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defaultThemeVersion="166925"/>
  <xr:revisionPtr revIDLastSave="0" documentId="13_ncr:1_{64F974F7-2E1E-4F3B-8CA8-A45B9AADB051}" xr6:coauthVersionLast="47" xr6:coauthVersionMax="47" xr10:uidLastSave="{00000000-0000-0000-0000-000000000000}"/>
  <bookViews>
    <workbookView xWindow="760" yWindow="760" windowWidth="15020" windowHeight="8930" xr2:uid="{176A9959-4762-4DDE-8043-338226E781AA}"/>
  </bookViews>
  <sheets>
    <sheet name="Change request" sheetId="4" r:id="rId1"/>
    <sheet name="Distribution Cost and Plans" sheetId="1" r:id="rId2"/>
    <sheet name="Program Specific" sheetId="2" r:id="rId3"/>
    <sheet name="Customer Data" sheetId="5" r:id="rId4"/>
  </sheets>
  <definedNames>
    <definedName name="_xlnm.Print_Area" localSheetId="0">'Change request'!$B$2:$D$13</definedName>
    <definedName name="_xlnm.Print_Area" localSheetId="1">'Distribution Cost and Plans'!$A$7:$H$37</definedName>
    <definedName name="_xlnm.Print_Area" localSheetId="2">'Program Specific'!$A$1:$L$48</definedName>
    <definedName name="_xlnm.Print_Titles" localSheetId="1">'Distribution Cost and Plans'!$7:$7</definedName>
    <definedName name="_xlnm.Print_Titles" localSheetId="2">'Program Specific'!$1:$4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5" l="1"/>
  <c r="E25" i="1"/>
  <c r="E35" i="1" l="1"/>
  <c r="E34" i="1"/>
  <c r="E26" i="1" l="1"/>
  <c r="G18" i="1" l="1"/>
  <c r="F18" i="1"/>
  <c r="E18" i="1"/>
  <c r="E15" i="1" l="1"/>
  <c r="F15" i="1"/>
</calcChain>
</file>

<file path=xl/sharedStrings.xml><?xml version="1.0" encoding="utf-8"?>
<sst xmlns="http://schemas.openxmlformats.org/spreadsheetml/2006/main" count="514" uniqueCount="310">
  <si>
    <t>GRC Distribution Pipeline General Costs and Plans Information</t>
  </si>
  <si>
    <t>Most Recent GRC proceeding name</t>
  </si>
  <si>
    <t>Most Recent GRC proceeding number</t>
  </si>
  <si>
    <t>Most Recent GRC proceeding years covered, starting with test year</t>
  </si>
  <si>
    <t>Open or Upcoming GRC proceeding name if any</t>
  </si>
  <si>
    <t>Open or Upcoming GRC proceeding number if any</t>
  </si>
  <si>
    <t>Total distribution main miles</t>
  </si>
  <si>
    <t>Total distribution service miles</t>
  </si>
  <si>
    <t>Average length of service pipeline (miles per service)</t>
  </si>
  <si>
    <t>Total distribution main pipeline miles to be replaced per year</t>
  </si>
  <si>
    <t>Total distribution service pipeline miles to be replaced per year</t>
  </si>
  <si>
    <t>Total distribution main pipeline miles to be added per year</t>
  </si>
  <si>
    <t>Total distribution service pipeline miles to be added per year</t>
  </si>
  <si>
    <t>Number of new regulator stations to be built during GRC period</t>
  </si>
  <si>
    <t>Number of regulator stations to be replaced during GRC period</t>
  </si>
  <si>
    <t>Average cost per mile to replace distribution main pipeline</t>
  </si>
  <si>
    <t>Average cost per mile to replace distribution service pipeline</t>
  </si>
  <si>
    <t>Average cost per mile to install new distribution main pipeline</t>
  </si>
  <si>
    <t>Average cost per mile to install new distribution service pipeline</t>
  </si>
  <si>
    <t>Total gas distribution system costs per year</t>
  </si>
  <si>
    <t>2023 General Rate Case</t>
  </si>
  <si>
    <t>2023 - 2026</t>
  </si>
  <si>
    <t>Open or Upcoming GRC proceeding years covered, starting with test year</t>
  </si>
  <si>
    <t>Number of regulator stations to be repaired/upgraded during GRC period</t>
  </si>
  <si>
    <t>Average cost per mile to replace distribution pipeline (mains and services)</t>
  </si>
  <si>
    <t>Average cost per mile to replace distribution main pipeline with diameter of 2” or less</t>
  </si>
  <si>
    <t>Average cost per mile to replace distribution main pipeline with diameter over 2” through 4”</t>
  </si>
  <si>
    <t>Average cost per mile to replace distribution main pipeline with diameter over 4” through 8”</t>
  </si>
  <si>
    <t>Average cost per mile to replace distribution main pipeline with diameter over 8” through 12”</t>
  </si>
  <si>
    <t>Average cost per mile to replace distribution pipeline with diameter over 12”</t>
  </si>
  <si>
    <t>Average cost of new regulator station or regulator station replacement</t>
  </si>
  <si>
    <t>Average cost of regulator station repair/upgrade (excluding whole station replacement)</t>
  </si>
  <si>
    <t>Total gas distribution system costs per distribution mains and services pipeline miles per year</t>
  </si>
  <si>
    <t xml:space="preserve">Note: </t>
  </si>
  <si>
    <t>Row</t>
  </si>
  <si>
    <t>Response</t>
  </si>
  <si>
    <t>GRC Distribution System Plans and Risks Information by Replacement Program</t>
  </si>
  <si>
    <t>Minimum Possible</t>
  </si>
  <si>
    <t>Maximum Possible</t>
  </si>
  <si>
    <t>Minimum</t>
  </si>
  <si>
    <t>25th Percentile</t>
  </si>
  <si>
    <t>Average</t>
  </si>
  <si>
    <t>75th Percentile</t>
  </si>
  <si>
    <t>95th Percentile</t>
  </si>
  <si>
    <t>Maximum</t>
  </si>
  <si>
    <t>Maximum Possible Risk Score</t>
  </si>
  <si>
    <t>Minimum Risk Score</t>
  </si>
  <si>
    <t>25th Percentile Risk Score</t>
  </si>
  <si>
    <t>Average Risk Score</t>
  </si>
  <si>
    <t>75th Percentile Risk Score</t>
  </si>
  <si>
    <t>95th Percentile Risk Score</t>
  </si>
  <si>
    <t>Maximum Risk Score</t>
  </si>
  <si>
    <t>Program Information</t>
  </si>
  <si>
    <t>Program Name</t>
  </si>
  <si>
    <t>Materials of Pipeline Covered by Program</t>
  </si>
  <si>
    <t>Ages of Pipelines Covered by Program</t>
  </si>
  <si>
    <t>Program Includes Mains, Services or Both</t>
  </si>
  <si>
    <t>Program Forecasts</t>
  </si>
  <si>
    <t>Pipelines Miles with Known 
Locations to be Replaced by 
Program During Years Covered 
by Most Recent GRC, Per Year</t>
  </si>
  <si>
    <t>Pipelines Miles with Locations Yet to be Determined to be Replaced by Program During Years Covered by Most Recent GRC, Per Year</t>
  </si>
  <si>
    <t>Total Pipeline Miles or Count of Regulator Stations to be Replaced by Program During Years Covered by Most Recent GRC, Per Year</t>
  </si>
  <si>
    <t>Total Pipeline Miles to be Replaced by Program for Program Completion, If Applicable</t>
  </si>
  <si>
    <t>Expected Year of Completion Per Utility’s Goals, If Applicable</t>
  </si>
  <si>
    <t>Calculated Probability of Leak per Year, or Risk of Failure</t>
  </si>
  <si>
    <t>Calculated Probability of Serious Safety Incident Given Leak, or Consequence of Failure</t>
  </si>
  <si>
    <t>Minimum Possible Risk Score</t>
  </si>
  <si>
    <t>Risk Score</t>
  </si>
  <si>
    <t>Aspects Contributing to Risk of Failure</t>
  </si>
  <si>
    <t>Aspects Contributing to 
Consequences of Failure</t>
  </si>
  <si>
    <t>Discussion of Risk Scoring Approach</t>
  </si>
  <si>
    <t>Risk Scoring Discussion and Further Information</t>
  </si>
  <si>
    <t xml:space="preserve">Row </t>
  </si>
  <si>
    <t>Program Goal (brief description of the focus of the program)</t>
  </si>
  <si>
    <t>A.21-06-021</t>
  </si>
  <si>
    <t>n/a - see above</t>
  </si>
  <si>
    <t xml:space="preserve">For averages, average across years covered by the most recent GRC proceeding, starting with the test year.  </t>
  </si>
  <si>
    <t>Use one column for each program affecting distribution pipelines or regulator stations, e.g., the Plastic Pipe Replacement Program.</t>
  </si>
  <si>
    <t>Pipeline Program Total</t>
  </si>
  <si>
    <t>In the first column, provide information
aggregated across all distribution pipeline programs, i.e., including
all distribution pipelines, for all cells not greyed out.</t>
  </si>
  <si>
    <t>In the “Program Goal” row, provide a brief description of the focus of the
program.</t>
  </si>
  <si>
    <t>In the “Main Program Data Source” row, provide a description of the primary means of collecting data used to prioritize pipelines for replacement in that program, e.g., leak surveys.</t>
  </si>
  <si>
    <t>In “Total Pipeline Miles Subject to Program,” include all miles potentially eligible for replacement under the program (e.g., subject to leak surveys or made of relevant materials).</t>
  </si>
  <si>
    <t>For “Calculated probability of leak per year, or risk of failure, ,” “Consequences of Failure or Calculated probability of serious Safety Incident Given Leak” and “Risk Score,” provide the values at the thresholds indicated, i.e., enter the minimum possible risk of failure, maximum possible risk of failure, the minimum risk of failure calculated for any pipeline segment in the utility’s system, the risk of failure that 25 percent of the utility’s pipeline miles are at or below (25thpercentile), the average risk of failure across the utility’s distribution pipelines, etc.                                  
                                                                                                                                                                                                                                                                                                              To find the “minimum possible” and “maximum possible,” use the theoretical extremes for each data input used in the calculation. Risk scores are the product of probability of leak per year (SoCalGas terminology) or risk of failure (PG&amp;E terminology) and likelihood of serious incident given leak (SoCalGas terminology) or consequences of failure (PG&amp;E terminology). In the “Aspects Contributing to Risk of Failure” and “Aspects Contributing to Consequences of Failure” rows, provide text stating these aspects and their data sources, such as pipeline age (utility data), population density (census data), etc.</t>
  </si>
  <si>
    <r>
      <rPr>
        <b/>
        <sz val="11"/>
        <color theme="1"/>
        <rFont val="Calibri"/>
        <family val="2"/>
        <scheme val="minor"/>
      </rPr>
      <t>Notes from Ruling:</t>
    </r>
    <r>
      <rPr>
        <sz val="11"/>
        <color theme="1"/>
        <rFont val="Calibri"/>
        <family val="2"/>
        <scheme val="minor"/>
      </rPr>
      <t xml:space="preserve">
</t>
    </r>
    <r>
      <rPr>
        <i/>
        <sz val="11"/>
        <color theme="0" tint="-0.499984740745262"/>
        <rFont val="Calibri"/>
        <family val="2"/>
        <scheme val="minor"/>
      </rPr>
      <t>Include both main and service distribution pipelines. For regulator station programs, provide counts of stations instead of miles and exclude these programs from the “Pipeline Program Total” column. Define programs as reflected in the most recent GRC proceeding.</t>
    </r>
  </si>
  <si>
    <t>Both</t>
  </si>
  <si>
    <t>Services</t>
  </si>
  <si>
    <t>All</t>
  </si>
  <si>
    <t>Pre-1985</t>
  </si>
  <si>
    <t>Steel</t>
  </si>
  <si>
    <t>Replace ageing service with field identified issues.</t>
  </si>
  <si>
    <t>See line 18</t>
  </si>
  <si>
    <t>See line 19</t>
  </si>
  <si>
    <t>Pre-1941</t>
  </si>
  <si>
    <t>On-Going</t>
  </si>
  <si>
    <t>Component replacement to ensure reliable operation of distribution stations</t>
  </si>
  <si>
    <t>Rebuild of non-HPR distribution stations to ensure reliable operation</t>
  </si>
  <si>
    <t>Removal or rebuild of HPR type distribution stations to ensure reliable operation</t>
  </si>
  <si>
    <t>Neither</t>
  </si>
  <si>
    <t>n/a</t>
  </si>
  <si>
    <t>8.75 miles capacity</t>
  </si>
  <si>
    <t>Staff Contact Name and Email</t>
  </si>
  <si>
    <t>Not available as PG&amp;E does not track cost per mile based on main pipeline diameter.</t>
  </si>
  <si>
    <t>Main Program Data Source (description of the primary means of collecting data used to prioritize pipelines for replacement in that program)</t>
  </si>
  <si>
    <t>Plastic</t>
  </si>
  <si>
    <t>Total Pipeline Miles Subject to Program (include all miles potentially eligible for replacement under the program)</t>
  </si>
  <si>
    <t>All pipelines outside of GPRP and Plastic Pipe Replacements scope.</t>
  </si>
  <si>
    <t>All, see row 4</t>
  </si>
  <si>
    <t>Not available as the 2023 GRC forecast (2023-2026) for Distribution Capacity and New Business/WRO are not forecast in terms of services.</t>
  </si>
  <si>
    <t>150/year</t>
  </si>
  <si>
    <t xml:space="preserve">25/year </t>
  </si>
  <si>
    <t>100/year</t>
  </si>
  <si>
    <t>800/year</t>
  </si>
  <si>
    <t xml:space="preserve">Assumptions </t>
  </si>
  <si>
    <t>Assumptions</t>
  </si>
  <si>
    <t>Undetermined</t>
  </si>
  <si>
    <t>HPR as a mitigation program will end in 2026 after which it will become an on-going control program.</t>
  </si>
  <si>
    <t>A.21-06-021 - see above</t>
  </si>
  <si>
    <t>See row 18 and 19</t>
  </si>
  <si>
    <t>Prevent Safety incidents  by replacing higher risk steel assets</t>
  </si>
  <si>
    <t>Prevent Safety incidents by replacing higher risk plastic assets</t>
  </si>
  <si>
    <t>15/year</t>
  </si>
  <si>
    <t>8</t>
  </si>
  <si>
    <t>See Pipeline Program Total</t>
  </si>
  <si>
    <t>Maintain Safety and Compliance with assets not covered by MATs 14A or 14D.</t>
  </si>
  <si>
    <t>no maximum defined</t>
  </si>
  <si>
    <t>For purposes of responding to this request, PG&amp;E interprets “cost” as its expense and capital expenditures forecasts.</t>
  </si>
  <si>
    <t xml:space="preserve">Data from PG&amp;E's Annual Gas Distribution System PHMSA 7100.1 Report submitted March 1, 2022.  </t>
  </si>
  <si>
    <t>43,775</t>
  </si>
  <si>
    <t>34,353</t>
  </si>
  <si>
    <t xml:space="preserve">Data from PG&amp;E's Annual Gas Distribution System PHMSA 7100.1 Report submitted March 1, 2022.  Reflects the total number of services (3,649,545) multiplied by row 9. </t>
  </si>
  <si>
    <t>The average service length from PG&amp;E's Annual Gas Distribution System PHMSA 7100.1 Report submitted March 1, 2022 (49.7 feet) divided by 5,280 feet to convert to miles.</t>
  </si>
  <si>
    <t>Reflects the 2023-2026 forecast total for Regulator Station Component Replacements (MAT 50L). See PG&amp;E's 2023 GRC Application (A. 21-06-021); Exhibit (PG&amp;E-3); WP 6-54 (as served February 28, 2022).</t>
  </si>
  <si>
    <t>Average 2023-2026 forecast for Reliability Service Replacement Program (MAT 50B) multiplied by row 9.  See PG&amp;E's 2023 GRC Application (A. 21-06-021), Exhibit (PG&amp;E-3), WP 4-30 (as served February 28, 2022).   This excludes services replaced as part of pipeline replacement projects and leaking service replacements.</t>
  </si>
  <si>
    <t xml:space="preserve">Reflects Capacity Mains (MAT 47B) forecast of 46,200 feet of main installed each year divided by 5,280 to convert feet to miles.  See PG&amp;E's 2023 GRC Application (A. 21-06-021), Exhibit (PG&amp;E-3), WP 11-38 (as served February 28, 2022).   This excludes New Business and Work at the Request of Others (WRO).  The New Business forecast is based on the number of connects and not miles.  The WRO forecast is based on a historic programmatic average and is also not based in miles. </t>
  </si>
  <si>
    <t>Reflects the Capacity Regulator Station (MAT 47C) 2023-2026 forecast total for new regulator stations installed.  See PG&amp;E's 2023 GRC Application (A. 21-06-021), Exhibit (PG&amp;E-3), WP 11-38 (as served February 28, 2022).</t>
  </si>
  <si>
    <t>Reflects the 2023-2026 forecast total for Regulator Stations Rebuilds (MAT 50C).  Does not include High Pressure Regulator (HPR) type stations because the HPR forecast also includes farm taps. See PG&amp;E's 2023 GRC Application (A. 21-06-021), Exhibit (PG&amp;E-3), WP 6-55 (as served February 28, 2022).</t>
  </si>
  <si>
    <t>$3,381,219</t>
  </si>
  <si>
    <t xml:space="preserve">Reflects the sum of 2023 - 2026 forecast totals for Pipeline Replacement Programs (GPRP MAT 14A, Plastic Pipeline Replacement MAT 14D, and Reliability Main Replacement MAT 50A) divided by the sum of 2023-2026 forecast unit totals in feet, and multiplied by 5,280 to convert feet to miles.  See PG&amp;E's 2023 GRC Application (A. 21-06-021), Exhibit (PG&amp;E-3), WP 4-27 to WP 4-29 (as served February 28, 2022). </t>
  </si>
  <si>
    <t xml:space="preserve">Average 2023-2026 forecast for Pipeline Replacement Programs (GPRP MAT 14A, Plastic Pipeline Replacement MAT 14D, and Reliability Main Replacement MAT 50A).  See PG&amp;E's 2023 GRC Application (A. 21-06-021), Exhibit (PG&amp;E-3), WP 4-27 to WP 4-29 (as served February 28, 2022). </t>
  </si>
  <si>
    <t>$3,032,255</t>
  </si>
  <si>
    <t>$2,014,649</t>
  </si>
  <si>
    <t>Reflects the 2023-2026 unit cost forecast average for Regulator Stations Rebuilds (MAT 50C).  See PG&amp;E's 2023 GRC Application (A. 21-06-021), Exhibit (PG&amp;E-3), WP 6-55 (as served February 28, 2022).</t>
  </si>
  <si>
    <t>Reflects the 2023-2026 unit cost forecast average for Regulator Station Component Replacements (MAT 50L). See PG&amp;E's 2023 GRC Application (A. 21-06-021), Exhibit (PG&amp;E-3), WP 6-54 (as served February 28, 2022).</t>
  </si>
  <si>
    <t>$72,270</t>
  </si>
  <si>
    <t>Field observation, CAP, SAP, fleet information, IIP</t>
  </si>
  <si>
    <t>2023: 276;
2024: 137; 
2025: 45; and
2026: 19</t>
  </si>
  <si>
    <t>2023 Expense: $7,381;  
2023 Capital: $15,956; 
2024 Capital: $16,446; 
2025 Capital: $17,133; and
2026 Capital: $17,330</t>
  </si>
  <si>
    <t>2023 Expense: $576,687,502;  
2023 Capital: $1,246,637,878; 
2024 Capital: $1,284,908,523; 
2025 Capital: $1,338,574,740; and
2026 Capital: $1,353,986,697</t>
  </si>
  <si>
    <t>2023: 53; 
2024: 68; 
2025: 15; and
2026: 3</t>
  </si>
  <si>
    <t>2023: 202; 
2024: 45; 
2025: 15; and
2026: 4</t>
  </si>
  <si>
    <t>2023: 21; 
2024: 24; 
2025: 15; and
2026: 12</t>
  </si>
  <si>
    <t>2023: 414; 
2024: 224; 
2025: 87; and
2026: 1</t>
  </si>
  <si>
    <t>2023: 0; 
2024: 131; 
2025: 192; and
2026: 227</t>
  </si>
  <si>
    <t>2023: 0; 
2024: 0; 
2025: 26; and
2026: 41</t>
  </si>
  <si>
    <t>2023: 0; 
2024: 131; 
2025: 166; and
2026: 183</t>
  </si>
  <si>
    <t>2023: 0; 
2024: 0; 
2025: 0; and
2026: 3</t>
  </si>
  <si>
    <t>2023: 386; 
2024: 576; 
2025: 713; and
2026: 799</t>
  </si>
  <si>
    <t>2023: 222; 
2024: 230; 
2025: 237; and
2026: 246</t>
  </si>
  <si>
    <t>2023: 37; 
2024: 39; 
2025: 41; and
2026: 44</t>
  </si>
  <si>
    <t>2023: 170; 
2024: 176; 
2025: 181; and
2026: 187</t>
  </si>
  <si>
    <t>8,121</t>
  </si>
  <si>
    <t>1,745</t>
  </si>
  <si>
    <t>6,376</t>
  </si>
  <si>
    <t>35,654</t>
  </si>
  <si>
    <t>3,649,545 services</t>
  </si>
  <si>
    <t>2053, pending the outcomes of future rate cases.</t>
  </si>
  <si>
    <t>Pipeline Replacement and Service Replacement Programs reflect the Distribution Execution Plan (DEP) work plan for 2023-2026 as of March 25, 2022 and are subject to change.  Service replacement information reflects service counts, not miles, consistent with PG&amp;E's presentation of the Service Replacement Program in the 2023 GRC.   Pipeline program total miles in column D are inclusive of only the following programs listed in Row 1: Gas Pipeline 
Replacement Program (MAT 14A) in Column E, Plastic Pipeline Replacement Program (MAT 14D) in Column F, and Reliability Main Replacement Program (MAT 50A) in Column G.
Regulator Station Programs do not include pipeline assets, see row 6 above.</t>
  </si>
  <si>
    <t>Pipeline Replacement and Service Replacement Programs reflect the difference between row 9 and row 7.  For Reliability Main Replacement, the current DEP work plan reflects more miles than the average 2023-2026 GRC forecast.  Service replacement information reflects service count, not miles, consistent with PG&amp;E's presentation of the Service Replacement Program in the 2023 GRC. Pipeline program total miles in column D are inclusive of only the following programs listed in Row 1: Gas Pipeline Replacement Program (MAT 14A) in Column E, Plastic Pipeline Replacement Program (MAT 14D) in Column F, and Reliability Main Replacement Program (MAT 50A) in Column G.
Regulator Station Programs do not include pipeline assets see row 6 above.</t>
  </si>
  <si>
    <t>For purposes of responding to this request PG&amp;E interprets “replaced per year” as forecast each year from 2023-2026.  Service replacement information reflects service count, not miles, consistent with PG&amp;E's presentation of the Service Replacement Program in the 2023 GRC.  See PG&amp;E's 2023 GRC Application (A. 21-06-021), Exhibit (PG&amp;E-3), Workpapers (as served February 28, 2022): WP 4-27 to WP 4-29 for the Pipeline Replacement Programs; WP 4-30 for the Service Replacement Program; WP 6-54 for the GD Regulator Station Component Replacements Program; WP 6-55 for the GD Regulator Station Rebuilds Program; and WP 6-56 for the GD HPR Program. Pipeline program total miles in column D are inclusive of only the following programs listed in Row 1: Gas Pipeline Replacement Program (MAT 14A) in Column E, Plastic Pipeline Replacement Program (MAT 14D) in Column F, and Reliability Main Replacement Program (MAT 50A) in Column G.</t>
  </si>
  <si>
    <t>Pipeline Replacement Programs reflect remaining scope.  Reliability Main Replacement MAT 50A and Service Replacement MAT 50B are n/a because they are ongoing replacement programs for the safety and reliability of the natural gas system.  Pipeline program total miles in column D are inclusive of only the following programs listed in Row 1: Gas Pipeline Replacement Program (MAT 14A) in Column E, Plastic Pipeline Replacement Program (MAT 14D) in Column F, and Reliability Main Replacement Program (MAT 50A) in Column G.
Regulator Station Programs do not include pipeline assets, see row 6 above.</t>
  </si>
  <si>
    <t>Pipeline Replacement and Service Replacement programs reflect the following from PG&amp;E's Annual Gas Distribution System PHMSA 7100.1 Report submitted March 1, 2022:  Pre-1941 metallic pipe including unknown vintage (GPRP MAT 14A); Pre-1985 plastic pipe including unknown vintage (Plastic Pipeline Replacement MAT 14D); Post-1984 all pipe plus post 1940 and beyond steel (Reliability Main Replacement MAT 50A); and Total number of services in the Gas Distribution system (Service Replacement MAT 50B).    Pipeline program total miles in column D are inclusive of only the following programs listed in Row 1: Gas Pipeline Replacement Program (MAT 14A) in Column E, Plastic Pipeline Replacement Program (MAT 14D) in Column F, and Reliability Main Replacement Program (MAT 50A) in Column G.
Regulator Station Programs do not include pipeline assets, see row 6 above.</t>
  </si>
  <si>
    <t>For purposes of responding to this request for the Pipeline Replacement Programs, PG&amp;E interprets “Risk of Failure” as likelihood of failure.  The units of LoF are leaks/year. See row 39 for additional risk scoring detail. The Pipeline Program Total reflects the value across the main replacement programs (MATs 14A, 14D, and 50A).  This information is presented in scientific notation. 
For Regulator Station Programs, PG&amp;E's Facilities Integrity Management Program (FIMP) is in the process of developing a probabilistic risk model for stations, however, it is still in the preliminary stage and will not have the breakdown of information requested.  PG&amp;E's enterprise risk model does not have the granular level of detail requested.</t>
  </si>
  <si>
    <t xml:space="preserve">For Pipeline Replacement Programs, the maximum possible CoF is based on all individual subthreats.  The units of CoF are SIFs/100,000 leaks.  See row 39 for additional risk scoring detail. The Pipeline Program Total reflects the value across the main replacement programs (MATs 14A, 14D, and 50A). This information is presented in scientific notation. 
For Regulator Station Programs, see row 13 for explanation. </t>
  </si>
  <si>
    <t xml:space="preserve">For Pipeline Replacement Programs, the units of RoF are SIFs/100,000 years.  See row 39 for additional risk scoring detail. The Pipeline Program Total reflects the value across the main replacement programs (MATs 14A, 14D, and 50A). This information is presented in scientific notation. 
For Regulator Station Programs, see row 13. </t>
  </si>
  <si>
    <t>For each segment the risk of failure (RoF) (units: SIFs/100,000 years) is calculated at a sub-threat level with an individual likelihood of failure (LoF) (units: leaks/year) and consequence of failure (units: serious injuries or fatalities or SIFs/100,000 leaks). The total RoF and LoF on a given segment was obtained by summing the sub-threat RoF and LoF values. The total LoF and RoF values were normalized by each segment's length before calculating statistics because of the effect of segment length on these values which tends to skew LoF and RoF towards larger segments. The LoF and RoF values are presented above in normalized units (LoF: leaks/mile-year; RoF: SIFs/100,000 mile-year).
This summation approach, however, cannot be applied to Consequence of Failure (CoF) because each sub-threat CoF is dependent upon the mode of failure. For example a loss of containment due to excavation damage is expected on average to result in more injuries or fatalities than a corrosion leak. Therefore summing the sub-threats' CoF values per segment is not meaningful. For the purposes of providing minimum and maximum possible CoF values individual subthreat CoF values were used. An "effective" CoF was calculated by dividing the normalized total RoF score by the normalized total LoF score for each segment. This "effective" CoF cannot be derived from a segment's underlying CoF factors as described in the row above. Descriptive statistics were calculated for all in-scope segments under each program.</t>
  </si>
  <si>
    <t>Loss of containment severity based on failure mode (e.g. threat), population density, migration and accumulation, and operating pressure.</t>
  </si>
  <si>
    <t>Loss of containment severity based on failure mode (e.g. threat), population density, migration and accumulation, operating pressure, and presence of excess flow valve.</t>
  </si>
  <si>
    <t>Eight threat categories: 1) Corrosion, 2) Equipment Failure, 3) Excavation Damage, 4) Incorrect Operations, 5) Material,Weld, or Joint Failure, 6) Natural Forces, 7) Other Outside Forces, and 8) Other.</t>
  </si>
  <si>
    <t xml:space="preserve">Gas Pipeline 
Replacement Program </t>
  </si>
  <si>
    <t xml:space="preserve">Plastic Pipeline
Replacement Program </t>
  </si>
  <si>
    <t>Reliability Main Replacement Program</t>
  </si>
  <si>
    <t>Reliability Service Replacement Program</t>
  </si>
  <si>
    <t>GD Regulator Station Component Replacements</t>
  </si>
  <si>
    <t>GD Regulator Station Rebuilds</t>
  </si>
  <si>
    <t>GD High Pressure Regulator (HPR) Program</t>
  </si>
  <si>
    <t xml:space="preserve">For Pipeline Replacement Programs, the minimum possible CoF is based on all individual subthreats. The units of CoF are SIFs/100,000 leaks.  See row 39 for additional risk scoring detail. The Pipeline Program Total reflects the value across the main replacement programs (MATs 14A, 14D, and 50A).  This information is presented in scientific notation. 
For Regulator Station Programs, see row 13 for explanation. </t>
  </si>
  <si>
    <t xml:space="preserve">For Pipeline Replacement Programs, the units of LoF are leaks/year. See row 39 for additional risk scoring detail. The Pipeline Program Total reflects the value across the main replacement programs (MATs 14A, 14D, and 50A). This information is presented in scientific notation. 
For Regulator Station Programs, see row 13 for explanation. </t>
  </si>
  <si>
    <t xml:space="preserve">For Pipeline Replacement Programs the units of LoF are leaks/year. See row 39 for additional risk scoring detail. The Pipeline Program Total reflects the value across the main replacement programs (MATs 14A, 14D, and 50A). This information is presented in scientific notation. 
For Regulator Station Programs, see row 13 for explanation. </t>
  </si>
  <si>
    <t xml:space="preserve">For Pipeline Replacement Programs the units of LoF are leaks/year. For Reliability Main Replacement, the minimum LoF value excludes segments with normalized LoF values below the data precision limit of 1E-08. See row 39 for additional risk scoring detail. The Pipeline Program Total reflects the value across the main replacement programs (MATs 14A, 14D, and 50A). This information is presented in scientific notation. 
For Regulator Station Programs, see row 13 for explanation. </t>
  </si>
  <si>
    <t xml:space="preserve">For Pipeline Replacement Programs, see row 39 for additional risk scoring detail. The Pipeline Program Total reflects the value across the main replacement programs (MATs 14A, 14D, and 50A). The maximum possible limit is listed as "no maximum defined" because the risk model does not assume a maximum number of leaks that may occur in a year. 
For Regulator Station Programs, see row 13 for explanation. </t>
  </si>
  <si>
    <t xml:space="preserve">For Pipeline Replacement Programs, the minimum "effective" CoF value excludes segments with normalized RoF and LoF values below the data precision limit of 1E-08.  The units of CoF are SIFs/100,000 leaks.  See row 39 for additional risk scoring detail. The Pipeline Program Total reflects the value across the main replacement programs (MATs 14A, 14D, and 50A). This information is presented in scientific notation. 
For Regulator Station Programs, see row 13 for explanation. </t>
  </si>
  <si>
    <t xml:space="preserve">For Pipeline Replacement Programs, the units of CoF are SIFs/100,000 leaks.  See row 39 for additional risk scoring detail. The Pipeline Program Total reflects the value across the main replacement programs (MATs 14A, 14D, and 50A). This information is presented in scientific notation. 
For Regulator Station Programs, see row 13 for explanation. </t>
  </si>
  <si>
    <t xml:space="preserve">For Pipeline Replacement Programs the units of CoF are SIFs/100,000 leaks.  See row 39 for additional risk scoring detail. The Pipeline Program Total reflects the value across the main replacement programs (MATs 14A, 14D, and 50A). This information is presented in scientific notation. 
For Regulator Station Programs, see row 13 for explanation. </t>
  </si>
  <si>
    <t xml:space="preserve">For Pipeline Replacement Programs, the units of RoF are SIFs/100,000 years.  See row 39 for additional risk scoring detail. The Pipeline Program Total reflects the value across the main replacement programs (MATs 14A, 14D, and 50A). The maximum possible limit is listed as "no maximum defined" because the risk model does not assume a maximum number of leaks that may occur in a year. 
For Regulator Station Programs, see row 13 for explanation. </t>
  </si>
  <si>
    <t xml:space="preserve">For Reliability Main Replacement, the minimum RoF value excludes segments with normalized RoF values below the data precision limit of 1E-08.  The units of RoF are SIFs/100,000 years.  See row 39 for additional risk scoring detail. The Pipeline Program Total reflects the value across the main replacement programs (MATs 14A, 14D, and 50A). This information is presented in scientific notation. 
For Regulator Station Programs, see row 13 for explanation. </t>
  </si>
  <si>
    <t xml:space="preserve">For Pipeline Replacement Programs, the units of RoF are SIFs/100,000 years.  See row 39 for additional risk scoring detail. The Pipeline Program Total reflects the value across the main replacement programs (MATs 14A, 14D, and 50A). This information is presented in scientific notation. 
For Regulator Station Programs, see row 13 for explanation. </t>
  </si>
  <si>
    <t xml:space="preserve">For purposes of responding to this request PG&amp;E interprets “aspects contributing to risk of failure” as aspects contributing to likelihood of failure and is providing the applicable threat categories.  For Pipeline Replacement Programs, see row 39 for additional risk scoring detail.
For Regulator Station Programs, see row 13 for explanation. </t>
  </si>
  <si>
    <t xml:space="preserve">For Regulator Station Programs, see row 13 for explanation. </t>
  </si>
  <si>
    <t>Eileen Cotroneo, Regulatory Affairs</t>
  </si>
  <si>
    <t>Gas System Planning OIR (R.20-01-007) September 21, 2022 Ruling</t>
  </si>
  <si>
    <t>Section B. Question 7. Corrected Supplemental Data</t>
  </si>
  <si>
    <t xml:space="preserve">“Distribution Costs and Plans,” Items 10-13, 17 </t>
  </si>
  <si>
    <t>Tab and Column or Row Name (where to make the change)</t>
  </si>
  <si>
    <t xml:space="preserve">“Distribution Costs and Plans,” Average cost of new regulator station or regulator station replacement 
</t>
  </si>
  <si>
    <t>Change Request</t>
  </si>
  <si>
    <t>Provide the average cost of a new regulator station.</t>
  </si>
  <si>
    <t>Revise as needed to include all pipeline replacement, including services. Estimates may be used, such as estimated length of a service. Include a description of the calculations.</t>
  </si>
  <si>
    <t xml:space="preserve">“Distribution Costs and Plans,” all repair, replacement and cost rows </t>
  </si>
  <si>
    <t>For all information provided based on the 2023 
General Rate Case, or to be provided herein, provide 
values separately for each year (2023, 2024, 2025, 
2026).</t>
  </si>
  <si>
    <t>For all information provided based on the 2023 
General Rate Case, or to be provided herein, provide 
an alternate version showing actual values for 2019, 
2020 and 2021.</t>
  </si>
  <si>
    <t xml:space="preserve">“Distribution Costs and 
Plans,” Items 20-24 (cost per 
mile by diameter) </t>
  </si>
  <si>
    <t>Describe how diameter does or does not affect 
average cost per mile to replace distribution 
pipeline. Include the factors contributing to pipeline 
costs and whether purchasing pipeline itself (as 
opposed to labor and other costs) constitutes more 
than 10 percent of cost to replace distribution 
pipeline.</t>
  </si>
  <si>
    <t>“Program-Specific,” GRC MAT Code (new row)</t>
  </si>
  <si>
    <t>Provide MAT code used in the General Rate Case 
filings which covers the column’s costs.</t>
  </si>
  <si>
    <t>“Program-Specific,” Planning Period (new row)</t>
  </si>
  <si>
    <t>Provide the typical length of time to determine the 
project list (list specifying locations to be 
repaired/replaced) and the length of time between 
when the project list is finalized and when the work 
is installed and operative</t>
  </si>
  <si>
    <t xml:space="preserve">“Program-Specific,” all rows </t>
  </si>
  <si>
    <t>If not already, include columns reflecting all 
distribution pipeline or regulator station repair or 
replacement, by cost code (MAT) or by program, 
whichever is more narrow.</t>
  </si>
  <si>
    <t>“Program-Specific,” all rows</t>
  </si>
  <si>
    <t xml:space="preserve">If forecasts are not available, provide historical data 
based on 2019-2021. </t>
  </si>
  <si>
    <t>“Program-Specific,” “Main Program Data Source”</t>
  </si>
  <si>
    <t>Provide a description of the primary means of collecting data used in the risk models mentioned, e.g., fleet information. For “field observations” and“material failures,” state the usual occasion of the observations, e.g., leak surveys or customer_x0002_initiated investigation. Define “SAP” and “Integrated Investment Planning.”</t>
  </si>
  <si>
    <t>“Program-Specific,” “Aspects 
Contributing to Risk of 
Failure” and “Aspects 
Contributing to Consequences 
of Failure”</t>
  </si>
  <si>
    <t>Provide text stating the data types and data sources contributing to the aspects already stated, e.g., pipeline material (utility fleet records), population density (census data), soil liquefaction potential (leak surveys, or specify other source), or weather data (NOAA). Constants that do not vary by pipeline segment need not be addressed.</t>
  </si>
  <si>
    <t>Action Taken</t>
  </si>
  <si>
    <t>GRC MAT Code(s)</t>
  </si>
  <si>
    <t>Planning Period (Provide the typical length of time to determine the project list (list specifying locations to be repaired/replaced) and the length of time between when the project list is finalized and when the work is installed and operative.</t>
  </si>
  <si>
    <t>Forecasts are provided; no action required.</t>
  </si>
  <si>
    <t>Field observation, CAP,  SAP, fleet information, Integrated Investment Planning (IIP).  The IIP Process looks closely  at alternative options to mitigate 8compliance threats outside of the traditional assessment mitigations. (See Exhibit (PG&amp;E-3), p. 1-10, lines 7-9 (as served February 28, 2022).</t>
  </si>
  <si>
    <t>Aspects Contributing to Risk of Failure - Data Types and Data Sources</t>
  </si>
  <si>
    <t>Aspects Contributing to 
Consequences of Failure - Data Types and Data Sources</t>
  </si>
  <si>
    <t xml:space="preserve">No action required.  </t>
  </si>
  <si>
    <t>2019 Recorded</t>
  </si>
  <si>
    <t>2020 Recorded</t>
  </si>
  <si>
    <t>2021 Recorded</t>
  </si>
  <si>
    <t>14A</t>
  </si>
  <si>
    <t>14D</t>
  </si>
  <si>
    <t>50A</t>
  </si>
  <si>
    <t>50B</t>
  </si>
  <si>
    <t>Projects are identified annually using DIMP Riskfinder scoring and leak review and proposed to be planned and executed (installed and operative) generally within 5-years. Jobs are assigned one of three priority levels based on various factors that determines proposed timeline for them to be completed within.</t>
  </si>
  <si>
    <t>Projects are generally identified through emergent processes that do not have a defined identification horizon. Once identified, projects are planned and executed in accordance with PG&amp;E's internal Work and Compliance timeframe specified in Utility Procedure TD-4854P-01.</t>
  </si>
  <si>
    <t>PG&amp;E's planning period is dependent on the Program. PG&amp;E's programs accommodate the use of formal operational risk models along with field intelligence and observations to inform work identification and priority timelines for when work will be planned and executed. PG&amp;E also has procedures that provide time bounding to identified work, such as the Gas Distribution Work and Compliance Matrix (TD-4854P-01).</t>
  </si>
  <si>
    <t>Data from PG&amp;E's Annual Gas Distribution System PHMSA 7100.1 Report submitted March 4, 2020, submitted February 25, 2021, and submitted March 1, 2022, respectively.</t>
  </si>
  <si>
    <t>Footage of main replaced for MAT 14A, MAT 14D, and MAT 50A for 2019, 2020, and 2021 respectively from the Gas Safety Plan Report for 2022.</t>
  </si>
  <si>
    <t>SAP pull of units for 2019, 2020, and 2021, respectively for MAT 47B.</t>
  </si>
  <si>
    <t>PG&amp;E does not track services as a primary unit of installation. The primary unit tracked for recorded unit purposes for MAT 47B is "feet of main installed".</t>
  </si>
  <si>
    <t>Population density (US Census), public assembly or business district (leak survey), residential/commerical/industrial customer type (meter asset record), pressure (asset record), and excess flow valve (asset record).</t>
  </si>
  <si>
    <t>Leak history (maintenance records), age (asset record), material (asset record), earth movement (geosciences), earthquake faults (geosciences),  flood zones (FEMA), high fire threat districts (CPUC)</t>
  </si>
  <si>
    <t>Leak history (maintenance records), age (asset record), material (asset record), earth movement (geosciences), earthquake faults (geosciences),  flood zones (FEMA)</t>
  </si>
  <si>
    <t>GRC 2023 Exhibit-3 WP 4-30, line 8 for 2019 and 2020. Utilized SAP unit data for 2021.</t>
  </si>
  <si>
    <t>50L</t>
  </si>
  <si>
    <t>50C</t>
  </si>
  <si>
    <t>2K</t>
  </si>
  <si>
    <t xml:space="preserve">Reflects the 2023 - 2026 average forecast unit cost for the Reliability Service Replacement Program (MAT 50B) divided by row 11.  See PG&amp;E's 2023 GRC Application (A. 21-06-021), Exhibit (PG&amp;E-3), WP 4-30 (as served February 28, 2022). </t>
  </si>
  <si>
    <t>2019 Expense:  $402,989,482
2019 Capital:  $782,683,877</t>
  </si>
  <si>
    <t>2020 Expense: $419,947,102
2020 Capital:  $731,126,852</t>
  </si>
  <si>
    <t>2021 Expense: $398,882,890
2021 Capital:  $743,581,839</t>
  </si>
  <si>
    <t>2019 Expense: $5,236
2019 Capital: $10.169</t>
  </si>
  <si>
    <t>2020 Expense: $5,425
2020 Capital: $9,445</t>
  </si>
  <si>
    <t>2021 Expense: $5,105
2021 Capital: $9,517</t>
  </si>
  <si>
    <t>The scope of the facility rebuild will depend on a review of the condition of all facility components, as well as operational and safety issues.  A full rebuild project scope typically includes the complete rebuild of the station which results in all piping, manual valves, control valves, pipe supports, and control systems being rebuilt in the same location or nearby to the current facility.</t>
  </si>
  <si>
    <t>Projects performed under this program address specific maintenance or operational issues with valves and regulators, and include upgrades of station components to meet current PG&amp;E design standards.  Component replacement consists of routine work to replace equipment or components when they have exceeded their useful life or are experiencing performance problems.  Equipment additions may be required based on the need for filters, bypass valves, fire valves and other 9 components.</t>
  </si>
  <si>
    <t>PG&amp;E is planning to replace 100 HPR units each year.  This pace will effectively complete the HPR replacement program in 2026.  After the 2023-2026 GRC period, the HPR program will become an ongoing control program similar to station rebuild and component replacement obsolescence management programs.</t>
  </si>
  <si>
    <t>Field observation, Corrective Action Program (CAP), SAP - PG&amp;E's system of record, fleet information</t>
  </si>
  <si>
    <t>Average is based on 2019-2021 Recorded divided by row 15.</t>
  </si>
  <si>
    <t>Average is based on 2019-2021 Recorded divided by row 16.</t>
  </si>
  <si>
    <t>Average is based on 2019-2021 Recorded dollars divided by row 10.</t>
  </si>
  <si>
    <t>Average is based on 2019-2020 Recorded dollars divided by row 11.</t>
  </si>
  <si>
    <t xml:space="preserve">This reflects a calculation of row 29 divided by the sum of rows 7-8 and is not representative of a meaningful cost per mile for the reasons stated in row 29. </t>
  </si>
  <si>
    <t xml:space="preserve">Total gas distribution system include assets outside of distribution mains and services (e.g. distribution facilities and meters) that are not considered in terms of costs per mile, as well as support costs and program costs that are not tied to specific assets.   </t>
  </si>
  <si>
    <t>Recorded units are from PG&amp;E's Gas Distribution Pipeline Safety Report No. 2019 through No. 2021</t>
  </si>
  <si>
    <t xml:space="preserve">Recorded units are from PG&amp;E's Gas Distribution Pipeline Safety Report No. 2019 through No. 2021 </t>
  </si>
  <si>
    <t>Total gas distribution system forecasts include assets outside of distribution mains and services (e.g. distribution facilities and meters) that are not considered in terms of costs per mile, as well as support costs and program costs that are not tied to specific assets.   For expense, PG&amp;E is providing the test year forecast only consistent with its 2023 GRC (as of February 9, 2022).</t>
  </si>
  <si>
    <t>This reflects a calculation of row 29 divided by the sum of rows 7-8 and is not representative of a meaningful cost per mile for the reasons stated in row 29.   For expense, PG&amp;E is providing the test year forecast only consistent with its 2023 GRC (as of February 9, 2022).</t>
  </si>
  <si>
    <t>Assumptions/Data Source fo 2019-2021 Recorded Data</t>
  </si>
  <si>
    <t>Risk Model - See rows 40 and 42 below for additional information about data sources and Utility Procedure, TD-4850P-01 - Gas Distribution Integrity Management Program (as provided in response ot Q.A.1 - Risk Assessment, Appendix 1).</t>
  </si>
  <si>
    <t>Risk Model and Material Failures - See rows 40 and 42 below for additional information about data sources and Utility Procedure, TD-4850P-01 - Gas Distribution Integrity Management Program (as provided in response ot Q.A.1 - Risk Assessment, Appendix 1).</t>
  </si>
  <si>
    <t>Field observations, Risk Model, and Material Failures - See rows 40 and 42 below for additional information about data sources and Utility Procedure, TD-4850P-01 - Gas Distribution Integrity Management Program (as provided in response ot Q.A.1 - Risk Assessment, Appendix 1).</t>
  </si>
  <si>
    <t>Field observations - See rows 40 and 42 below for additional information about data sources and Utility Procedure, TD-4850P-01 - Gas Distribution Integrity Management Program (as provided in response ot Q.A.1 - Risk Assessment, Appendix 1).</t>
  </si>
  <si>
    <t>See new columns E, F, and G for recorded values.  Column H provides assumptions for columns E through G.</t>
  </si>
  <si>
    <t>See row 3.</t>
  </si>
  <si>
    <t>See row 4.</t>
  </si>
  <si>
    <t>Provided additional detail.  See row 42.</t>
  </si>
  <si>
    <t>Provided additional detail.  See row 40.</t>
  </si>
  <si>
    <t>See row 27.</t>
  </si>
  <si>
    <t>Updated rows, where applicable.</t>
  </si>
  <si>
    <t>No action taken as provided before, PG&amp;E does not track cost per mile based on main pipeline diameter.</t>
  </si>
  <si>
    <t>N/A</t>
  </si>
  <si>
    <t>Estimated other consumption during peak hour, for other not metered hourly (MMcfh)</t>
  </si>
  <si>
    <t>REDACTED</t>
  </si>
  <si>
    <t>Estimated wholesale consumption during peak hour, for other not metered hourly (MMcfh)</t>
  </si>
  <si>
    <t>Estimated noncore consumption during peak hour, for noncore not metered hourly (MMcfh)</t>
  </si>
  <si>
    <t>Estimated core consumption during peak hour, for core not metered hourly (MMcfh)</t>
  </si>
  <si>
    <t>Company use and lost/unaccounted for gas during peak hour, for  wholesale metered hourly (MMcfh)</t>
  </si>
  <si>
    <t>Wholesale consumption during peak hour, for wholesale metered hourly (MMcfh)</t>
  </si>
  <si>
    <t>Noncore consumption during peak hour, for noncore metered hourly (MMcfh)</t>
  </si>
  <si>
    <t>Core consumption during peak hour, for core metered hourly (MMcfh)</t>
  </si>
  <si>
    <t>Average Annual daily wholesale consumption metered hourly (MMcfd)</t>
  </si>
  <si>
    <t>Average Annual daily company use and lost/unaccounted for gas metered hourly (MMcfd)</t>
  </si>
  <si>
    <t>Average Annual daily noncore consumption metered hourly (MMcfd)</t>
  </si>
  <si>
    <t>Average Annual daily core consumption metered hourly (MMcfd)</t>
  </si>
  <si>
    <t>12/15/2021 at 10:00AM</t>
  </si>
  <si>
    <t>Systemwide peak hour (date and hour)</t>
  </si>
  <si>
    <t>Average Annual daily company use and lost/unaccounted for gas (MMcfd)</t>
  </si>
  <si>
    <t>Average Annual daily wholesale consumption (MMcfd)</t>
  </si>
  <si>
    <t>Average Annual daily noncore consumption (MMcfd)</t>
  </si>
  <si>
    <t>Average Annual daily core consumption (MMcfd)</t>
  </si>
  <si>
    <t>Total customers</t>
  </si>
  <si>
    <t>For the Year 2021</t>
  </si>
  <si>
    <t>Customer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</si>
</sst>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3" formatCode="_(* #,##0.00_);_(* \(#,##0.00\);_(* &quot;-&quot;??_);_(@_)"/>
    <numFmt numFmtId="164" formatCode="0.0000"/>
    <numFmt numFmtId="165" formatCode="###,000"/>
    <numFmt numFmtId="166" formatCode="&quot;$&quot;#,##0"/>
  </numFmts>
  <fonts count="22" x14ac:knownFonts="1">
    <font>
      <sz val="11"/>
      <color theme="1"/>
      <name val="Calibri"/>
      <family val="2"/>
      <scheme val="minor"/>
    </font>
    <font>
      <b/>
      <sz val="11"/>
      <color theme="1"/>
      <name val="Calibri"/>
      <family val="2"/>
      <scheme val="minor"/>
    </font>
    <font>
      <i/>
      <sz val="11"/>
      <color theme="1"/>
      <name val="Calibri"/>
      <family val="2"/>
      <scheme val="minor"/>
    </font>
    <font>
      <i/>
      <sz val="11"/>
      <color theme="0" tint="-0.499984740745262"/>
      <name val="Calibri"/>
      <family val="2"/>
      <scheme val="minor"/>
    </font>
    <font>
      <sz val="11"/>
      <color theme="0" tint="-0.499984740745262"/>
      <name val="Calibri"/>
      <family val="2"/>
      <scheme val="minor"/>
    </font>
    <font>
      <b/>
      <sz val="11"/>
      <color rgb="FFFF0000"/>
      <name val="Calibri"/>
      <family val="2"/>
      <scheme val="minor"/>
    </font>
    <font>
      <i/>
      <sz val="11"/>
      <color rgb="FFFF0000"/>
      <name val="Calibri"/>
      <family val="2"/>
      <scheme val="minor"/>
    </font>
    <font>
      <sz val="11"/>
      <name val="Calibri"/>
      <family val="2"/>
      <scheme val="minor"/>
    </font>
    <font>
      <sz val="11"/>
      <color theme="1"/>
      <name val="Calibri"/>
      <family val="2"/>
      <scheme val="minor"/>
    </font>
    <font>
      <sz val="8"/>
      <name val="Calibri"/>
      <family val="2"/>
      <scheme val="minor"/>
    </font>
    <font>
      <sz val="10"/>
      <color theme="1"/>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8"/>
      <color rgb="FF000000"/>
      <name val="Arial"/>
      <family val="2"/>
    </font>
    <font>
      <i/>
      <sz val="8"/>
      <color rgb="FF000000"/>
      <name val="Verdana"/>
      <family val="2"/>
    </font>
    <font>
      <b/>
      <i/>
      <sz val="8"/>
      <color rgb="FF000000"/>
      <name val="Verdana"/>
      <family val="2"/>
    </font>
    <font>
      <sz val="8"/>
      <color rgb="FFDBE5F1"/>
      <name val="Verdana"/>
      <family val="2"/>
    </font>
  </fonts>
  <fills count="22">
    <fill>
      <patternFill patternType="none"/>
    </fill>
    <fill>
      <patternFill patternType="gray125"/>
    </fill>
    <fill>
      <patternFill patternType="solid">
        <fgColor theme="3" tint="0.7999816888943144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DBE5F1"/>
        <bgColor rgb="FFFFFFFF"/>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medium">
        <color rgb="FFFF0000"/>
      </left>
      <right style="medium">
        <color rgb="FFFF0000"/>
      </right>
      <top style="medium">
        <color rgb="FFFF0000"/>
      </top>
      <bottom style="medium">
        <color rgb="FFFF0000"/>
      </bottom>
      <diagonal/>
    </border>
  </borders>
  <cellStyleXfs count="35">
    <xf numFmtId="0" fontId="0" fillId="0" borderId="0"/>
    <xf numFmtId="43" fontId="8" fillId="0" borderId="0" applyFont="0" applyFill="0" applyBorder="0" applyAlignment="0" applyProtection="0"/>
    <xf numFmtId="0" fontId="10" fillId="0" borderId="0"/>
    <xf numFmtId="0" fontId="11" fillId="5" borderId="8" applyNumberFormat="0" applyAlignment="0" applyProtection="0">
      <alignment horizontal="left" vertical="center" indent="1"/>
    </xf>
    <xf numFmtId="165" fontId="12" fillId="0" borderId="9" applyNumberFormat="0" applyProtection="0">
      <alignment horizontal="right" vertical="center"/>
    </xf>
    <xf numFmtId="165" fontId="11" fillId="0" borderId="10" applyNumberFormat="0" applyProtection="0">
      <alignment horizontal="right" vertical="center"/>
    </xf>
    <xf numFmtId="0" fontId="13" fillId="6" borderId="10" applyNumberFormat="0" applyAlignment="0" applyProtection="0">
      <alignment horizontal="left" vertical="center" indent="1"/>
    </xf>
    <xf numFmtId="0" fontId="13" fillId="7" borderId="10" applyNumberFormat="0" applyAlignment="0" applyProtection="0">
      <alignment horizontal="left" vertical="center" indent="1"/>
    </xf>
    <xf numFmtId="165" fontId="12" fillId="8" borderId="9" applyNumberFormat="0" applyBorder="0" applyProtection="0">
      <alignment horizontal="right" vertical="center"/>
    </xf>
    <xf numFmtId="0" fontId="13" fillId="6" borderId="10" applyNumberFormat="0" applyAlignment="0" applyProtection="0">
      <alignment horizontal="left" vertical="center" indent="1"/>
    </xf>
    <xf numFmtId="165" fontId="11" fillId="7" borderId="10" applyNumberFormat="0" applyProtection="0">
      <alignment horizontal="right" vertical="center"/>
    </xf>
    <xf numFmtId="165" fontId="11" fillId="8" borderId="10" applyNumberFormat="0" applyBorder="0" applyProtection="0">
      <alignment horizontal="right" vertical="center"/>
    </xf>
    <xf numFmtId="165" fontId="14" fillId="9" borderId="11" applyNumberFormat="0" applyBorder="0" applyAlignment="0" applyProtection="0">
      <alignment horizontal="right" vertical="center" indent="1"/>
    </xf>
    <xf numFmtId="165" fontId="15" fillId="10" borderId="11" applyNumberFormat="0" applyBorder="0" applyAlignment="0" applyProtection="0">
      <alignment horizontal="right" vertical="center" indent="1"/>
    </xf>
    <xf numFmtId="165" fontId="15" fillId="11" borderId="11" applyNumberFormat="0" applyBorder="0" applyAlignment="0" applyProtection="0">
      <alignment horizontal="right" vertical="center" indent="1"/>
    </xf>
    <xf numFmtId="165" fontId="16" fillId="12" borderId="11" applyNumberFormat="0" applyBorder="0" applyAlignment="0" applyProtection="0">
      <alignment horizontal="right" vertical="center" indent="1"/>
    </xf>
    <xf numFmtId="165" fontId="16" fillId="13" borderId="11" applyNumberFormat="0" applyBorder="0" applyAlignment="0" applyProtection="0">
      <alignment horizontal="right" vertical="center" indent="1"/>
    </xf>
    <xf numFmtId="165" fontId="16" fillId="14" borderId="11" applyNumberFormat="0" applyBorder="0" applyAlignment="0" applyProtection="0">
      <alignment horizontal="right" vertical="center" indent="1"/>
    </xf>
    <xf numFmtId="165" fontId="17" fillId="15" borderId="11" applyNumberFormat="0" applyBorder="0" applyAlignment="0" applyProtection="0">
      <alignment horizontal="right" vertical="center" indent="1"/>
    </xf>
    <xf numFmtId="165" fontId="17" fillId="16" borderId="11" applyNumberFormat="0" applyBorder="0" applyAlignment="0" applyProtection="0">
      <alignment horizontal="right" vertical="center" indent="1"/>
    </xf>
    <xf numFmtId="165" fontId="17" fillId="17" borderId="11" applyNumberFormat="0" applyBorder="0" applyAlignment="0" applyProtection="0">
      <alignment horizontal="right" vertical="center" indent="1"/>
    </xf>
    <xf numFmtId="0" fontId="18" fillId="0" borderId="8" applyNumberFormat="0" applyFont="0" applyFill="0" applyAlignment="0" applyProtection="0"/>
    <xf numFmtId="165" fontId="12" fillId="18" borderId="8" applyNumberFormat="0" applyAlignment="0" applyProtection="0">
      <alignment horizontal="left" vertical="center" indent="1"/>
    </xf>
    <xf numFmtId="0" fontId="11" fillId="5" borderId="10" applyNumberFormat="0" applyAlignment="0" applyProtection="0">
      <alignment horizontal="left" vertical="center" indent="1"/>
    </xf>
    <xf numFmtId="0" fontId="13" fillId="19" borderId="8" applyNumberFormat="0" applyAlignment="0" applyProtection="0">
      <alignment horizontal="left" vertical="center" indent="1"/>
    </xf>
    <xf numFmtId="0" fontId="13" fillId="20" borderId="8" applyNumberFormat="0" applyAlignment="0" applyProtection="0">
      <alignment horizontal="left" vertical="center" indent="1"/>
    </xf>
    <xf numFmtId="0" fontId="13" fillId="21" borderId="8" applyNumberFormat="0" applyAlignment="0" applyProtection="0">
      <alignment horizontal="left" vertical="center" indent="1"/>
    </xf>
    <xf numFmtId="0" fontId="13" fillId="8" borderId="8" applyNumberFormat="0" applyAlignment="0" applyProtection="0">
      <alignment horizontal="left" vertical="center" indent="1"/>
    </xf>
    <xf numFmtId="0" fontId="13" fillId="7" borderId="10" applyNumberFormat="0" applyAlignment="0" applyProtection="0">
      <alignment horizontal="left" vertical="center" indent="1"/>
    </xf>
    <xf numFmtId="0" fontId="19" fillId="0" borderId="12" applyNumberFormat="0" applyFill="0" applyBorder="0" applyAlignment="0" applyProtection="0"/>
    <xf numFmtId="0" fontId="20" fillId="0" borderId="12" applyBorder="0" applyAlignment="0" applyProtection="0"/>
    <xf numFmtId="165" fontId="12" fillId="18" borderId="8" applyNumberFormat="0" applyAlignment="0" applyProtection="0">
      <alignment horizontal="left" vertical="center" indent="1"/>
    </xf>
    <xf numFmtId="165" fontId="21" fillId="18" borderId="0" applyNumberFormat="0" applyAlignment="0" applyProtection="0">
      <alignment horizontal="left" vertical="center" indent="1"/>
    </xf>
    <xf numFmtId="0" fontId="18" fillId="0" borderId="13" applyNumberFormat="0" applyFont="0" applyFill="0" applyAlignment="0" applyProtection="0"/>
    <xf numFmtId="165" fontId="12" fillId="0" borderId="9" applyNumberFormat="0" applyFill="0" applyBorder="0" applyAlignment="0" applyProtection="0">
      <alignment horizontal="right" vertical="center"/>
    </xf>
  </cellStyleXfs>
  <cellXfs count="104">
    <xf numFmtId="0" fontId="0" fillId="0" borderId="0" xfId="0"/>
    <xf numFmtId="0" fontId="0" fillId="0" borderId="0" xfId="0" applyAlignment="1">
      <alignment wrapText="1"/>
    </xf>
    <xf numFmtId="0" fontId="0" fillId="0" borderId="0" xfId="0" applyAlignment="1">
      <alignment horizontal="center"/>
    </xf>
    <xf numFmtId="0" fontId="1" fillId="0" borderId="0" xfId="0" applyFont="1" applyAlignment="1">
      <alignment wrapText="1"/>
    </xf>
    <xf numFmtId="0" fontId="0" fillId="2" borderId="1" xfId="0" applyFill="1" applyBorder="1" applyAlignment="1">
      <alignment horizontal="center" wrapText="1"/>
    </xf>
    <xf numFmtId="0" fontId="1" fillId="0" borderId="0" xfId="0" applyFont="1"/>
    <xf numFmtId="0" fontId="0" fillId="2" borderId="3" xfId="0" applyFill="1" applyBorder="1" applyAlignment="1">
      <alignment wrapText="1"/>
    </xf>
    <xf numFmtId="0" fontId="0" fillId="2" borderId="7" xfId="0" applyFill="1" applyBorder="1" applyAlignment="1">
      <alignment wrapText="1"/>
    </xf>
    <xf numFmtId="0" fontId="1" fillId="2" borderId="2" xfId="0" applyFont="1" applyFill="1" applyBorder="1"/>
    <xf numFmtId="0" fontId="2" fillId="0" borderId="0" xfId="0" applyFont="1" applyAlignment="1">
      <alignment wrapText="1"/>
    </xf>
    <xf numFmtId="0" fontId="2" fillId="0" borderId="0" xfId="0" applyFont="1"/>
    <xf numFmtId="0" fontId="0" fillId="0" borderId="0" xfId="0" applyAlignment="1">
      <alignment vertical="top"/>
    </xf>
    <xf numFmtId="0" fontId="3" fillId="0" borderId="1" xfId="0" applyFont="1" applyBorder="1" applyAlignment="1">
      <alignment vertical="top" wrapText="1"/>
    </xf>
    <xf numFmtId="0" fontId="4" fillId="0" borderId="1" xfId="0" applyFont="1" applyBorder="1" applyAlignment="1">
      <alignment vertical="top"/>
    </xf>
    <xf numFmtId="0" fontId="4" fillId="0" borderId="1" xfId="0" applyFont="1" applyBorder="1"/>
    <xf numFmtId="0" fontId="4" fillId="0" borderId="1" xfId="0" applyFont="1" applyBorder="1" applyAlignment="1">
      <alignment vertical="top" wrapText="1"/>
    </xf>
    <xf numFmtId="0" fontId="5" fillId="0" borderId="0" xfId="0" applyFont="1" applyAlignment="1">
      <alignment horizontal="center" wrapText="1"/>
    </xf>
    <xf numFmtId="0" fontId="2" fillId="0" borderId="0" xfId="0" applyFont="1" applyAlignment="1">
      <alignment horizontal="right" wrapText="1"/>
    </xf>
    <xf numFmtId="3" fontId="2" fillId="0" borderId="0" xfId="0" applyNumberFormat="1" applyFont="1"/>
    <xf numFmtId="1" fontId="2" fillId="0" borderId="0" xfId="0" applyNumberFormat="1" applyFont="1" applyAlignment="1">
      <alignment horizontal="right" wrapText="1"/>
    </xf>
    <xf numFmtId="6" fontId="2" fillId="0" borderId="0" xfId="0" applyNumberFormat="1" applyFont="1"/>
    <xf numFmtId="6" fontId="2" fillId="0" borderId="0" xfId="0" applyNumberFormat="1" applyFont="1" applyAlignment="1">
      <alignment horizontal="center" wrapText="1"/>
    </xf>
    <xf numFmtId="0" fontId="6" fillId="0" borderId="0" xfId="0" applyFont="1" applyAlignment="1">
      <alignment wrapText="1"/>
    </xf>
    <xf numFmtId="0" fontId="0" fillId="0" borderId="5" xfId="0" applyBorder="1"/>
    <xf numFmtId="0" fontId="0" fillId="0" borderId="0" xfId="0"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0" fillId="0" borderId="2" xfId="0" applyBorder="1" applyAlignment="1">
      <alignment vertical="center"/>
    </xf>
    <xf numFmtId="0" fontId="0" fillId="0" borderId="2" xfId="0" applyBorder="1" applyAlignment="1">
      <alignment vertical="center" wrapText="1"/>
    </xf>
    <xf numFmtId="0" fontId="0" fillId="0" borderId="1" xfId="0" applyBorder="1" applyAlignment="1">
      <alignment horizontal="center" vertical="center" wrapText="1"/>
    </xf>
    <xf numFmtId="0" fontId="0" fillId="3" borderId="1" xfId="0" applyFill="1" applyBorder="1" applyAlignment="1">
      <alignment vertical="center"/>
    </xf>
    <xf numFmtId="11" fontId="0" fillId="0" borderId="1" xfId="0" applyNumberFormat="1" applyBorder="1" applyAlignment="1">
      <alignment vertical="center" wrapText="1"/>
    </xf>
    <xf numFmtId="11" fontId="0" fillId="0" borderId="1" xfId="0" applyNumberFormat="1" applyBorder="1" applyAlignment="1">
      <alignment horizontal="right" vertical="center"/>
    </xf>
    <xf numFmtId="11" fontId="0" fillId="0" borderId="1" xfId="0" applyNumberFormat="1" applyBorder="1" applyAlignment="1">
      <alignment vertical="center"/>
    </xf>
    <xf numFmtId="11" fontId="0" fillId="0" borderId="7" xfId="0" applyNumberFormat="1" applyBorder="1" applyAlignment="1">
      <alignment vertical="center" wrapText="1"/>
    </xf>
    <xf numFmtId="11" fontId="0" fillId="0" borderId="7" xfId="0" applyNumberFormat="1" applyBorder="1" applyAlignment="1">
      <alignment vertical="center"/>
    </xf>
    <xf numFmtId="11" fontId="0" fillId="0" borderId="1" xfId="0" applyNumberFormat="1" applyBorder="1" applyAlignment="1">
      <alignment horizontal="right" vertical="center" wrapText="1"/>
    </xf>
    <xf numFmtId="11" fontId="0" fillId="0" borderId="7" xfId="0" applyNumberFormat="1" applyBorder="1" applyAlignment="1">
      <alignment horizontal="right" vertical="center"/>
    </xf>
    <xf numFmtId="11" fontId="0" fillId="0" borderId="6" xfId="0" applyNumberFormat="1" applyBorder="1" applyAlignment="1">
      <alignment horizontal="right" vertical="center"/>
    </xf>
    <xf numFmtId="11" fontId="0" fillId="0" borderId="6" xfId="0" applyNumberFormat="1" applyBorder="1" applyAlignment="1">
      <alignment horizontal="right" vertical="center" wrapText="1"/>
    </xf>
    <xf numFmtId="0" fontId="0" fillId="0" borderId="0" xfId="0" applyAlignment="1">
      <alignment vertical="center" wrapText="1"/>
    </xf>
    <xf numFmtId="0" fontId="0" fillId="0" borderId="0" xfId="0" applyAlignment="1">
      <alignment vertical="center"/>
    </xf>
    <xf numFmtId="49" fontId="0" fillId="0" borderId="1" xfId="0" applyNumberFormat="1" applyBorder="1" applyAlignment="1">
      <alignment horizontal="center" vertical="center" wrapText="1"/>
    </xf>
    <xf numFmtId="49" fontId="0" fillId="0" borderId="1" xfId="0" applyNumberFormat="1" applyBorder="1" applyAlignment="1">
      <alignment horizontal="center" vertical="center"/>
    </xf>
    <xf numFmtId="49" fontId="0" fillId="3" borderId="1" xfId="0" applyNumberFormat="1" applyFill="1" applyBorder="1" applyAlignment="1">
      <alignment horizontal="center" vertical="center"/>
    </xf>
    <xf numFmtId="49" fontId="0" fillId="0" borderId="1" xfId="0" applyNumberFormat="1" applyBorder="1" applyAlignment="1">
      <alignment horizontal="left" vertical="center" wrapText="1"/>
    </xf>
    <xf numFmtId="49" fontId="0" fillId="0" borderId="1" xfId="0" applyNumberFormat="1" applyBorder="1" applyAlignment="1">
      <alignment vertical="center" wrapText="1"/>
    </xf>
    <xf numFmtId="49" fontId="0" fillId="0" borderId="1" xfId="0" applyNumberFormat="1" applyBorder="1" applyAlignment="1">
      <alignment vertical="center"/>
    </xf>
    <xf numFmtId="49" fontId="7" fillId="0" borderId="1" xfId="0" applyNumberFormat="1" applyFont="1" applyBorder="1" applyAlignment="1">
      <alignment vertical="center" wrapText="1"/>
    </xf>
    <xf numFmtId="49" fontId="7" fillId="0" borderId="1" xfId="0" applyNumberFormat="1" applyFont="1" applyBorder="1" applyAlignment="1">
      <alignment vertical="center"/>
    </xf>
    <xf numFmtId="49" fontId="7" fillId="0" borderId="1" xfId="1" applyNumberFormat="1" applyFont="1" applyFill="1" applyBorder="1" applyAlignment="1">
      <alignment vertical="center"/>
    </xf>
    <xf numFmtId="49" fontId="7" fillId="3" borderId="1" xfId="0" applyNumberFormat="1" applyFont="1" applyFill="1" applyBorder="1" applyAlignment="1">
      <alignment horizontal="center" vertical="center"/>
    </xf>
    <xf numFmtId="49" fontId="0" fillId="0" borderId="2" xfId="0" applyNumberFormat="1" applyBorder="1" applyAlignment="1">
      <alignment vertical="center" wrapText="1"/>
    </xf>
    <xf numFmtId="49" fontId="0" fillId="0" borderId="1" xfId="0" applyNumberFormat="1" applyBorder="1" applyAlignment="1">
      <alignment horizontal="left" vertical="center"/>
    </xf>
    <xf numFmtId="2" fontId="7" fillId="0" borderId="1" xfId="1" applyNumberFormat="1" applyFont="1" applyFill="1" applyBorder="1" applyAlignment="1">
      <alignment vertical="center"/>
    </xf>
    <xf numFmtId="0" fontId="0" fillId="0" borderId="6" xfId="0" applyBorder="1" applyAlignment="1">
      <alignment vertical="center" wrapText="1"/>
    </xf>
    <xf numFmtId="49" fontId="0" fillId="0" borderId="2" xfId="0" applyNumberFormat="1" applyBorder="1" applyAlignment="1">
      <alignment vertical="top" wrapText="1"/>
    </xf>
    <xf numFmtId="49" fontId="0" fillId="0" borderId="1" xfId="0" applyNumberFormat="1" applyBorder="1" applyAlignment="1">
      <alignment horizontal="right" vertical="center" wrapText="1"/>
    </xf>
    <xf numFmtId="0" fontId="0" fillId="0" borderId="0" xfId="0" applyAlignment="1">
      <alignment horizontal="left"/>
    </xf>
    <xf numFmtId="0" fontId="1" fillId="0" borderId="1" xfId="0" applyFont="1" applyBorder="1" applyAlignment="1">
      <alignment vertical="center" wrapText="1"/>
    </xf>
    <xf numFmtId="0" fontId="1" fillId="0" borderId="1" xfId="0" applyFont="1" applyBorder="1" applyAlignment="1">
      <alignment vertical="center"/>
    </xf>
    <xf numFmtId="0" fontId="0" fillId="4" borderId="0" xfId="0" applyFill="1"/>
    <xf numFmtId="0" fontId="0" fillId="2" borderId="7" xfId="0" applyFill="1" applyBorder="1" applyAlignment="1">
      <alignment horizontal="center" wrapText="1"/>
    </xf>
    <xf numFmtId="0" fontId="0" fillId="0" borderId="1" xfId="0" applyBorder="1" applyAlignment="1">
      <alignment horizontal="center" vertical="center"/>
    </xf>
    <xf numFmtId="0" fontId="0" fillId="0" borderId="1" xfId="0" applyBorder="1" applyAlignment="1">
      <alignment horizontal="left" vertical="center" wrapText="1"/>
    </xf>
    <xf numFmtId="164"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0" fontId="0" fillId="0" borderId="1" xfId="0" applyBorder="1" applyAlignment="1">
      <alignment horizontal="left" vertical="top" wrapText="1"/>
    </xf>
    <xf numFmtId="0" fontId="0" fillId="4" borderId="0" xfId="0" applyFill="1" applyAlignment="1">
      <alignment wrapText="1"/>
    </xf>
    <xf numFmtId="2" fontId="0" fillId="0" borderId="1" xfId="0" applyNumberFormat="1" applyBorder="1" applyAlignment="1">
      <alignment horizontal="center" vertical="center"/>
    </xf>
    <xf numFmtId="1" fontId="0" fillId="0" borderId="1" xfId="0" applyNumberFormat="1" applyBorder="1" applyAlignment="1">
      <alignment horizontal="center" vertical="center"/>
    </xf>
    <xf numFmtId="2" fontId="2" fillId="0" borderId="0" xfId="0" applyNumberFormat="1" applyFont="1"/>
    <xf numFmtId="6" fontId="0" fillId="0" borderId="0" xfId="0" applyNumberFormat="1"/>
    <xf numFmtId="0" fontId="0" fillId="0" borderId="2" xfId="0" applyBorder="1" applyAlignment="1">
      <alignment horizontal="center" vertical="center" wrapText="1"/>
    </xf>
    <xf numFmtId="0" fontId="3" fillId="0" borderId="0" xfId="0" applyFont="1" applyAlignment="1">
      <alignment horizontal="center"/>
    </xf>
    <xf numFmtId="0" fontId="1" fillId="2" borderId="1" xfId="0" applyFont="1" applyFill="1" applyBorder="1" applyAlignment="1">
      <alignment horizontal="center" wrapText="1"/>
    </xf>
    <xf numFmtId="0" fontId="0" fillId="0" borderId="1" xfId="0" applyBorder="1" applyAlignment="1">
      <alignment horizontal="center" vertical="center" wrapText="1"/>
    </xf>
    <xf numFmtId="166" fontId="0" fillId="0" borderId="2" xfId="0" applyNumberFormat="1" applyBorder="1" applyAlignment="1">
      <alignment horizontal="center" vertical="center"/>
    </xf>
    <xf numFmtId="166" fontId="0" fillId="0" borderId="3" xfId="0" applyNumberFormat="1" applyBorder="1" applyAlignment="1">
      <alignment horizontal="center" vertical="center"/>
    </xf>
    <xf numFmtId="166" fontId="0" fillId="0" borderId="7" xfId="0"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49" fontId="0" fillId="0" borderId="2" xfId="0" applyNumberFormat="1" applyBorder="1" applyAlignment="1">
      <alignment horizontal="center" vertical="center"/>
    </xf>
    <xf numFmtId="49" fontId="0" fillId="0" borderId="3" xfId="0" applyNumberFormat="1" applyBorder="1" applyAlignment="1">
      <alignment horizontal="center" vertical="center"/>
    </xf>
    <xf numFmtId="49" fontId="0" fillId="0" borderId="7" xfId="0" applyNumberFormat="1" applyBorder="1" applyAlignment="1">
      <alignment horizontal="center" vertical="center"/>
    </xf>
    <xf numFmtId="49" fontId="0" fillId="0" borderId="2" xfId="0" applyNumberFormat="1" applyBorder="1" applyAlignment="1">
      <alignment horizontal="center" vertical="center" wrapText="1"/>
    </xf>
    <xf numFmtId="49" fontId="0" fillId="0" borderId="3" xfId="0" applyNumberFormat="1" applyBorder="1" applyAlignment="1">
      <alignment horizontal="center" vertical="center" wrapText="1"/>
    </xf>
    <xf numFmtId="49" fontId="0" fillId="0" borderId="7" xfId="0" applyNumberFormat="1" applyBorder="1" applyAlignment="1">
      <alignment horizontal="center" vertical="center" wrapText="1"/>
    </xf>
    <xf numFmtId="0" fontId="3" fillId="0" borderId="1" xfId="0" applyFont="1" applyBorder="1" applyAlignment="1">
      <alignment horizontal="left" vertical="top"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49" fontId="0" fillId="0" borderId="2" xfId="0" applyNumberFormat="1" applyBorder="1" applyAlignment="1">
      <alignment horizontal="left" vertical="center" wrapText="1"/>
    </xf>
    <xf numFmtId="49" fontId="0" fillId="0" borderId="3" xfId="0" applyNumberFormat="1" applyBorder="1" applyAlignment="1">
      <alignment horizontal="left" vertical="center" wrapText="1"/>
    </xf>
    <xf numFmtId="49" fontId="0" fillId="0" borderId="7" xfId="0" applyNumberFormat="1" applyBorder="1" applyAlignment="1">
      <alignment horizontal="lef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1" fillId="2" borderId="1" xfId="0" applyFont="1" applyFill="1" applyBorder="1" applyAlignment="1">
      <alignment horizontal="center"/>
    </xf>
    <xf numFmtId="0" fontId="1" fillId="2" borderId="1" xfId="0" applyFont="1" applyFill="1" applyBorder="1" applyAlignment="1">
      <alignment wrapText="1"/>
    </xf>
  </cellXfs>
  <cellStyles count="35">
    <cellStyle name="Comma" xfId="1" builtinId="3"/>
    <cellStyle name="Normal" xfId="0" builtinId="0"/>
    <cellStyle name="Normal 2" xfId="2" xr:uid="{D3157F45-0769-4121-B65B-3BF9A759BF94}"/>
    <cellStyle name="SAPBorder" xfId="21" xr:uid="{21F195B0-B0AC-46C6-9324-FF147CABEB7E}"/>
    <cellStyle name="SAPDataCell" xfId="4" xr:uid="{30682A5B-42D4-4509-BDE3-480993C092E4}"/>
    <cellStyle name="SAPDataRemoved" xfId="32" xr:uid="{619B8F2A-56D7-4584-BFCD-98A8E8F803A8}"/>
    <cellStyle name="SAPDataTotalCell" xfId="5" xr:uid="{FEF84A20-C003-4472-BB69-3C7D0F120B7D}"/>
    <cellStyle name="SAPDimensionCell" xfId="3" xr:uid="{A894E911-68B7-407D-B7A2-5FFC1A499476}"/>
    <cellStyle name="SAPEditableDataCell" xfId="6" xr:uid="{A18F8D90-CA79-4593-9962-61141C9D3213}"/>
    <cellStyle name="SAPEditableDataTotalCell" xfId="9" xr:uid="{33670520-DD28-45F3-991B-E022008D177E}"/>
    <cellStyle name="SAPEmphasized" xfId="29" xr:uid="{0726E338-A744-42FF-9ACD-9B888E43B07A}"/>
    <cellStyle name="SAPEmphasizedTotal" xfId="30" xr:uid="{EBB1F447-E5F4-449A-8542-5D0821228673}"/>
    <cellStyle name="SAPError" xfId="33" xr:uid="{92F4A0E0-1B5D-49B9-8573-60FC7B818DC4}"/>
    <cellStyle name="SAPExceptionLevel1" xfId="12" xr:uid="{A344EC4F-B211-411A-9806-43D748B61D10}"/>
    <cellStyle name="SAPExceptionLevel2" xfId="13" xr:uid="{B17D6CA8-D00A-4940-93C9-6B9A4A3AA803}"/>
    <cellStyle name="SAPExceptionLevel3" xfId="14" xr:uid="{FB8B8A89-16C6-48E9-BA8D-E029A2989DBC}"/>
    <cellStyle name="SAPExceptionLevel4" xfId="15" xr:uid="{F847460F-4177-4B7A-B362-B93C815F3561}"/>
    <cellStyle name="SAPExceptionLevel5" xfId="16" xr:uid="{FD203D7C-71E6-44EB-B6CD-B9D75DE34180}"/>
    <cellStyle name="SAPExceptionLevel6" xfId="17" xr:uid="{2A9BCA6E-3131-4B2A-974D-DB7430231843}"/>
    <cellStyle name="SAPExceptionLevel7" xfId="18" xr:uid="{A9D92E63-B011-40E8-AE6B-C7FF68A0D0DB}"/>
    <cellStyle name="SAPExceptionLevel8" xfId="19" xr:uid="{3590D121-825A-49C5-9464-A516984C0F92}"/>
    <cellStyle name="SAPExceptionLevel9" xfId="20" xr:uid="{F38E97A3-7E75-4E64-BD98-1ECD8B04AEF1}"/>
    <cellStyle name="SAPGroupingFillCell" xfId="31" xr:uid="{30905E5B-E0AE-4250-91B8-1B76294C6D9D}"/>
    <cellStyle name="SAPHierarchyCell0" xfId="24" xr:uid="{99EBD969-F483-45E5-8604-4B3DFDF29C45}"/>
    <cellStyle name="SAPHierarchyCell1" xfId="25" xr:uid="{5156E31E-C47E-48FB-B84D-0BA44AF92F76}"/>
    <cellStyle name="SAPHierarchyCell2" xfId="26" xr:uid="{3D622068-70BA-4851-BFBB-B6BF8440E899}"/>
    <cellStyle name="SAPHierarchyCell3" xfId="27" xr:uid="{AEB34CCE-0432-4534-BA20-5CB1A559413F}"/>
    <cellStyle name="SAPHierarchyCell4" xfId="28" xr:uid="{0B61519C-3371-4AE0-99BC-1EEDC400EF9E}"/>
    <cellStyle name="SAPLockedDataCell" xfId="8" xr:uid="{01F443CC-3A34-4E42-91CC-CC5C365F592A}"/>
    <cellStyle name="SAPLockedDataTotalCell" xfId="11" xr:uid="{A10D219C-28E1-4197-B971-C8D3072CFA43}"/>
    <cellStyle name="SAPMemberCell" xfId="22" xr:uid="{891EFDD8-4301-4690-A948-CC16D484FF8B}"/>
    <cellStyle name="SAPMemberTotalCell" xfId="23" xr:uid="{E1173DC9-16D8-43A6-82FA-2111D5B990C2}"/>
    <cellStyle name="SAPMessageText" xfId="34" xr:uid="{DA4F347B-D44D-483F-95C0-C5F7CCA67D76}"/>
    <cellStyle name="SAPReadonlyDataCell" xfId="7" xr:uid="{E5987130-ACCC-4E77-B6BE-DF342699C335}"/>
    <cellStyle name="SAPReadonlyDataTotalCell" xfId="10" xr:uid="{5B5D8EDB-7939-4407-96C9-4464AC1EB1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086B0-EAEF-4E55-9708-1212B9E28AA2}">
  <sheetPr>
    <pageSetUpPr fitToPage="1"/>
  </sheetPr>
  <dimension ref="B2:D13"/>
  <sheetViews>
    <sheetView tabSelected="1" workbookViewId="0"/>
  </sheetViews>
  <sheetFormatPr defaultColWidth="9.1796875" defaultRowHeight="14.5" x14ac:dyDescent="0.35"/>
  <cols>
    <col min="1" max="1" width="9.1796875" style="41"/>
    <col min="2" max="2" width="22.1796875" style="40" bestFit="1" customWidth="1"/>
    <col min="3" max="3" width="63" style="40" customWidth="1"/>
    <col min="4" max="4" width="50.1796875" style="41" customWidth="1"/>
    <col min="5" max="16384" width="9.1796875" style="41"/>
  </cols>
  <sheetData>
    <row r="2" spans="2:4" ht="43.5" x14ac:dyDescent="0.35">
      <c r="B2" s="59" t="s">
        <v>202</v>
      </c>
      <c r="C2" s="59" t="s">
        <v>204</v>
      </c>
      <c r="D2" s="60" t="s">
        <v>224</v>
      </c>
    </row>
    <row r="3" spans="2:4" ht="87" x14ac:dyDescent="0.35">
      <c r="B3" s="25" t="s">
        <v>203</v>
      </c>
      <c r="C3" s="25" t="s">
        <v>205</v>
      </c>
      <c r="D3" s="26" t="s">
        <v>284</v>
      </c>
    </row>
    <row r="4" spans="2:4" ht="43.5" x14ac:dyDescent="0.35">
      <c r="B4" s="25" t="s">
        <v>201</v>
      </c>
      <c r="C4" s="25" t="s">
        <v>206</v>
      </c>
      <c r="D4" s="26" t="s">
        <v>285</v>
      </c>
    </row>
    <row r="5" spans="2:4" ht="58" x14ac:dyDescent="0.35">
      <c r="B5" s="25" t="s">
        <v>207</v>
      </c>
      <c r="C5" s="25" t="s">
        <v>208</v>
      </c>
      <c r="D5" s="26" t="s">
        <v>231</v>
      </c>
    </row>
    <row r="6" spans="2:4" ht="58" x14ac:dyDescent="0.35">
      <c r="B6" s="25" t="s">
        <v>207</v>
      </c>
      <c r="C6" s="25" t="s">
        <v>209</v>
      </c>
      <c r="D6" s="25" t="s">
        <v>279</v>
      </c>
    </row>
    <row r="7" spans="2:4" ht="101.5" x14ac:dyDescent="0.35">
      <c r="B7" s="25" t="s">
        <v>210</v>
      </c>
      <c r="C7" s="25" t="s">
        <v>211</v>
      </c>
      <c r="D7" s="25" t="s">
        <v>286</v>
      </c>
    </row>
    <row r="8" spans="2:4" ht="29" x14ac:dyDescent="0.35">
      <c r="B8" s="25" t="s">
        <v>212</v>
      </c>
      <c r="C8" s="25" t="s">
        <v>213</v>
      </c>
      <c r="D8" s="26" t="s">
        <v>280</v>
      </c>
    </row>
    <row r="9" spans="2:4" ht="72.5" x14ac:dyDescent="0.35">
      <c r="B9" s="25" t="s">
        <v>214</v>
      </c>
      <c r="C9" s="25" t="s">
        <v>215</v>
      </c>
      <c r="D9" s="26" t="s">
        <v>281</v>
      </c>
    </row>
    <row r="10" spans="2:4" ht="58" x14ac:dyDescent="0.35">
      <c r="B10" s="25" t="s">
        <v>216</v>
      </c>
      <c r="C10" s="25" t="s">
        <v>217</v>
      </c>
      <c r="D10" s="26" t="s">
        <v>231</v>
      </c>
    </row>
    <row r="11" spans="2:4" ht="29" x14ac:dyDescent="0.35">
      <c r="B11" s="25" t="s">
        <v>218</v>
      </c>
      <c r="C11" s="25" t="s">
        <v>219</v>
      </c>
      <c r="D11" s="26" t="s">
        <v>227</v>
      </c>
    </row>
    <row r="12" spans="2:4" ht="72.5" x14ac:dyDescent="0.35">
      <c r="B12" s="25" t="s">
        <v>220</v>
      </c>
      <c r="C12" s="25" t="s">
        <v>221</v>
      </c>
      <c r="D12" s="26" t="s">
        <v>283</v>
      </c>
    </row>
    <row r="13" spans="2:4" ht="101.5" x14ac:dyDescent="0.35">
      <c r="B13" s="25" t="s">
        <v>222</v>
      </c>
      <c r="C13" s="25" t="s">
        <v>223</v>
      </c>
      <c r="D13" s="26" t="s">
        <v>282</v>
      </c>
    </row>
  </sheetData>
  <pageMargins left="0.7" right="0.7" top="0.75" bottom="0.75" header="0.3" footer="0.3"/>
  <pageSetup scale="67"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B163E-47DE-4122-80F8-2D1E59D8C051}">
  <sheetPr>
    <pageSetUpPr fitToPage="1"/>
  </sheetPr>
  <dimension ref="A1:H43"/>
  <sheetViews>
    <sheetView topLeftCell="A7" zoomScaleNormal="100" workbookViewId="0">
      <pane xSplit="2" ySplit="1" topLeftCell="E8" activePane="bottomRight" state="frozenSplit"/>
      <selection activeCell="C10" sqref="C10"/>
      <selection pane="topRight" activeCell="C10" sqref="C10"/>
      <selection pane="bottomLeft" activeCell="C10" sqref="C10"/>
      <selection pane="bottomRight" activeCell="B7" sqref="B7"/>
    </sheetView>
  </sheetViews>
  <sheetFormatPr defaultRowHeight="14.5" x14ac:dyDescent="0.35"/>
  <cols>
    <col min="1" max="1" width="7.1796875" style="2" customWidth="1"/>
    <col min="2" max="2" width="88.1796875" style="1" customWidth="1"/>
    <col min="3" max="3" width="33.7265625" customWidth="1"/>
    <col min="4" max="4" width="63" customWidth="1"/>
    <col min="5" max="7" width="34.7265625" customWidth="1"/>
    <col min="8" max="8" width="41.54296875" style="1" bestFit="1" customWidth="1"/>
  </cols>
  <sheetData>
    <row r="1" spans="1:8" x14ac:dyDescent="0.35">
      <c r="B1" s="3" t="s">
        <v>199</v>
      </c>
    </row>
    <row r="2" spans="1:8" x14ac:dyDescent="0.35">
      <c r="B2" s="3" t="s">
        <v>200</v>
      </c>
    </row>
    <row r="4" spans="1:8" x14ac:dyDescent="0.35">
      <c r="B4" s="9" t="s">
        <v>33</v>
      </c>
    </row>
    <row r="5" spans="1:8" x14ac:dyDescent="0.35">
      <c r="B5" s="10" t="s">
        <v>75</v>
      </c>
    </row>
    <row r="6" spans="1:8" ht="75.75" customHeight="1" x14ac:dyDescent="0.35">
      <c r="B6" s="9"/>
      <c r="D6" s="22"/>
    </row>
    <row r="7" spans="1:8" ht="182.25" customHeight="1" x14ac:dyDescent="0.35">
      <c r="A7" s="2" t="s">
        <v>34</v>
      </c>
      <c r="B7" s="75" t="s">
        <v>0</v>
      </c>
      <c r="C7" s="4" t="s">
        <v>35</v>
      </c>
      <c r="D7" s="4" t="s">
        <v>112</v>
      </c>
      <c r="E7" s="4" t="s">
        <v>232</v>
      </c>
      <c r="F7" s="62" t="s">
        <v>233</v>
      </c>
      <c r="G7" s="62" t="s">
        <v>234</v>
      </c>
      <c r="H7" s="62" t="s">
        <v>274</v>
      </c>
    </row>
    <row r="8" spans="1:8" x14ac:dyDescent="0.35">
      <c r="A8" s="24">
        <v>1</v>
      </c>
      <c r="B8" s="25" t="s">
        <v>1</v>
      </c>
      <c r="C8" s="43" t="s">
        <v>20</v>
      </c>
      <c r="D8" s="43"/>
      <c r="E8" s="61"/>
      <c r="F8" s="61"/>
      <c r="G8" s="61"/>
      <c r="H8" s="68"/>
    </row>
    <row r="9" spans="1:8" x14ac:dyDescent="0.35">
      <c r="A9" s="24">
        <v>2</v>
      </c>
      <c r="B9" s="25" t="s">
        <v>2</v>
      </c>
      <c r="C9" s="43" t="s">
        <v>73</v>
      </c>
      <c r="D9" s="43"/>
      <c r="E9" s="61"/>
      <c r="F9" s="61"/>
      <c r="G9" s="61"/>
      <c r="H9" s="68"/>
    </row>
    <row r="10" spans="1:8" ht="29" x14ac:dyDescent="0.35">
      <c r="A10" s="24">
        <v>3</v>
      </c>
      <c r="B10" s="25" t="s">
        <v>3</v>
      </c>
      <c r="C10" s="43" t="s">
        <v>21</v>
      </c>
      <c r="D10" s="45" t="s">
        <v>125</v>
      </c>
      <c r="E10" s="61"/>
      <c r="F10" s="61"/>
      <c r="G10" s="61"/>
      <c r="H10" s="68"/>
    </row>
    <row r="11" spans="1:8" x14ac:dyDescent="0.35">
      <c r="A11" s="24">
        <v>4</v>
      </c>
      <c r="B11" s="25" t="s">
        <v>4</v>
      </c>
      <c r="C11" s="43" t="s">
        <v>116</v>
      </c>
      <c r="D11" s="43"/>
      <c r="E11" s="61"/>
      <c r="F11" s="61"/>
      <c r="G11" s="61"/>
      <c r="H11" s="68"/>
    </row>
    <row r="12" spans="1:8" x14ac:dyDescent="0.35">
      <c r="A12" s="24">
        <v>5</v>
      </c>
      <c r="B12" s="25" t="s">
        <v>5</v>
      </c>
      <c r="C12" s="43" t="s">
        <v>74</v>
      </c>
      <c r="D12" s="43"/>
      <c r="E12" s="61"/>
      <c r="F12" s="61"/>
      <c r="G12" s="61"/>
      <c r="H12" s="68"/>
    </row>
    <row r="13" spans="1:8" x14ac:dyDescent="0.35">
      <c r="A13" s="24">
        <v>6</v>
      </c>
      <c r="B13" s="25" t="s">
        <v>22</v>
      </c>
      <c r="C13" s="43" t="s">
        <v>74</v>
      </c>
      <c r="D13" s="43"/>
      <c r="E13" s="61"/>
      <c r="F13" s="61"/>
      <c r="G13" s="61"/>
      <c r="H13" s="68"/>
    </row>
    <row r="14" spans="1:8" ht="58" x14ac:dyDescent="0.35">
      <c r="A14" s="24">
        <v>7</v>
      </c>
      <c r="B14" s="25" t="s">
        <v>6</v>
      </c>
      <c r="C14" s="42" t="s">
        <v>127</v>
      </c>
      <c r="D14" s="45" t="s">
        <v>126</v>
      </c>
      <c r="E14" s="66">
        <v>43294</v>
      </c>
      <c r="F14" s="66">
        <v>43509</v>
      </c>
      <c r="G14" s="66">
        <v>43775</v>
      </c>
      <c r="H14" s="67" t="s">
        <v>242</v>
      </c>
    </row>
    <row r="15" spans="1:8" ht="102.75" customHeight="1" x14ac:dyDescent="0.35">
      <c r="A15" s="24">
        <v>8</v>
      </c>
      <c r="B15" s="25" t="s">
        <v>7</v>
      </c>
      <c r="C15" s="42" t="s">
        <v>128</v>
      </c>
      <c r="D15" s="45" t="s">
        <v>129</v>
      </c>
      <c r="E15" s="66">
        <f>3582686*E16</f>
        <v>33677.248400000004</v>
      </c>
      <c r="F15" s="66">
        <f>3606370*F16</f>
        <v>33899.878000000004</v>
      </c>
      <c r="G15" s="66">
        <v>34353</v>
      </c>
      <c r="H15" s="67" t="s">
        <v>242</v>
      </c>
    </row>
    <row r="16" spans="1:8" ht="93.75" customHeight="1" x14ac:dyDescent="0.35">
      <c r="A16" s="24">
        <v>9</v>
      </c>
      <c r="B16" s="25" t="s">
        <v>8</v>
      </c>
      <c r="C16" s="42">
        <v>9.4000000000000004E-3</v>
      </c>
      <c r="D16" s="45" t="s">
        <v>130</v>
      </c>
      <c r="E16" s="65">
        <v>9.4000000000000004E-3</v>
      </c>
      <c r="F16" s="65">
        <v>9.4000000000000004E-3</v>
      </c>
      <c r="G16" s="65">
        <v>9.4000000000000004E-3</v>
      </c>
      <c r="H16" s="67" t="s">
        <v>242</v>
      </c>
    </row>
    <row r="17" spans="1:8" ht="148.5" customHeight="1" x14ac:dyDescent="0.35">
      <c r="A17" s="24">
        <v>10</v>
      </c>
      <c r="B17" s="25" t="s">
        <v>9</v>
      </c>
      <c r="C17" s="42">
        <v>234</v>
      </c>
      <c r="D17" s="45" t="s">
        <v>138</v>
      </c>
      <c r="E17" s="63">
        <v>126</v>
      </c>
      <c r="F17" s="63">
        <v>131</v>
      </c>
      <c r="G17" s="63">
        <v>191</v>
      </c>
      <c r="H17" s="29" t="s">
        <v>243</v>
      </c>
    </row>
    <row r="18" spans="1:8" ht="130.5" customHeight="1" x14ac:dyDescent="0.35">
      <c r="A18" s="24">
        <v>11</v>
      </c>
      <c r="B18" s="25" t="s">
        <v>10</v>
      </c>
      <c r="C18" s="42" t="s">
        <v>121</v>
      </c>
      <c r="D18" s="45" t="s">
        <v>132</v>
      </c>
      <c r="E18" s="70">
        <f>520*E16</f>
        <v>4.8879999999999999</v>
      </c>
      <c r="F18" s="70">
        <f>431*F16</f>
        <v>4.0514000000000001</v>
      </c>
      <c r="G18" s="70">
        <f>670*G16</f>
        <v>6.298</v>
      </c>
      <c r="H18" s="29" t="s">
        <v>249</v>
      </c>
    </row>
    <row r="19" spans="1:8" ht="194.25" customHeight="1" x14ac:dyDescent="0.35">
      <c r="A19" s="24">
        <v>12</v>
      </c>
      <c r="B19" s="25" t="s">
        <v>11</v>
      </c>
      <c r="C19" s="42" t="s">
        <v>99</v>
      </c>
      <c r="D19" s="45" t="s">
        <v>133</v>
      </c>
      <c r="E19" s="69">
        <v>8.7545454550000006</v>
      </c>
      <c r="F19" s="69">
        <v>8.6965909089999993</v>
      </c>
      <c r="G19" s="69">
        <v>9.2458333330000002</v>
      </c>
      <c r="H19" s="29" t="s">
        <v>244</v>
      </c>
    </row>
    <row r="20" spans="1:8" ht="155.25" customHeight="1" x14ac:dyDescent="0.35">
      <c r="A20" s="24">
        <v>13</v>
      </c>
      <c r="B20" s="25" t="s">
        <v>12</v>
      </c>
      <c r="C20" s="44" t="s">
        <v>98</v>
      </c>
      <c r="D20" s="45" t="s">
        <v>107</v>
      </c>
      <c r="E20" s="83" t="s">
        <v>245</v>
      </c>
      <c r="F20" s="84"/>
      <c r="G20" s="85"/>
      <c r="H20" s="29"/>
    </row>
    <row r="21" spans="1:8" ht="58" x14ac:dyDescent="0.35">
      <c r="A21" s="24">
        <v>14</v>
      </c>
      <c r="B21" s="25" t="s">
        <v>13</v>
      </c>
      <c r="C21" s="42">
        <v>12</v>
      </c>
      <c r="D21" s="45" t="s">
        <v>134</v>
      </c>
      <c r="E21" s="63">
        <v>2</v>
      </c>
      <c r="F21" s="63">
        <v>3</v>
      </c>
      <c r="G21" s="63">
        <v>3</v>
      </c>
      <c r="H21" s="29" t="s">
        <v>270</v>
      </c>
    </row>
    <row r="22" spans="1:8" ht="133.5" customHeight="1" x14ac:dyDescent="0.35">
      <c r="A22" s="24">
        <v>15</v>
      </c>
      <c r="B22" s="25" t="s">
        <v>14</v>
      </c>
      <c r="C22" s="42">
        <v>100</v>
      </c>
      <c r="D22" s="45" t="s">
        <v>135</v>
      </c>
      <c r="E22" s="63">
        <v>26</v>
      </c>
      <c r="F22" s="63">
        <v>22</v>
      </c>
      <c r="G22" s="63">
        <v>28</v>
      </c>
      <c r="H22" s="29" t="s">
        <v>270</v>
      </c>
    </row>
    <row r="23" spans="1:8" ht="105" customHeight="1" x14ac:dyDescent="0.35">
      <c r="A23" s="24">
        <v>16</v>
      </c>
      <c r="B23" s="25" t="s">
        <v>23</v>
      </c>
      <c r="C23" s="42">
        <v>600</v>
      </c>
      <c r="D23" s="45" t="s">
        <v>131</v>
      </c>
      <c r="E23" s="63">
        <v>164</v>
      </c>
      <c r="F23" s="63">
        <v>136</v>
      </c>
      <c r="G23" s="63">
        <v>129</v>
      </c>
      <c r="H23" s="29" t="s">
        <v>271</v>
      </c>
    </row>
    <row r="24" spans="1:8" ht="63.75" customHeight="1" x14ac:dyDescent="0.35">
      <c r="A24" s="24">
        <v>17</v>
      </c>
      <c r="B24" s="25" t="s">
        <v>24</v>
      </c>
      <c r="C24" s="42" t="s">
        <v>117</v>
      </c>
      <c r="D24" s="42"/>
      <c r="E24" s="89" t="s">
        <v>117</v>
      </c>
      <c r="F24" s="90"/>
      <c r="G24" s="91"/>
      <c r="H24" s="29"/>
    </row>
    <row r="25" spans="1:8" ht="87" x14ac:dyDescent="0.35">
      <c r="A25" s="24">
        <v>18</v>
      </c>
      <c r="B25" s="25" t="s">
        <v>15</v>
      </c>
      <c r="C25" s="42" t="s">
        <v>136</v>
      </c>
      <c r="D25" s="45" t="s">
        <v>137</v>
      </c>
      <c r="E25" s="77">
        <f>1305662955/SUM(E17:G17)</f>
        <v>2914426.2388392859</v>
      </c>
      <c r="F25" s="78"/>
      <c r="G25" s="79"/>
      <c r="H25" s="29" t="s">
        <v>266</v>
      </c>
    </row>
    <row r="26" spans="1:8" ht="58" x14ac:dyDescent="0.35">
      <c r="A26" s="24">
        <v>19</v>
      </c>
      <c r="B26" s="25" t="s">
        <v>16</v>
      </c>
      <c r="C26" s="42" t="s">
        <v>139</v>
      </c>
      <c r="D26" s="45" t="s">
        <v>253</v>
      </c>
      <c r="E26" s="77">
        <f>45047048/SUM(E18:G18)</f>
        <v>2956347.4083505063</v>
      </c>
      <c r="F26" s="78"/>
      <c r="G26" s="79"/>
      <c r="H26" s="29" t="s">
        <v>267</v>
      </c>
    </row>
    <row r="27" spans="1:8" ht="29" x14ac:dyDescent="0.35">
      <c r="A27" s="24">
        <v>20</v>
      </c>
      <c r="B27" s="25" t="s">
        <v>25</v>
      </c>
      <c r="C27" s="44" t="s">
        <v>98</v>
      </c>
      <c r="D27" s="45" t="s">
        <v>101</v>
      </c>
      <c r="E27" s="80" t="s">
        <v>101</v>
      </c>
      <c r="F27" s="81"/>
      <c r="G27" s="82"/>
      <c r="H27" s="76"/>
    </row>
    <row r="28" spans="1:8" ht="29" x14ac:dyDescent="0.35">
      <c r="A28" s="24">
        <v>21</v>
      </c>
      <c r="B28" s="25" t="s">
        <v>26</v>
      </c>
      <c r="C28" s="44" t="s">
        <v>98</v>
      </c>
      <c r="D28" s="45" t="s">
        <v>101</v>
      </c>
      <c r="E28" s="80" t="s">
        <v>101</v>
      </c>
      <c r="F28" s="81"/>
      <c r="G28" s="82"/>
      <c r="H28" s="76"/>
    </row>
    <row r="29" spans="1:8" ht="29" x14ac:dyDescent="0.35">
      <c r="A29" s="24">
        <v>22</v>
      </c>
      <c r="B29" s="25" t="s">
        <v>27</v>
      </c>
      <c r="C29" s="44" t="s">
        <v>98</v>
      </c>
      <c r="D29" s="45" t="s">
        <v>101</v>
      </c>
      <c r="E29" s="80" t="s">
        <v>101</v>
      </c>
      <c r="F29" s="81"/>
      <c r="G29" s="82"/>
      <c r="H29" s="76"/>
    </row>
    <row r="30" spans="1:8" ht="29" x14ac:dyDescent="0.35">
      <c r="A30" s="24">
        <v>23</v>
      </c>
      <c r="B30" s="25" t="s">
        <v>28</v>
      </c>
      <c r="C30" s="44" t="s">
        <v>98</v>
      </c>
      <c r="D30" s="45" t="s">
        <v>101</v>
      </c>
      <c r="E30" s="80" t="s">
        <v>101</v>
      </c>
      <c r="F30" s="81"/>
      <c r="G30" s="82"/>
      <c r="H30" s="76"/>
    </row>
    <row r="31" spans="1:8" ht="29" x14ac:dyDescent="0.35">
      <c r="A31" s="24">
        <v>24</v>
      </c>
      <c r="B31" s="25" t="s">
        <v>29</v>
      </c>
      <c r="C31" s="44" t="s">
        <v>98</v>
      </c>
      <c r="D31" s="45" t="s">
        <v>101</v>
      </c>
      <c r="E31" s="80" t="s">
        <v>101</v>
      </c>
      <c r="F31" s="81"/>
      <c r="G31" s="82"/>
      <c r="H31" s="76"/>
    </row>
    <row r="32" spans="1:8" ht="55.5" customHeight="1" x14ac:dyDescent="0.35">
      <c r="A32" s="24">
        <v>25</v>
      </c>
      <c r="B32" s="25" t="s">
        <v>17</v>
      </c>
      <c r="C32" s="43" t="s">
        <v>90</v>
      </c>
      <c r="D32" s="43"/>
      <c r="E32" s="86" t="s">
        <v>90</v>
      </c>
      <c r="F32" s="87"/>
      <c r="G32" s="88"/>
      <c r="H32" s="29"/>
    </row>
    <row r="33" spans="1:8" ht="62.25" customHeight="1" x14ac:dyDescent="0.35">
      <c r="A33" s="24">
        <v>26</v>
      </c>
      <c r="B33" s="25" t="s">
        <v>18</v>
      </c>
      <c r="C33" s="43" t="s">
        <v>91</v>
      </c>
      <c r="D33" s="43"/>
      <c r="E33" s="86" t="s">
        <v>91</v>
      </c>
      <c r="F33" s="87"/>
      <c r="G33" s="88"/>
      <c r="H33" s="29"/>
    </row>
    <row r="34" spans="1:8" ht="63.75" customHeight="1" x14ac:dyDescent="0.35">
      <c r="A34" s="24">
        <v>27</v>
      </c>
      <c r="B34" s="25" t="s">
        <v>30</v>
      </c>
      <c r="C34" s="43" t="s">
        <v>140</v>
      </c>
      <c r="D34" s="45" t="s">
        <v>141</v>
      </c>
      <c r="E34" s="77">
        <f>178233250.64/SUM(E22:G22)</f>
        <v>2345174.3505263156</v>
      </c>
      <c r="F34" s="78"/>
      <c r="G34" s="79"/>
      <c r="H34" s="29" t="s">
        <v>264</v>
      </c>
    </row>
    <row r="35" spans="1:8" ht="43.5" x14ac:dyDescent="0.35">
      <c r="A35" s="24">
        <v>28</v>
      </c>
      <c r="B35" s="25" t="s">
        <v>31</v>
      </c>
      <c r="C35" s="43" t="s">
        <v>143</v>
      </c>
      <c r="D35" s="45" t="s">
        <v>142</v>
      </c>
      <c r="E35" s="77">
        <f>35015835.26/SUM(E23:G23)</f>
        <v>81621.993613053608</v>
      </c>
      <c r="F35" s="78"/>
      <c r="G35" s="79"/>
      <c r="H35" s="29" t="s">
        <v>265</v>
      </c>
    </row>
    <row r="36" spans="1:8" ht="87" x14ac:dyDescent="0.35">
      <c r="A36" s="24">
        <v>29</v>
      </c>
      <c r="B36" s="25" t="s">
        <v>19</v>
      </c>
      <c r="C36" s="45" t="s">
        <v>147</v>
      </c>
      <c r="D36" s="45" t="s">
        <v>272</v>
      </c>
      <c r="E36" s="64" t="s">
        <v>254</v>
      </c>
      <c r="F36" s="64" t="s">
        <v>255</v>
      </c>
      <c r="G36" s="64" t="s">
        <v>256</v>
      </c>
      <c r="H36" s="45" t="s">
        <v>269</v>
      </c>
    </row>
    <row r="37" spans="1:8" ht="72.5" x14ac:dyDescent="0.35">
      <c r="A37" s="24">
        <v>30</v>
      </c>
      <c r="B37" s="25" t="s">
        <v>32</v>
      </c>
      <c r="C37" s="45" t="s">
        <v>146</v>
      </c>
      <c r="D37" s="45" t="s">
        <v>273</v>
      </c>
      <c r="E37" s="64" t="s">
        <v>257</v>
      </c>
      <c r="F37" s="64" t="s">
        <v>258</v>
      </c>
      <c r="G37" s="64" t="s">
        <v>259</v>
      </c>
      <c r="H37" s="45" t="s">
        <v>268</v>
      </c>
    </row>
    <row r="38" spans="1:8" x14ac:dyDescent="0.35">
      <c r="B38" s="17"/>
      <c r="C38" s="18"/>
    </row>
    <row r="39" spans="1:8" x14ac:dyDescent="0.35">
      <c r="B39" s="19"/>
      <c r="C39" s="20"/>
      <c r="D39" s="21"/>
    </row>
    <row r="40" spans="1:8" x14ac:dyDescent="0.35">
      <c r="B40" s="19"/>
      <c r="C40" s="20"/>
      <c r="D40" s="21"/>
    </row>
    <row r="41" spans="1:8" x14ac:dyDescent="0.35">
      <c r="B41" s="9"/>
      <c r="C41" s="71"/>
      <c r="D41" s="21"/>
      <c r="E41" s="72"/>
      <c r="F41" s="72"/>
    </row>
    <row r="42" spans="1:8" x14ac:dyDescent="0.35">
      <c r="B42" s="9"/>
      <c r="C42" s="20"/>
      <c r="D42" s="21"/>
      <c r="E42" s="72"/>
      <c r="F42" s="72"/>
      <c r="G42" s="72"/>
    </row>
    <row r="43" spans="1:8" x14ac:dyDescent="0.35">
      <c r="B43" s="9"/>
      <c r="C43" s="20"/>
      <c r="D43" s="21"/>
    </row>
  </sheetData>
  <mergeCells count="14">
    <mergeCell ref="E20:G20"/>
    <mergeCell ref="E35:G35"/>
    <mergeCell ref="E32:G32"/>
    <mergeCell ref="E33:G33"/>
    <mergeCell ref="E24:G24"/>
    <mergeCell ref="H27:H31"/>
    <mergeCell ref="E25:G25"/>
    <mergeCell ref="E26:G26"/>
    <mergeCell ref="E34:G34"/>
    <mergeCell ref="E31:G31"/>
    <mergeCell ref="E30:G30"/>
    <mergeCell ref="E29:G29"/>
    <mergeCell ref="E28:G28"/>
    <mergeCell ref="E27:G27"/>
  </mergeCells>
  <phoneticPr fontId="9" type="noConversion"/>
  <pageMargins left="0.7" right="0.7" top="0.75" bottom="0.75" header="0.3" footer="0.3"/>
  <pageSetup scale="37" fitToHeight="0" orientation="landscape" horizontalDpi="1200" verticalDpi="1200" r:id="rId1"/>
  <ignoredErrors>
    <ignoredError sqref="C18 C14:C15 C25:C26 C34:C3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10F76-3E89-4E4E-9CFD-263057F8AC02}">
  <sheetPr>
    <pageSetUpPr fitToPage="1"/>
  </sheetPr>
  <dimension ref="A1:N54"/>
  <sheetViews>
    <sheetView zoomScale="80" zoomScaleNormal="80" workbookViewId="0">
      <selection activeCell="J7" sqref="J7"/>
    </sheetView>
  </sheetViews>
  <sheetFormatPr defaultRowHeight="14.5" x14ac:dyDescent="0.35"/>
  <cols>
    <col min="1" max="1" width="9.1796875" style="2"/>
    <col min="2" max="2" width="13.1796875" style="1" customWidth="1"/>
    <col min="3" max="3" width="34" style="1" customWidth="1"/>
    <col min="4" max="4" width="60.7265625" customWidth="1"/>
    <col min="5" max="5" width="24.7265625" customWidth="1"/>
    <col min="6" max="6" width="25.1796875" customWidth="1"/>
    <col min="7" max="8" width="24.7265625" customWidth="1"/>
    <col min="9" max="9" width="28.26953125" customWidth="1"/>
    <col min="10" max="10" width="26.81640625" customWidth="1"/>
    <col min="11" max="11" width="23.81640625" customWidth="1"/>
    <col min="12" max="12" width="67" customWidth="1"/>
    <col min="13" max="13" width="2" customWidth="1"/>
    <col min="14" max="14" width="68.7265625" customWidth="1"/>
  </cols>
  <sheetData>
    <row r="1" spans="1:14" x14ac:dyDescent="0.35">
      <c r="B1" s="5" t="s">
        <v>199</v>
      </c>
    </row>
    <row r="2" spans="1:14" ht="87" x14ac:dyDescent="0.35">
      <c r="B2" s="5" t="s">
        <v>200</v>
      </c>
      <c r="D2" s="58"/>
      <c r="F2" s="74" t="s">
        <v>78</v>
      </c>
      <c r="G2" s="1"/>
      <c r="H2" s="1"/>
      <c r="I2" s="1"/>
      <c r="J2" s="1"/>
      <c r="K2" s="1"/>
      <c r="L2" s="1"/>
      <c r="M2" s="1"/>
      <c r="N2" s="1" t="s">
        <v>83</v>
      </c>
    </row>
    <row r="3" spans="1:14" x14ac:dyDescent="0.35">
      <c r="D3" s="16"/>
      <c r="I3" s="1"/>
      <c r="J3" s="1"/>
      <c r="K3" s="1"/>
      <c r="L3" s="1"/>
      <c r="M3" s="1"/>
    </row>
    <row r="4" spans="1:14" ht="174.75" customHeight="1" x14ac:dyDescent="0.35">
      <c r="A4" s="2" t="s">
        <v>71</v>
      </c>
      <c r="B4" s="8" t="s">
        <v>36</v>
      </c>
      <c r="C4" s="6"/>
      <c r="D4" s="6"/>
      <c r="E4" s="6"/>
      <c r="F4" s="6"/>
      <c r="G4" s="6"/>
      <c r="H4" s="6"/>
      <c r="I4" s="6"/>
      <c r="J4" s="6"/>
      <c r="K4" s="6"/>
      <c r="L4" s="7"/>
    </row>
    <row r="5" spans="1:14" ht="71.25" customHeight="1" x14ac:dyDescent="0.35">
      <c r="A5" s="24">
        <v>1</v>
      </c>
      <c r="B5" s="93" t="s">
        <v>52</v>
      </c>
      <c r="C5" s="25" t="s">
        <v>53</v>
      </c>
      <c r="D5" s="29" t="s">
        <v>77</v>
      </c>
      <c r="E5" s="29" t="s">
        <v>178</v>
      </c>
      <c r="F5" s="29" t="s">
        <v>179</v>
      </c>
      <c r="G5" s="29" t="s">
        <v>180</v>
      </c>
      <c r="H5" s="29" t="s">
        <v>181</v>
      </c>
      <c r="I5" s="29" t="s">
        <v>182</v>
      </c>
      <c r="J5" s="29" t="s">
        <v>183</v>
      </c>
      <c r="K5" s="29" t="s">
        <v>184</v>
      </c>
      <c r="L5" s="73" t="s">
        <v>113</v>
      </c>
      <c r="M5" s="23"/>
      <c r="N5" s="12" t="s">
        <v>76</v>
      </c>
    </row>
    <row r="6" spans="1:14" ht="99" customHeight="1" x14ac:dyDescent="0.35">
      <c r="A6" s="24">
        <v>2</v>
      </c>
      <c r="B6" s="94"/>
      <c r="C6" s="25" t="s">
        <v>72</v>
      </c>
      <c r="D6" s="30"/>
      <c r="E6" s="46" t="s">
        <v>118</v>
      </c>
      <c r="F6" s="46" t="s">
        <v>119</v>
      </c>
      <c r="G6" s="46" t="s">
        <v>123</v>
      </c>
      <c r="H6" s="46" t="s">
        <v>89</v>
      </c>
      <c r="I6" s="46" t="s">
        <v>94</v>
      </c>
      <c r="J6" s="46" t="s">
        <v>95</v>
      </c>
      <c r="K6" s="46" t="s">
        <v>96</v>
      </c>
      <c r="L6" s="28"/>
      <c r="M6" s="23"/>
      <c r="N6" s="12" t="s">
        <v>79</v>
      </c>
    </row>
    <row r="7" spans="1:14" ht="99" customHeight="1" x14ac:dyDescent="0.35">
      <c r="A7" s="24">
        <v>3</v>
      </c>
      <c r="B7" s="94"/>
      <c r="C7" s="25" t="s">
        <v>225</v>
      </c>
      <c r="D7" s="26"/>
      <c r="E7" s="46" t="s">
        <v>235</v>
      </c>
      <c r="F7" s="46" t="s">
        <v>236</v>
      </c>
      <c r="G7" s="46" t="s">
        <v>237</v>
      </c>
      <c r="H7" s="46" t="s">
        <v>238</v>
      </c>
      <c r="I7" s="46" t="s">
        <v>250</v>
      </c>
      <c r="J7" s="46" t="s">
        <v>251</v>
      </c>
      <c r="K7" s="46" t="s">
        <v>252</v>
      </c>
      <c r="L7" s="28"/>
      <c r="M7" s="23"/>
      <c r="N7" s="12"/>
    </row>
    <row r="8" spans="1:14" ht="261" x14ac:dyDescent="0.35">
      <c r="A8" s="24">
        <v>4</v>
      </c>
      <c r="B8" s="94"/>
      <c r="C8" s="25" t="s">
        <v>226</v>
      </c>
      <c r="D8" s="25" t="s">
        <v>241</v>
      </c>
      <c r="E8" s="46" t="s">
        <v>239</v>
      </c>
      <c r="F8" s="46" t="s">
        <v>239</v>
      </c>
      <c r="G8" s="46" t="s">
        <v>240</v>
      </c>
      <c r="H8" s="46" t="s">
        <v>240</v>
      </c>
      <c r="I8" s="46" t="s">
        <v>261</v>
      </c>
      <c r="J8" s="46" t="s">
        <v>260</v>
      </c>
      <c r="K8" s="46" t="s">
        <v>262</v>
      </c>
      <c r="L8" s="28"/>
      <c r="M8" s="23"/>
      <c r="N8" s="12"/>
    </row>
    <row r="9" spans="1:14" ht="174" x14ac:dyDescent="0.35">
      <c r="A9" s="24">
        <v>5</v>
      </c>
      <c r="B9" s="94"/>
      <c r="C9" s="25" t="s">
        <v>102</v>
      </c>
      <c r="D9" s="30"/>
      <c r="E9" s="46" t="s">
        <v>275</v>
      </c>
      <c r="F9" s="46" t="s">
        <v>276</v>
      </c>
      <c r="G9" s="46" t="s">
        <v>277</v>
      </c>
      <c r="H9" s="46" t="s">
        <v>278</v>
      </c>
      <c r="I9" s="46" t="s">
        <v>263</v>
      </c>
      <c r="J9" s="46" t="s">
        <v>228</v>
      </c>
      <c r="K9" s="46" t="s">
        <v>144</v>
      </c>
      <c r="L9" s="28"/>
      <c r="M9" s="23"/>
      <c r="N9" s="12" t="s">
        <v>80</v>
      </c>
    </row>
    <row r="10" spans="1:14" ht="68.25" customHeight="1" x14ac:dyDescent="0.35">
      <c r="A10" s="24">
        <v>6</v>
      </c>
      <c r="B10" s="94"/>
      <c r="C10" s="25" t="s">
        <v>54</v>
      </c>
      <c r="D10" s="30"/>
      <c r="E10" s="46" t="s">
        <v>88</v>
      </c>
      <c r="F10" s="46" t="s">
        <v>103</v>
      </c>
      <c r="G10" s="46" t="s">
        <v>105</v>
      </c>
      <c r="H10" s="46" t="s">
        <v>86</v>
      </c>
      <c r="I10" s="47" t="s">
        <v>86</v>
      </c>
      <c r="J10" s="47" t="s">
        <v>86</v>
      </c>
      <c r="K10" s="47" t="s">
        <v>86</v>
      </c>
      <c r="L10" s="27"/>
      <c r="M10" s="23"/>
      <c r="N10" s="13"/>
    </row>
    <row r="11" spans="1:14" x14ac:dyDescent="0.35">
      <c r="A11" s="24">
        <v>7</v>
      </c>
      <c r="B11" s="94"/>
      <c r="C11" s="25" t="s">
        <v>55</v>
      </c>
      <c r="D11" s="30"/>
      <c r="E11" s="46" t="s">
        <v>92</v>
      </c>
      <c r="F11" s="46" t="s">
        <v>87</v>
      </c>
      <c r="G11" s="46" t="s">
        <v>106</v>
      </c>
      <c r="H11" s="46" t="s">
        <v>86</v>
      </c>
      <c r="I11" s="47" t="s">
        <v>86</v>
      </c>
      <c r="J11" s="47" t="s">
        <v>86</v>
      </c>
      <c r="K11" s="47" t="s">
        <v>86</v>
      </c>
      <c r="L11" s="27"/>
      <c r="M11" s="23"/>
      <c r="N11" s="13"/>
    </row>
    <row r="12" spans="1:14" ht="32.25" customHeight="1" x14ac:dyDescent="0.35">
      <c r="A12" s="24">
        <v>8</v>
      </c>
      <c r="B12" s="95"/>
      <c r="C12" s="25" t="s">
        <v>56</v>
      </c>
      <c r="D12" s="30"/>
      <c r="E12" s="46" t="s">
        <v>84</v>
      </c>
      <c r="F12" s="46" t="s">
        <v>84</v>
      </c>
      <c r="G12" s="46" t="s">
        <v>84</v>
      </c>
      <c r="H12" s="46" t="s">
        <v>85</v>
      </c>
      <c r="I12" s="47" t="s">
        <v>97</v>
      </c>
      <c r="J12" s="47" t="s">
        <v>97</v>
      </c>
      <c r="K12" s="47" t="s">
        <v>97</v>
      </c>
      <c r="L12" s="27"/>
      <c r="M12" s="23"/>
      <c r="N12" s="14"/>
    </row>
    <row r="13" spans="1:14" ht="209.25" customHeight="1" x14ac:dyDescent="0.35">
      <c r="A13" s="24">
        <v>9</v>
      </c>
      <c r="B13" s="99" t="s">
        <v>57</v>
      </c>
      <c r="C13" s="25" t="s">
        <v>58</v>
      </c>
      <c r="D13" s="48" t="s">
        <v>145</v>
      </c>
      <c r="E13" s="48" t="s">
        <v>148</v>
      </c>
      <c r="F13" s="48" t="s">
        <v>149</v>
      </c>
      <c r="G13" s="48" t="s">
        <v>150</v>
      </c>
      <c r="H13" s="48" t="s">
        <v>151</v>
      </c>
      <c r="I13" s="44" t="s">
        <v>98</v>
      </c>
      <c r="J13" s="44" t="s">
        <v>98</v>
      </c>
      <c r="K13" s="44" t="s">
        <v>98</v>
      </c>
      <c r="L13" s="45" t="s">
        <v>166</v>
      </c>
      <c r="M13" s="23"/>
      <c r="N13" s="13"/>
    </row>
    <row r="14" spans="1:14" ht="219" customHeight="1" x14ac:dyDescent="0.35">
      <c r="A14" s="24">
        <v>10</v>
      </c>
      <c r="B14" s="100"/>
      <c r="C14" s="25" t="s">
        <v>59</v>
      </c>
      <c r="D14" s="48" t="s">
        <v>152</v>
      </c>
      <c r="E14" s="48" t="s">
        <v>153</v>
      </c>
      <c r="F14" s="48" t="s">
        <v>154</v>
      </c>
      <c r="G14" s="48" t="s">
        <v>155</v>
      </c>
      <c r="H14" s="48" t="s">
        <v>156</v>
      </c>
      <c r="I14" s="44" t="s">
        <v>98</v>
      </c>
      <c r="J14" s="44" t="s">
        <v>98</v>
      </c>
      <c r="K14" s="44" t="s">
        <v>98</v>
      </c>
      <c r="L14" s="45" t="s">
        <v>167</v>
      </c>
      <c r="M14" s="23"/>
      <c r="N14" s="13"/>
    </row>
    <row r="15" spans="1:14" ht="264.75" customHeight="1" x14ac:dyDescent="0.35">
      <c r="A15" s="24">
        <v>11</v>
      </c>
      <c r="B15" s="100"/>
      <c r="C15" s="25" t="s">
        <v>60</v>
      </c>
      <c r="D15" s="48" t="s">
        <v>157</v>
      </c>
      <c r="E15" s="48" t="s">
        <v>158</v>
      </c>
      <c r="F15" s="48" t="s">
        <v>159</v>
      </c>
      <c r="G15" s="48" t="s">
        <v>120</v>
      </c>
      <c r="H15" s="49" t="s">
        <v>111</v>
      </c>
      <c r="I15" s="47" t="s">
        <v>108</v>
      </c>
      <c r="J15" s="47" t="s">
        <v>109</v>
      </c>
      <c r="K15" s="47" t="s">
        <v>110</v>
      </c>
      <c r="L15" s="46" t="s">
        <v>168</v>
      </c>
      <c r="M15" s="23"/>
      <c r="N15" s="13"/>
    </row>
    <row r="16" spans="1:14" ht="194.25" customHeight="1" x14ac:dyDescent="0.35">
      <c r="A16" s="24">
        <v>12</v>
      </c>
      <c r="B16" s="100"/>
      <c r="C16" s="25" t="s">
        <v>61</v>
      </c>
      <c r="D16" s="50" t="s">
        <v>160</v>
      </c>
      <c r="E16" s="50" t="s">
        <v>161</v>
      </c>
      <c r="F16" s="50" t="s">
        <v>162</v>
      </c>
      <c r="G16" s="51" t="s">
        <v>98</v>
      </c>
      <c r="H16" s="51" t="s">
        <v>98</v>
      </c>
      <c r="I16" s="44" t="s">
        <v>98</v>
      </c>
      <c r="J16" s="44" t="s">
        <v>98</v>
      </c>
      <c r="K16" s="44" t="s">
        <v>98</v>
      </c>
      <c r="L16" s="45" t="s">
        <v>169</v>
      </c>
      <c r="M16" s="23"/>
      <c r="N16" s="15"/>
    </row>
    <row r="17" spans="1:14" ht="256.5" customHeight="1" x14ac:dyDescent="0.35">
      <c r="A17" s="24">
        <v>13</v>
      </c>
      <c r="B17" s="100"/>
      <c r="C17" s="25" t="s">
        <v>104</v>
      </c>
      <c r="D17" s="54" t="s">
        <v>127</v>
      </c>
      <c r="E17" s="54" t="s">
        <v>161</v>
      </c>
      <c r="F17" s="54" t="s">
        <v>162</v>
      </c>
      <c r="G17" s="54" t="s">
        <v>163</v>
      </c>
      <c r="H17" s="54" t="s">
        <v>164</v>
      </c>
      <c r="I17" s="44" t="s">
        <v>98</v>
      </c>
      <c r="J17" s="44" t="s">
        <v>98</v>
      </c>
      <c r="K17" s="44" t="s">
        <v>98</v>
      </c>
      <c r="L17" s="45" t="s">
        <v>170</v>
      </c>
      <c r="M17" s="23"/>
      <c r="N17" s="12" t="s">
        <v>81</v>
      </c>
    </row>
    <row r="18" spans="1:14" ht="108.75" customHeight="1" x14ac:dyDescent="0.35">
      <c r="A18" s="24">
        <v>14</v>
      </c>
      <c r="B18" s="100"/>
      <c r="C18" s="25" t="s">
        <v>62</v>
      </c>
      <c r="D18" s="30"/>
      <c r="E18" s="43" t="s">
        <v>114</v>
      </c>
      <c r="F18" s="42" t="s">
        <v>165</v>
      </c>
      <c r="G18" s="43" t="s">
        <v>93</v>
      </c>
      <c r="H18" s="43" t="s">
        <v>93</v>
      </c>
      <c r="I18" s="43" t="s">
        <v>93</v>
      </c>
      <c r="J18" s="43" t="s">
        <v>93</v>
      </c>
      <c r="K18" s="46" t="s">
        <v>115</v>
      </c>
      <c r="L18" s="46"/>
      <c r="M18" s="23"/>
      <c r="N18" s="13"/>
    </row>
    <row r="19" spans="1:14" ht="250.5" customHeight="1" x14ac:dyDescent="0.35">
      <c r="A19" s="24">
        <v>15</v>
      </c>
      <c r="B19" s="99" t="s">
        <v>63</v>
      </c>
      <c r="C19" s="26" t="s">
        <v>37</v>
      </c>
      <c r="D19" s="31">
        <v>1.7000000000000001E-2</v>
      </c>
      <c r="E19" s="31">
        <v>6.1699999999999998E-2</v>
      </c>
      <c r="F19" s="31">
        <v>1.8599999999999998E-2</v>
      </c>
      <c r="G19" s="31">
        <v>1.7000000000000001E-2</v>
      </c>
      <c r="H19" s="31">
        <v>1.54E-2</v>
      </c>
      <c r="I19" s="44" t="s">
        <v>98</v>
      </c>
      <c r="J19" s="44" t="s">
        <v>98</v>
      </c>
      <c r="K19" s="44" t="s">
        <v>98</v>
      </c>
      <c r="L19" s="45" t="s">
        <v>171</v>
      </c>
      <c r="M19" s="23"/>
      <c r="N19" s="92" t="s">
        <v>82</v>
      </c>
    </row>
    <row r="20" spans="1:14" ht="130.5" customHeight="1" x14ac:dyDescent="0.35">
      <c r="A20" s="24">
        <v>16</v>
      </c>
      <c r="B20" s="100"/>
      <c r="C20" s="26" t="s">
        <v>38</v>
      </c>
      <c r="D20" s="43" t="s">
        <v>124</v>
      </c>
      <c r="E20" s="43" t="s">
        <v>124</v>
      </c>
      <c r="F20" s="43" t="s">
        <v>124</v>
      </c>
      <c r="G20" s="43" t="s">
        <v>124</v>
      </c>
      <c r="H20" s="43" t="s">
        <v>124</v>
      </c>
      <c r="I20" s="44" t="s">
        <v>98</v>
      </c>
      <c r="J20" s="44" t="s">
        <v>98</v>
      </c>
      <c r="K20" s="44" t="s">
        <v>98</v>
      </c>
      <c r="L20" s="45" t="s">
        <v>189</v>
      </c>
      <c r="M20" s="23"/>
      <c r="N20" s="92"/>
    </row>
    <row r="21" spans="1:14" ht="151.5" customHeight="1" x14ac:dyDescent="0.35">
      <c r="A21" s="24">
        <v>17</v>
      </c>
      <c r="B21" s="100"/>
      <c r="C21" s="26" t="s">
        <v>39</v>
      </c>
      <c r="D21" s="32">
        <v>2.0119999999999999E-2</v>
      </c>
      <c r="E21" s="32">
        <v>6.6890000000000005E-2</v>
      </c>
      <c r="F21" s="33">
        <v>2.5000000000000001E-2</v>
      </c>
      <c r="G21" s="32">
        <v>2.0119999999999999E-2</v>
      </c>
      <c r="H21" s="33">
        <v>2.1000000000000001E-2</v>
      </c>
      <c r="I21" s="44" t="s">
        <v>98</v>
      </c>
      <c r="J21" s="44" t="s">
        <v>98</v>
      </c>
      <c r="K21" s="44" t="s">
        <v>98</v>
      </c>
      <c r="L21" s="45" t="s">
        <v>188</v>
      </c>
      <c r="M21" s="23"/>
      <c r="N21" s="92"/>
    </row>
    <row r="22" spans="1:14" ht="125.25" customHeight="1" x14ac:dyDescent="0.35">
      <c r="A22" s="24">
        <v>18</v>
      </c>
      <c r="B22" s="100"/>
      <c r="C22" s="26" t="s">
        <v>40</v>
      </c>
      <c r="D22" s="31">
        <v>3.7199999999999997E-2</v>
      </c>
      <c r="E22" s="33">
        <v>9.0700000000000003E-2</v>
      </c>
      <c r="F22" s="33">
        <v>3.7900000000000003E-2</v>
      </c>
      <c r="G22" s="33">
        <v>3.5900000000000001E-2</v>
      </c>
      <c r="H22" s="33">
        <v>5.6899999999999999E-2</v>
      </c>
      <c r="I22" s="44" t="s">
        <v>98</v>
      </c>
      <c r="J22" s="44" t="s">
        <v>98</v>
      </c>
      <c r="K22" s="44" t="s">
        <v>98</v>
      </c>
      <c r="L22" s="45" t="s">
        <v>187</v>
      </c>
      <c r="M22" s="23"/>
      <c r="N22" s="92"/>
    </row>
    <row r="23" spans="1:14" ht="118.5" customHeight="1" x14ac:dyDescent="0.35">
      <c r="A23" s="24">
        <v>19</v>
      </c>
      <c r="B23" s="100"/>
      <c r="C23" s="26" t="s">
        <v>41</v>
      </c>
      <c r="D23" s="31">
        <v>7.0699999999999999E-2</v>
      </c>
      <c r="E23" s="33">
        <v>0.13500000000000001</v>
      </c>
      <c r="F23" s="33">
        <v>5.4100000000000002E-2</v>
      </c>
      <c r="G23" s="33">
        <v>6.8900000000000003E-2</v>
      </c>
      <c r="H23" s="33">
        <v>8.4000000000000005E-2</v>
      </c>
      <c r="I23" s="44" t="s">
        <v>98</v>
      </c>
      <c r="J23" s="44" t="s">
        <v>98</v>
      </c>
      <c r="K23" s="44" t="s">
        <v>98</v>
      </c>
      <c r="L23" s="45" t="s">
        <v>186</v>
      </c>
      <c r="M23" s="23"/>
      <c r="N23" s="92"/>
    </row>
    <row r="24" spans="1:14" ht="113.25" customHeight="1" x14ac:dyDescent="0.35">
      <c r="A24" s="24">
        <v>20</v>
      </c>
      <c r="B24" s="100"/>
      <c r="C24" s="26" t="s">
        <v>42</v>
      </c>
      <c r="D24" s="31">
        <v>8.6400000000000005E-2</v>
      </c>
      <c r="E24" s="33">
        <v>0.157</v>
      </c>
      <c r="F24" s="33">
        <v>6.1899999999999997E-2</v>
      </c>
      <c r="G24" s="33">
        <v>8.5199999999999998E-2</v>
      </c>
      <c r="H24" s="33">
        <v>9.8299999999999998E-2</v>
      </c>
      <c r="I24" s="44" t="s">
        <v>98</v>
      </c>
      <c r="J24" s="44" t="s">
        <v>98</v>
      </c>
      <c r="K24" s="44" t="s">
        <v>98</v>
      </c>
      <c r="L24" s="45" t="s">
        <v>186</v>
      </c>
      <c r="M24" s="23"/>
      <c r="N24" s="92"/>
    </row>
    <row r="25" spans="1:14" ht="120" customHeight="1" x14ac:dyDescent="0.35">
      <c r="A25" s="24">
        <v>21</v>
      </c>
      <c r="B25" s="100"/>
      <c r="C25" s="26" t="s">
        <v>43</v>
      </c>
      <c r="D25" s="31">
        <v>0.158</v>
      </c>
      <c r="E25" s="33">
        <v>0.25</v>
      </c>
      <c r="F25" s="33">
        <v>9.1800000000000007E-2</v>
      </c>
      <c r="G25" s="33">
        <v>0.153</v>
      </c>
      <c r="H25" s="33">
        <v>0.14399999999999999</v>
      </c>
      <c r="I25" s="44" t="s">
        <v>98</v>
      </c>
      <c r="J25" s="44" t="s">
        <v>98</v>
      </c>
      <c r="K25" s="44" t="s">
        <v>98</v>
      </c>
      <c r="L25" s="45" t="s">
        <v>186</v>
      </c>
      <c r="M25" s="23"/>
      <c r="N25" s="92"/>
    </row>
    <row r="26" spans="1:14" ht="116.25" customHeight="1" x14ac:dyDescent="0.35">
      <c r="A26" s="24">
        <v>22</v>
      </c>
      <c r="B26" s="101"/>
      <c r="C26" s="26" t="s">
        <v>44</v>
      </c>
      <c r="D26" s="31">
        <v>1.59</v>
      </c>
      <c r="E26" s="31">
        <v>1.25</v>
      </c>
      <c r="F26" s="31">
        <v>0.871</v>
      </c>
      <c r="G26" s="31">
        <v>1.59</v>
      </c>
      <c r="H26" s="31">
        <v>14.7</v>
      </c>
      <c r="I26" s="44" t="s">
        <v>98</v>
      </c>
      <c r="J26" s="44" t="s">
        <v>98</v>
      </c>
      <c r="K26" s="44" t="s">
        <v>98</v>
      </c>
      <c r="L26" s="45" t="s">
        <v>186</v>
      </c>
      <c r="M26" s="23"/>
      <c r="N26" s="92"/>
    </row>
    <row r="27" spans="1:14" ht="126.75" customHeight="1" x14ac:dyDescent="0.35">
      <c r="A27" s="24">
        <v>23</v>
      </c>
      <c r="B27" s="99" t="s">
        <v>64</v>
      </c>
      <c r="C27" s="27" t="s">
        <v>37</v>
      </c>
      <c r="D27" s="31">
        <v>7.3000000000000001E-3</v>
      </c>
      <c r="E27" s="34">
        <v>7.3000000000000001E-3</v>
      </c>
      <c r="F27" s="31">
        <v>7.3000000000000001E-3</v>
      </c>
      <c r="G27" s="31">
        <v>7.3000000000000001E-3</v>
      </c>
      <c r="H27" s="31">
        <v>5.8999999999999999E-3</v>
      </c>
      <c r="I27" s="44" t="s">
        <v>98</v>
      </c>
      <c r="J27" s="44" t="s">
        <v>98</v>
      </c>
      <c r="K27" s="44" t="s">
        <v>98</v>
      </c>
      <c r="L27" s="45" t="s">
        <v>185</v>
      </c>
      <c r="M27" s="23"/>
      <c r="N27" s="92"/>
    </row>
    <row r="28" spans="1:14" ht="141.75" customHeight="1" x14ac:dyDescent="0.35">
      <c r="A28" s="24">
        <v>24</v>
      </c>
      <c r="B28" s="100"/>
      <c r="C28" s="27" t="s">
        <v>38</v>
      </c>
      <c r="D28" s="31">
        <v>65.8</v>
      </c>
      <c r="E28" s="35">
        <v>65.8</v>
      </c>
      <c r="F28" s="35">
        <v>65.8</v>
      </c>
      <c r="G28" s="35">
        <v>65.8</v>
      </c>
      <c r="H28" s="35">
        <v>65.8</v>
      </c>
      <c r="I28" s="44" t="s">
        <v>98</v>
      </c>
      <c r="J28" s="44" t="s">
        <v>98</v>
      </c>
      <c r="K28" s="44" t="s">
        <v>98</v>
      </c>
      <c r="L28" s="45" t="s">
        <v>172</v>
      </c>
      <c r="M28" s="23"/>
      <c r="N28" s="92"/>
    </row>
    <row r="29" spans="1:14" ht="151.5" customHeight="1" x14ac:dyDescent="0.35">
      <c r="A29" s="24">
        <v>25</v>
      </c>
      <c r="B29" s="100"/>
      <c r="C29" s="27" t="s">
        <v>39</v>
      </c>
      <c r="D29" s="36">
        <v>0.39700000000000002</v>
      </c>
      <c r="E29" s="37">
        <v>0.45100000000000001</v>
      </c>
      <c r="F29" s="32">
        <v>1.1299999999999999</v>
      </c>
      <c r="G29" s="36">
        <v>0.39700000000000002</v>
      </c>
      <c r="H29" s="32">
        <v>0.76900000000000002</v>
      </c>
      <c r="I29" s="44" t="s">
        <v>98</v>
      </c>
      <c r="J29" s="44" t="s">
        <v>98</v>
      </c>
      <c r="K29" s="44" t="s">
        <v>98</v>
      </c>
      <c r="L29" s="45" t="s">
        <v>190</v>
      </c>
      <c r="M29" s="23"/>
      <c r="N29" s="92"/>
    </row>
    <row r="30" spans="1:14" ht="110.25" customHeight="1" x14ac:dyDescent="0.35">
      <c r="A30" s="24">
        <v>26</v>
      </c>
      <c r="B30" s="100"/>
      <c r="C30" s="26" t="s">
        <v>40</v>
      </c>
      <c r="D30" s="38">
        <v>5.0599999999999996</v>
      </c>
      <c r="E30" s="38">
        <v>10.7</v>
      </c>
      <c r="F30" s="38">
        <v>6.37</v>
      </c>
      <c r="G30" s="38">
        <v>4.8899999999999997</v>
      </c>
      <c r="H30" s="38">
        <v>7.95</v>
      </c>
      <c r="I30" s="44" t="s">
        <v>98</v>
      </c>
      <c r="J30" s="44" t="s">
        <v>98</v>
      </c>
      <c r="K30" s="44" t="s">
        <v>98</v>
      </c>
      <c r="L30" s="45" t="s">
        <v>191</v>
      </c>
      <c r="M30" s="23"/>
      <c r="N30" s="92"/>
    </row>
    <row r="31" spans="1:14" ht="123" customHeight="1" x14ac:dyDescent="0.35">
      <c r="A31" s="24">
        <v>27</v>
      </c>
      <c r="B31" s="100"/>
      <c r="C31" s="26" t="s">
        <v>41</v>
      </c>
      <c r="D31" s="38">
        <v>17.100000000000001</v>
      </c>
      <c r="E31" s="38">
        <v>19.3</v>
      </c>
      <c r="F31" s="38">
        <v>22.8</v>
      </c>
      <c r="G31" s="38">
        <v>16</v>
      </c>
      <c r="H31" s="38">
        <v>24.6</v>
      </c>
      <c r="I31" s="44" t="s">
        <v>98</v>
      </c>
      <c r="J31" s="44" t="s">
        <v>98</v>
      </c>
      <c r="K31" s="44" t="s">
        <v>98</v>
      </c>
      <c r="L31" s="45" t="s">
        <v>191</v>
      </c>
      <c r="M31" s="23"/>
      <c r="N31" s="92"/>
    </row>
    <row r="32" spans="1:14" ht="108.75" customHeight="1" x14ac:dyDescent="0.35">
      <c r="A32" s="24">
        <v>28</v>
      </c>
      <c r="B32" s="100"/>
      <c r="C32" s="26" t="s">
        <v>42</v>
      </c>
      <c r="D32" s="32">
        <v>25.9</v>
      </c>
      <c r="E32" s="38">
        <v>28.1</v>
      </c>
      <c r="F32" s="38">
        <v>35.6</v>
      </c>
      <c r="G32" s="38">
        <v>24</v>
      </c>
      <c r="H32" s="38">
        <v>37.5</v>
      </c>
      <c r="I32" s="44" t="s">
        <v>98</v>
      </c>
      <c r="J32" s="44" t="s">
        <v>98</v>
      </c>
      <c r="K32" s="44" t="s">
        <v>98</v>
      </c>
      <c r="L32" s="45" t="s">
        <v>191</v>
      </c>
      <c r="M32" s="23"/>
      <c r="N32" s="92"/>
    </row>
    <row r="33" spans="1:14" ht="125.25" customHeight="1" x14ac:dyDescent="0.35">
      <c r="A33" s="24">
        <v>29</v>
      </c>
      <c r="B33" s="100"/>
      <c r="C33" s="26" t="s">
        <v>43</v>
      </c>
      <c r="D33" s="32">
        <v>37.6</v>
      </c>
      <c r="E33" s="38">
        <v>33.9</v>
      </c>
      <c r="F33" s="38">
        <v>42.9</v>
      </c>
      <c r="G33" s="38">
        <v>35.200000000000003</v>
      </c>
      <c r="H33" s="38">
        <v>51.5</v>
      </c>
      <c r="I33" s="44" t="s">
        <v>98</v>
      </c>
      <c r="J33" s="44" t="s">
        <v>98</v>
      </c>
      <c r="K33" s="44" t="s">
        <v>98</v>
      </c>
      <c r="L33" s="45" t="s">
        <v>191</v>
      </c>
      <c r="M33" s="23"/>
      <c r="N33" s="92"/>
    </row>
    <row r="34" spans="1:14" ht="111.75" customHeight="1" x14ac:dyDescent="0.35">
      <c r="A34" s="24">
        <v>30</v>
      </c>
      <c r="B34" s="101"/>
      <c r="C34" s="26" t="s">
        <v>44</v>
      </c>
      <c r="D34" s="39">
        <v>64</v>
      </c>
      <c r="E34" s="36">
        <v>59.3</v>
      </c>
      <c r="F34" s="36">
        <v>63.7</v>
      </c>
      <c r="G34" s="36">
        <v>64</v>
      </c>
      <c r="H34" s="32">
        <v>65.7</v>
      </c>
      <c r="I34" s="44" t="s">
        <v>98</v>
      </c>
      <c r="J34" s="44" t="s">
        <v>98</v>
      </c>
      <c r="K34" s="44" t="s">
        <v>98</v>
      </c>
      <c r="L34" s="45" t="s">
        <v>192</v>
      </c>
      <c r="M34" s="23"/>
      <c r="N34" s="92"/>
    </row>
    <row r="35" spans="1:14" ht="111.75" customHeight="1" x14ac:dyDescent="0.35">
      <c r="A35" s="24">
        <v>31</v>
      </c>
      <c r="B35" s="99" t="s">
        <v>66</v>
      </c>
      <c r="C35" s="26" t="s">
        <v>65</v>
      </c>
      <c r="D35" s="31">
        <v>1.2400000000000001E-4</v>
      </c>
      <c r="E35" s="31">
        <v>4.4999999999999999E-4</v>
      </c>
      <c r="F35" s="31">
        <v>1.36E-4</v>
      </c>
      <c r="G35" s="31">
        <v>1.2400000000000001E-4</v>
      </c>
      <c r="H35" s="31">
        <v>9.0840000000000004E-5</v>
      </c>
      <c r="I35" s="44" t="s">
        <v>98</v>
      </c>
      <c r="J35" s="44" t="s">
        <v>98</v>
      </c>
      <c r="K35" s="44" t="s">
        <v>98</v>
      </c>
      <c r="L35" s="45" t="s">
        <v>173</v>
      </c>
      <c r="M35" s="23"/>
      <c r="N35" s="92"/>
    </row>
    <row r="36" spans="1:14" ht="148.5" customHeight="1" x14ac:dyDescent="0.35">
      <c r="A36" s="24">
        <v>32</v>
      </c>
      <c r="B36" s="100"/>
      <c r="C36" s="26" t="s">
        <v>45</v>
      </c>
      <c r="D36" s="57" t="s">
        <v>124</v>
      </c>
      <c r="E36" s="46" t="s">
        <v>124</v>
      </c>
      <c r="F36" s="46" t="s">
        <v>124</v>
      </c>
      <c r="G36" s="46" t="s">
        <v>124</v>
      </c>
      <c r="H36" s="46" t="s">
        <v>124</v>
      </c>
      <c r="I36" s="44" t="s">
        <v>98</v>
      </c>
      <c r="J36" s="44" t="s">
        <v>98</v>
      </c>
      <c r="K36" s="44" t="s">
        <v>98</v>
      </c>
      <c r="L36" s="45" t="s">
        <v>193</v>
      </c>
      <c r="M36" s="23"/>
      <c r="N36" s="92"/>
    </row>
    <row r="37" spans="1:14" ht="138" customHeight="1" x14ac:dyDescent="0.35">
      <c r="A37" s="24">
        <v>33</v>
      </c>
      <c r="B37" s="100"/>
      <c r="C37" s="26" t="s">
        <v>46</v>
      </c>
      <c r="D37" s="32">
        <v>2.47E-2</v>
      </c>
      <c r="E37" s="32">
        <v>6.5100000000000005E-2</v>
      </c>
      <c r="F37" s="33">
        <v>6.6100000000000006E-2</v>
      </c>
      <c r="G37" s="32">
        <v>2.47E-2</v>
      </c>
      <c r="H37" s="33">
        <v>3.8600000000000002E-2</v>
      </c>
      <c r="I37" s="44" t="s">
        <v>98</v>
      </c>
      <c r="J37" s="44" t="s">
        <v>98</v>
      </c>
      <c r="K37" s="44" t="s">
        <v>98</v>
      </c>
      <c r="L37" s="45" t="s">
        <v>194</v>
      </c>
      <c r="M37" s="23"/>
      <c r="N37" s="92"/>
    </row>
    <row r="38" spans="1:14" ht="116.25" customHeight="1" x14ac:dyDescent="0.35">
      <c r="A38" s="24">
        <v>34</v>
      </c>
      <c r="B38" s="100"/>
      <c r="C38" s="26" t="s">
        <v>47</v>
      </c>
      <c r="D38" s="31">
        <v>0.27</v>
      </c>
      <c r="E38" s="33">
        <v>1.3</v>
      </c>
      <c r="F38" s="33">
        <v>0.39100000000000001</v>
      </c>
      <c r="G38" s="33">
        <v>0.23599999999999999</v>
      </c>
      <c r="H38" s="33">
        <v>0.67400000000000004</v>
      </c>
      <c r="I38" s="44" t="s">
        <v>98</v>
      </c>
      <c r="J38" s="44" t="s">
        <v>98</v>
      </c>
      <c r="K38" s="44" t="s">
        <v>98</v>
      </c>
      <c r="L38" s="45" t="s">
        <v>195</v>
      </c>
      <c r="M38" s="23"/>
      <c r="N38" s="92"/>
    </row>
    <row r="39" spans="1:14" ht="111.75" customHeight="1" x14ac:dyDescent="0.35">
      <c r="A39" s="24">
        <v>35</v>
      </c>
      <c r="B39" s="100"/>
      <c r="C39" s="26" t="s">
        <v>48</v>
      </c>
      <c r="D39" s="31">
        <v>1.18</v>
      </c>
      <c r="E39" s="33">
        <v>2.4700000000000002</v>
      </c>
      <c r="F39" s="33">
        <v>1.26</v>
      </c>
      <c r="G39" s="33">
        <v>1.07</v>
      </c>
      <c r="H39" s="33">
        <v>2.13</v>
      </c>
      <c r="I39" s="44" t="s">
        <v>98</v>
      </c>
      <c r="J39" s="44" t="s">
        <v>98</v>
      </c>
      <c r="K39" s="44" t="s">
        <v>98</v>
      </c>
      <c r="L39" s="45" t="s">
        <v>195</v>
      </c>
      <c r="M39" s="23"/>
      <c r="N39" s="92"/>
    </row>
    <row r="40" spans="1:14" ht="115.5" customHeight="1" x14ac:dyDescent="0.35">
      <c r="A40" s="24">
        <v>36</v>
      </c>
      <c r="B40" s="100"/>
      <c r="C40" s="26" t="s">
        <v>49</v>
      </c>
      <c r="D40" s="31">
        <v>1.6</v>
      </c>
      <c r="E40" s="33">
        <v>3.26</v>
      </c>
      <c r="F40" s="33">
        <v>1.74</v>
      </c>
      <c r="G40" s="33">
        <v>1.47</v>
      </c>
      <c r="H40" s="33">
        <v>3.13</v>
      </c>
      <c r="I40" s="44" t="s">
        <v>98</v>
      </c>
      <c r="J40" s="44" t="s">
        <v>98</v>
      </c>
      <c r="K40" s="44" t="s">
        <v>98</v>
      </c>
      <c r="L40" s="45" t="s">
        <v>195</v>
      </c>
      <c r="M40" s="23"/>
      <c r="N40" s="92"/>
    </row>
    <row r="41" spans="1:14" ht="111.75" customHeight="1" x14ac:dyDescent="0.35">
      <c r="A41" s="24">
        <v>37</v>
      </c>
      <c r="B41" s="100"/>
      <c r="C41" s="26" t="s">
        <v>50</v>
      </c>
      <c r="D41" s="31">
        <v>3.3</v>
      </c>
      <c r="E41" s="33">
        <v>5.09</v>
      </c>
      <c r="F41" s="33">
        <v>3.1</v>
      </c>
      <c r="G41" s="33">
        <v>3.01</v>
      </c>
      <c r="H41" s="33">
        <v>5.29</v>
      </c>
      <c r="I41" s="44" t="s">
        <v>98</v>
      </c>
      <c r="J41" s="44" t="s">
        <v>98</v>
      </c>
      <c r="K41" s="44" t="s">
        <v>98</v>
      </c>
      <c r="L41" s="45" t="s">
        <v>195</v>
      </c>
      <c r="M41" s="23"/>
      <c r="N41" s="92"/>
    </row>
    <row r="42" spans="1:14" ht="112.5" customHeight="1" x14ac:dyDescent="0.35">
      <c r="A42" s="24">
        <v>38</v>
      </c>
      <c r="B42" s="101"/>
      <c r="C42" s="26" t="s">
        <v>51</v>
      </c>
      <c r="D42" s="31">
        <v>55.4</v>
      </c>
      <c r="E42" s="31">
        <v>24.9</v>
      </c>
      <c r="F42" s="31">
        <v>55.4</v>
      </c>
      <c r="G42" s="31">
        <v>55</v>
      </c>
      <c r="H42" s="31">
        <v>966</v>
      </c>
      <c r="I42" s="44" t="s">
        <v>98</v>
      </c>
      <c r="J42" s="44" t="s">
        <v>98</v>
      </c>
      <c r="K42" s="44" t="s">
        <v>98</v>
      </c>
      <c r="L42" s="45" t="s">
        <v>195</v>
      </c>
      <c r="M42" s="23"/>
      <c r="N42" s="92"/>
    </row>
    <row r="43" spans="1:14" ht="147.75" customHeight="1" x14ac:dyDescent="0.35">
      <c r="A43" s="24">
        <v>39</v>
      </c>
      <c r="B43" s="93" t="s">
        <v>70</v>
      </c>
      <c r="C43" s="25" t="s">
        <v>67</v>
      </c>
      <c r="D43" s="46" t="s">
        <v>177</v>
      </c>
      <c r="E43" s="46" t="s">
        <v>177</v>
      </c>
      <c r="F43" s="46" t="s">
        <v>177</v>
      </c>
      <c r="G43" s="46" t="s">
        <v>177</v>
      </c>
      <c r="H43" s="46" t="s">
        <v>177</v>
      </c>
      <c r="I43" s="44" t="s">
        <v>98</v>
      </c>
      <c r="J43" s="44" t="s">
        <v>98</v>
      </c>
      <c r="K43" s="44" t="s">
        <v>98</v>
      </c>
      <c r="L43" s="45" t="s">
        <v>196</v>
      </c>
      <c r="M43" s="23"/>
      <c r="N43" s="13"/>
    </row>
    <row r="44" spans="1:14" ht="196.5" customHeight="1" x14ac:dyDescent="0.35">
      <c r="A44" s="24">
        <v>40</v>
      </c>
      <c r="B44" s="94"/>
      <c r="C44" s="25" t="s">
        <v>229</v>
      </c>
      <c r="D44" s="52" t="s">
        <v>247</v>
      </c>
      <c r="E44" s="52" t="s">
        <v>247</v>
      </c>
      <c r="F44" s="52" t="s">
        <v>247</v>
      </c>
      <c r="G44" s="52" t="s">
        <v>247</v>
      </c>
      <c r="H44" s="52" t="s">
        <v>248</v>
      </c>
      <c r="I44" s="44" t="s">
        <v>98</v>
      </c>
      <c r="J44" s="44" t="s">
        <v>98</v>
      </c>
      <c r="K44" s="44" t="s">
        <v>98</v>
      </c>
      <c r="L44" s="45" t="s">
        <v>196</v>
      </c>
      <c r="M44" s="23"/>
      <c r="N44" s="13"/>
    </row>
    <row r="45" spans="1:14" ht="101.5" x14ac:dyDescent="0.35">
      <c r="A45" s="24">
        <v>41</v>
      </c>
      <c r="B45" s="94"/>
      <c r="C45" s="25" t="s">
        <v>68</v>
      </c>
      <c r="D45" s="52" t="s">
        <v>175</v>
      </c>
      <c r="E45" s="52" t="s">
        <v>175</v>
      </c>
      <c r="F45" s="52" t="s">
        <v>175</v>
      </c>
      <c r="G45" s="52" t="s">
        <v>175</v>
      </c>
      <c r="H45" s="46" t="s">
        <v>176</v>
      </c>
      <c r="I45" s="44" t="s">
        <v>98</v>
      </c>
      <c r="J45" s="44" t="s">
        <v>98</v>
      </c>
      <c r="K45" s="44" t="s">
        <v>98</v>
      </c>
      <c r="L45" s="53" t="s">
        <v>197</v>
      </c>
      <c r="M45" s="23"/>
      <c r="N45" s="13"/>
    </row>
    <row r="46" spans="1:14" ht="169.5" customHeight="1" x14ac:dyDescent="0.35">
      <c r="A46" s="24">
        <v>42</v>
      </c>
      <c r="B46" s="94"/>
      <c r="C46" s="25" t="s">
        <v>230</v>
      </c>
      <c r="D46" s="52" t="s">
        <v>246</v>
      </c>
      <c r="E46" s="52" t="s">
        <v>246</v>
      </c>
      <c r="F46" s="52" t="s">
        <v>246</v>
      </c>
      <c r="G46" s="52" t="s">
        <v>246</v>
      </c>
      <c r="H46" s="52" t="s">
        <v>246</v>
      </c>
      <c r="I46" s="44" t="s">
        <v>98</v>
      </c>
      <c r="J46" s="44" t="s">
        <v>98</v>
      </c>
      <c r="K46" s="44" t="s">
        <v>98</v>
      </c>
      <c r="L46" s="53" t="s">
        <v>197</v>
      </c>
      <c r="M46" s="23"/>
      <c r="N46" s="13"/>
    </row>
    <row r="47" spans="1:14" ht="409.5" customHeight="1" x14ac:dyDescent="0.35">
      <c r="A47" s="24">
        <v>43</v>
      </c>
      <c r="B47" s="94"/>
      <c r="C47" s="25" t="s">
        <v>69</v>
      </c>
      <c r="D47" s="56" t="s">
        <v>174</v>
      </c>
      <c r="E47" s="46" t="s">
        <v>122</v>
      </c>
      <c r="F47" s="46" t="s">
        <v>122</v>
      </c>
      <c r="G47" s="46" t="s">
        <v>122</v>
      </c>
      <c r="H47" s="46" t="s">
        <v>122</v>
      </c>
      <c r="I47" s="44" t="s">
        <v>98</v>
      </c>
      <c r="J47" s="44" t="s">
        <v>98</v>
      </c>
      <c r="K47" s="44" t="s">
        <v>98</v>
      </c>
      <c r="L47" s="53" t="s">
        <v>197</v>
      </c>
      <c r="M47" s="23"/>
      <c r="N47" s="13"/>
    </row>
    <row r="48" spans="1:14" ht="33" customHeight="1" x14ac:dyDescent="0.35">
      <c r="A48" s="24">
        <v>44</v>
      </c>
      <c r="B48" s="55"/>
      <c r="C48" s="26" t="s">
        <v>100</v>
      </c>
      <c r="D48" s="96" t="s">
        <v>198</v>
      </c>
      <c r="E48" s="97"/>
      <c r="F48" s="97"/>
      <c r="G48" s="97"/>
      <c r="H48" s="98"/>
      <c r="I48" s="44" t="s">
        <v>98</v>
      </c>
      <c r="J48" s="44" t="s">
        <v>98</v>
      </c>
      <c r="K48" s="44" t="s">
        <v>98</v>
      </c>
      <c r="L48" s="53" t="s">
        <v>197</v>
      </c>
      <c r="M48" s="23"/>
      <c r="N48" s="13"/>
    </row>
    <row r="49" spans="1:14" x14ac:dyDescent="0.35">
      <c r="A49" s="24"/>
      <c r="B49" s="40"/>
      <c r="C49" s="40"/>
      <c r="D49" s="41"/>
      <c r="E49" s="41"/>
      <c r="F49" s="41"/>
      <c r="G49" s="41"/>
      <c r="H49" s="41"/>
      <c r="I49" s="41"/>
      <c r="J49" s="41"/>
      <c r="K49" s="41"/>
      <c r="L49" s="41"/>
      <c r="N49" s="11"/>
    </row>
    <row r="50" spans="1:14" x14ac:dyDescent="0.35">
      <c r="A50" s="24"/>
      <c r="B50" s="40"/>
      <c r="C50" s="40"/>
      <c r="D50" s="41"/>
      <c r="E50" s="41"/>
      <c r="F50" s="41"/>
      <c r="G50" s="41"/>
      <c r="H50" s="41"/>
      <c r="I50" s="41"/>
      <c r="J50" s="41"/>
      <c r="K50" s="41"/>
      <c r="L50" s="41"/>
      <c r="N50" s="11"/>
    </row>
    <row r="51" spans="1:14" x14ac:dyDescent="0.35">
      <c r="N51" s="11"/>
    </row>
    <row r="52" spans="1:14" x14ac:dyDescent="0.35">
      <c r="N52" s="11"/>
    </row>
    <row r="53" spans="1:14" x14ac:dyDescent="0.35">
      <c r="N53" s="11"/>
    </row>
    <row r="54" spans="1:14" x14ac:dyDescent="0.35">
      <c r="N54" s="11"/>
    </row>
  </sheetData>
  <mergeCells count="8">
    <mergeCell ref="N19:N42"/>
    <mergeCell ref="B5:B12"/>
    <mergeCell ref="B43:B47"/>
    <mergeCell ref="D48:H48"/>
    <mergeCell ref="B13:B18"/>
    <mergeCell ref="B19:B26"/>
    <mergeCell ref="B27:B34"/>
    <mergeCell ref="B35:B42"/>
  </mergeCells>
  <pageMargins left="0.7" right="0.7" top="0.75" bottom="0.75" header="0.3" footer="0.3"/>
  <pageSetup scale="25" fitToHeight="0"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C18A5-796A-4703-B1F7-C4D1456EBD4D}">
  <dimension ref="A1:C21"/>
  <sheetViews>
    <sheetView workbookViewId="0">
      <selection activeCell="C1" sqref="C1"/>
    </sheetView>
  </sheetViews>
  <sheetFormatPr defaultRowHeight="14.5" x14ac:dyDescent="0.35"/>
  <cols>
    <col min="1" max="1" width="68.54296875" style="1" customWidth="1"/>
    <col min="2" max="2" width="22.81640625" style="2" customWidth="1"/>
    <col min="3" max="3" width="13.1796875" style="24" customWidth="1"/>
  </cols>
  <sheetData>
    <row r="1" spans="1:2" x14ac:dyDescent="0.35">
      <c r="A1" s="3"/>
    </row>
    <row r="3" spans="1:2" x14ac:dyDescent="0.35">
      <c r="A3" s="103" t="s">
        <v>309</v>
      </c>
      <c r="B3" s="102" t="s">
        <v>308</v>
      </c>
    </row>
    <row r="4" spans="1:2" x14ac:dyDescent="0.35">
      <c r="A4" s="25" t="s">
        <v>307</v>
      </c>
      <c r="B4" s="66">
        <v>4576346</v>
      </c>
    </row>
    <row r="5" spans="1:2" x14ac:dyDescent="0.35">
      <c r="A5" s="25" t="s">
        <v>306</v>
      </c>
      <c r="B5" s="70">
        <v>719</v>
      </c>
    </row>
    <row r="6" spans="1:2" x14ac:dyDescent="0.35">
      <c r="A6" s="25" t="s">
        <v>305</v>
      </c>
      <c r="B6" s="66">
        <v>1509</v>
      </c>
    </row>
    <row r="7" spans="1:2" x14ac:dyDescent="0.35">
      <c r="A7" s="25" t="s">
        <v>304</v>
      </c>
      <c r="B7" s="63" t="s">
        <v>289</v>
      </c>
    </row>
    <row r="8" spans="1:2" ht="25.5" customHeight="1" x14ac:dyDescent="0.35">
      <c r="A8" s="25" t="s">
        <v>303</v>
      </c>
      <c r="B8" s="63">
        <v>50</v>
      </c>
    </row>
    <row r="9" spans="1:2" ht="25.5" customHeight="1" x14ac:dyDescent="0.35">
      <c r="A9" s="25" t="s">
        <v>302</v>
      </c>
      <c r="B9" s="63" t="s">
        <v>301</v>
      </c>
    </row>
    <row r="10" spans="1:2" ht="24" customHeight="1" x14ac:dyDescent="0.35">
      <c r="A10" s="25" t="s">
        <v>300</v>
      </c>
      <c r="B10" s="63" t="s">
        <v>287</v>
      </c>
    </row>
    <row r="11" spans="1:2" ht="21.75" customHeight="1" x14ac:dyDescent="0.35">
      <c r="A11" s="25" t="s">
        <v>299</v>
      </c>
      <c r="B11" s="66">
        <f>B6</f>
        <v>1509</v>
      </c>
    </row>
    <row r="12" spans="1:2" ht="32.25" customHeight="1" x14ac:dyDescent="0.35">
      <c r="A12" s="25" t="s">
        <v>298</v>
      </c>
      <c r="B12" s="63" t="s">
        <v>287</v>
      </c>
    </row>
    <row r="13" spans="1:2" ht="31.5" customHeight="1" x14ac:dyDescent="0.35">
      <c r="A13" s="25" t="s">
        <v>297</v>
      </c>
      <c r="B13" s="63" t="s">
        <v>289</v>
      </c>
    </row>
    <row r="14" spans="1:2" ht="28.5" customHeight="1" x14ac:dyDescent="0.35">
      <c r="A14" s="25" t="s">
        <v>296</v>
      </c>
      <c r="B14" s="63" t="s">
        <v>287</v>
      </c>
    </row>
    <row r="15" spans="1:2" ht="36" customHeight="1" x14ac:dyDescent="0.35">
      <c r="A15" s="25" t="s">
        <v>295</v>
      </c>
      <c r="B15" s="70">
        <v>66</v>
      </c>
    </row>
    <row r="16" spans="1:2" ht="33.75" customHeight="1" x14ac:dyDescent="0.35">
      <c r="A16" s="25" t="s">
        <v>294</v>
      </c>
      <c r="B16" s="63" t="s">
        <v>289</v>
      </c>
    </row>
    <row r="17" spans="1:2" ht="30.75" customHeight="1" x14ac:dyDescent="0.35">
      <c r="A17" s="25" t="s">
        <v>293</v>
      </c>
      <c r="B17" s="63" t="s">
        <v>287</v>
      </c>
    </row>
    <row r="18" spans="1:2" ht="29" x14ac:dyDescent="0.35">
      <c r="A18" s="25" t="s">
        <v>292</v>
      </c>
      <c r="B18" s="70">
        <v>96.8</v>
      </c>
    </row>
    <row r="19" spans="1:2" ht="29" x14ac:dyDescent="0.35">
      <c r="A19" s="25" t="s">
        <v>291</v>
      </c>
      <c r="B19" s="63" t="s">
        <v>287</v>
      </c>
    </row>
    <row r="20" spans="1:2" ht="29" x14ac:dyDescent="0.35">
      <c r="A20" s="25" t="s">
        <v>290</v>
      </c>
      <c r="B20" s="63" t="s">
        <v>289</v>
      </c>
    </row>
    <row r="21" spans="1:2" ht="29" x14ac:dyDescent="0.35">
      <c r="A21" s="25" t="s">
        <v>288</v>
      </c>
      <c r="B21" s="63" t="s">
        <v>287</v>
      </c>
    </row>
  </sheetData>
  <pageMargins left="0.7" right="0.7" top="0.75" bottom="0.75" header="0.3" footer="0.3"/>
  <pageSetup scale="9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b06c99b3-cd83-43e5-b4c1-d62f316c1e37" ContentTypeId="0x0101"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33A8D20C4EC264458B98240D9EB32E80" ma:contentTypeVersion="11" ma:contentTypeDescription="Create a new document." ma:contentTypeScope="" ma:versionID="23d507549b3a8d411f8ec36de3ce4e7f">
  <xsd:schema xmlns:xsd="http://www.w3.org/2001/XMLSchema" xmlns:xs="http://www.w3.org/2001/XMLSchema" xmlns:p="http://schemas.microsoft.com/office/2006/metadata/properties" xmlns:ns2="97e57212-3e02-407f-8b2d-05f7d7f19b15" xmlns:ns3="8e6e2ab6-5aa6-4492-ad8c-db2bbaf92009" xmlns:ns4="6190dc3e-16fe-40db-a268-1513ec47d4bd" targetNamespace="http://schemas.microsoft.com/office/2006/metadata/properties" ma:root="true" ma:fieldsID="1122e0e11945702afd21165028698953" ns2:_="" ns3:_="" ns4:_="">
    <xsd:import namespace="97e57212-3e02-407f-8b2d-05f7d7f19b15"/>
    <xsd:import namespace="8e6e2ab6-5aa6-4492-ad8c-db2bbaf92009"/>
    <xsd:import namespace="6190dc3e-16fe-40db-a268-1513ec47d4bd"/>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ma:readOnly="false">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8e489f33-7cda-4c40-9ec8-f6744c858df1}" ma:internalName="TaxCatchAll" ma:showField="CatchAllData" ma:web="ad84b0de-91a1-4042-9547-e1d29c8e27cb">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8e489f33-7cda-4c40-9ec8-f6744c858df1}" ma:internalName="TaxCatchAllLabel" ma:readOnly="true" ma:showField="CatchAllDataLabel" ma:web="ad84b0de-91a1-4042-9547-e1d29c8e27cb">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e6e2ab6-5aa6-4492-ad8c-db2bbaf92009"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190dc3e-16fe-40db-a268-1513ec47d4b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pgeRetentionTriggerDate xmlns="97e57212-3e02-407f-8b2d-05f7d7f19b15"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B92C1B-BE3F-4B76-A135-674C208A46A8}">
  <ds:schemaRefs>
    <ds:schemaRef ds:uri="Microsoft.SharePoint.Taxonomy.ContentTypeSync"/>
  </ds:schemaRefs>
</ds:datastoreItem>
</file>

<file path=customXml/itemProps2.xml><?xml version="1.0" encoding="utf-8"?>
<ds:datastoreItem xmlns:ds="http://schemas.openxmlformats.org/officeDocument/2006/customXml" ds:itemID="{C050C243-CC46-4A5A-B583-7B5E113D28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8e6e2ab6-5aa6-4492-ad8c-db2bbaf92009"/>
    <ds:schemaRef ds:uri="6190dc3e-16fe-40db-a268-1513ec47d4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FE2E5FA-8A44-4981-9DF5-FCC6B173CF25}">
  <ds:schemaRefs>
    <ds:schemaRef ds:uri="8e6e2ab6-5aa6-4492-ad8c-db2bbaf9200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7e57212-3e02-407f-8b2d-05f7d7f19b15"/>
    <ds:schemaRef ds:uri="6190dc3e-16fe-40db-a268-1513ec47d4bd"/>
    <ds:schemaRef ds:uri="http://www.w3.org/XML/1998/namespace"/>
    <ds:schemaRef ds:uri="http://purl.org/dc/dcmitype/"/>
  </ds:schemaRefs>
</ds:datastoreItem>
</file>

<file path=customXml/itemProps4.xml><?xml version="1.0" encoding="utf-8"?>
<ds:datastoreItem xmlns:ds="http://schemas.openxmlformats.org/officeDocument/2006/customXml" ds:itemID="{6DDE776B-202D-45A4-B386-4392DDF660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Change request</vt:lpstr>
      <vt:lpstr>Distribution Cost and Plans</vt:lpstr>
      <vt:lpstr>Program Specific</vt:lpstr>
      <vt:lpstr>Customer Data</vt:lpstr>
      <vt:lpstr>'Change request'!Print_Area</vt:lpstr>
      <vt:lpstr>'Distribution Cost and Plans'!Print_Area</vt:lpstr>
      <vt:lpstr>'Program Specific'!Print_Area</vt:lpstr>
      <vt:lpstr>'Distribution Cost and Plans'!Print_Titles</vt:lpstr>
      <vt:lpstr>'Program Specific'!Print_Titles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2022-05-19T19:56:49Z</dcterms:created>
  <dcterms:modified xsi:type="dcterms:W3CDTF">2022-12-21T19:53:54Z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geRecordCategory">
    <vt:lpwstr/>
  </property>
  <property fmtid="{D5CDD505-2E9C-101B-9397-08002B2CF9AE}" pid="3" name="ContentTypeId">
    <vt:lpwstr>0x01010033A8D20C4EC264458B98240D9EB32E80</vt:lpwstr>
  </property>
  <property fmtid="{D5CDD505-2E9C-101B-9397-08002B2CF9AE}" pid="4" name="MSIP_Label_fe50d7ff-dac2-44e7-b4b1-f9f0ac2f0a92_Enabled">
    <vt:lpwstr>true</vt:lpwstr>
  </property>
  <property fmtid="{D5CDD505-2E9C-101B-9397-08002B2CF9AE}" pid="5" name="MSIP_Label_fe50d7ff-dac2-44e7-b4b1-f9f0ac2f0a92_SetDate">
    <vt:lpwstr>2022-10-13T21:22:19Z</vt:lpwstr>
  </property>
  <property fmtid="{D5CDD505-2E9C-101B-9397-08002B2CF9AE}" pid="6" name="MSIP_Label_fe50d7ff-dac2-44e7-b4b1-f9f0ac2f0a92_Method">
    <vt:lpwstr>Privileged</vt:lpwstr>
  </property>
  <property fmtid="{D5CDD505-2E9C-101B-9397-08002B2CF9AE}" pid="7" name="MSIP_Label_fe50d7ff-dac2-44e7-b4b1-f9f0ac2f0a92_Name">
    <vt:lpwstr>Internal</vt:lpwstr>
  </property>
  <property fmtid="{D5CDD505-2E9C-101B-9397-08002B2CF9AE}" pid="8" name="MSIP_Label_fe50d7ff-dac2-44e7-b4b1-f9f0ac2f0a92_SiteId">
    <vt:lpwstr>44ae661a-ece6-41aa-bc96-7c2c85a08941</vt:lpwstr>
  </property>
  <property fmtid="{D5CDD505-2E9C-101B-9397-08002B2CF9AE}" pid="9" name="MSIP_Label_fe50d7ff-dac2-44e7-b4b1-f9f0ac2f0a92_ActionId">
    <vt:lpwstr>6b0d6eb7-1779-48cd-a0fb-7ba608af50e0</vt:lpwstr>
  </property>
  <property fmtid="{D5CDD505-2E9C-101B-9397-08002B2CF9AE}" pid="10" name="MSIP_Label_fe50d7ff-dac2-44e7-b4b1-f9f0ac2f0a92_ContentBits">
    <vt:lpwstr>3</vt:lpwstr>
  </property>
</Properties>
</file>