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2\YA Allocations\CAM\Initial YA CAM Allocation\"/>
    </mc:Choice>
  </mc:AlternateContent>
  <xr:revisionPtr revIDLastSave="0" documentId="13_ncr:1_{CCE8536D-3DAF-4DB4-8106-C604DCF8AA0F}" xr6:coauthVersionLast="46" xr6:coauthVersionMax="47" xr10:uidLastSave="{00000000-0000-0000-0000-000000000000}"/>
  <bookViews>
    <workbookView xWindow="-98" yWindow="-98" windowWidth="20715" windowHeight="13276" xr2:uid="{933D547B-2B4E-4FCA-8B99-4429966A34D5}"/>
  </bookViews>
  <sheets>
    <sheet name="PGE CAM List 2022-24" sheetId="8" r:id="rId1"/>
    <sheet name="SCE CAM List 2022" sheetId="2" r:id="rId2"/>
    <sheet name="SCE CAM List 2023" sheetId="3" r:id="rId3"/>
    <sheet name="SCE CAM List 2024" sheetId="7" r:id="rId4"/>
    <sheet name="SDGE CAM List 2022-24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'PGE CAM List 2022-24'!$A$3:$S$29</definedName>
    <definedName name="_xlnm._FilterDatabase" localSheetId="1" hidden="1">'SCE CAM List 2022'!$A$3:$AP$82</definedName>
    <definedName name="_xlnm._FilterDatabase" localSheetId="2" hidden="1">'SCE CAM List 2023'!$A$3:$AP$54</definedName>
    <definedName name="_xlnm._FilterDatabase" localSheetId="3" hidden="1">'SCE CAM List 2024'!$A$3:$AP$35</definedName>
    <definedName name="Balancing_Authority">[1]Choices!$A$2:$A$41</definedName>
    <definedName name="Boolean">[1]Choices!$AG$2:$AG$3</definedName>
    <definedName name="Bucket" localSheetId="4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4">[14]Lists!#REF!</definedName>
    <definedName name="DeliverabilityOptions">[4]Lists!#REF!</definedName>
    <definedName name="DeliverabilityStatusOptions">[5]Lists!$B$36:$B$37</definedName>
    <definedName name="Draft2016EFC">#REF!</definedName>
    <definedName name="EndMonth" localSheetId="4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0">[11]Lists!$B$11:$B$21</definedName>
    <definedName name="LocalAreaOptions">[6]Lists!$B$11:$B$21</definedName>
    <definedName name="LSEs">[2]DataValidation!$A$2:$A$22</definedName>
    <definedName name="Month" localSheetId="0">#REF!</definedName>
    <definedName name="Month" localSheetId="4">#REF!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 localSheetId="4">#REF!</definedName>
    <definedName name="RA_Capacity">#REF!</definedName>
    <definedName name="RAM_Auction_Round">[1]Choices!$AX$2:$AX$6</definedName>
    <definedName name="raw_data" localSheetId="0">#REF!</definedName>
    <definedName name="raw_data" localSheetId="1">#REF!</definedName>
    <definedName name="raw_data" localSheetId="2">#REF!</definedName>
    <definedName name="raw_data" localSheetId="3">#REF!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 localSheetId="4">#REF!</definedName>
    <definedName name="SchedulingID">#REF!</definedName>
    <definedName name="sds">[5]Lists!$B$11:$B$21</definedName>
    <definedName name="StartMonth" localSheetId="4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>#REF!</definedName>
    <definedName name="YesOrNo">[2]DataValidation!$H$2:$H$3</definedName>
    <definedName name="Zone" localSheetId="4">#REF!</definedName>
    <definedName name="Zon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9" l="1"/>
  <c r="M56" i="9"/>
  <c r="L56" i="9"/>
  <c r="K56" i="9"/>
  <c r="J56" i="9"/>
  <c r="I56" i="9"/>
  <c r="H56" i="9"/>
  <c r="G56" i="9"/>
  <c r="F56" i="9"/>
  <c r="E56" i="9"/>
  <c r="D56" i="9"/>
  <c r="C56" i="9"/>
  <c r="N55" i="9"/>
  <c r="N57" i="9" s="1"/>
  <c r="M55" i="9"/>
  <c r="M57" i="9" s="1"/>
  <c r="L55" i="9"/>
  <c r="L57" i="9" s="1"/>
  <c r="K55" i="9"/>
  <c r="K57" i="9" s="1"/>
  <c r="J55" i="9"/>
  <c r="J57" i="9" s="1"/>
  <c r="I55" i="9"/>
  <c r="I57" i="9" s="1"/>
  <c r="H55" i="9"/>
  <c r="H57" i="9" s="1"/>
  <c r="G55" i="9"/>
  <c r="G57" i="9" s="1"/>
  <c r="F55" i="9"/>
  <c r="F57" i="9" s="1"/>
  <c r="E55" i="9"/>
  <c r="E57" i="9" s="1"/>
  <c r="D55" i="9"/>
  <c r="D57" i="9" s="1"/>
  <c r="C55" i="9"/>
  <c r="C57" i="9" s="1"/>
  <c r="O28" i="9"/>
  <c r="O17" i="9"/>
  <c r="O16" i="9"/>
  <c r="O15" i="9"/>
  <c r="O14" i="9"/>
  <c r="O13" i="9"/>
  <c r="O12" i="9"/>
  <c r="O11" i="9"/>
  <c r="O10" i="9"/>
  <c r="O9" i="9"/>
  <c r="O8" i="9"/>
  <c r="O7" i="9"/>
  <c r="O6" i="9"/>
  <c r="J30" i="9"/>
  <c r="G4" i="9"/>
  <c r="N4" i="9"/>
  <c r="M4" i="9"/>
  <c r="L4" i="9"/>
  <c r="K4" i="9"/>
  <c r="J4" i="9"/>
  <c r="I4" i="9"/>
  <c r="H4" i="9"/>
  <c r="F4" i="9"/>
  <c r="E4" i="9"/>
  <c r="D4" i="9"/>
  <c r="C4" i="9"/>
  <c r="O5" i="9" l="1"/>
  <c r="J29" i="9"/>
  <c r="J31" i="9"/>
  <c r="N26" i="8" l="1"/>
  <c r="N32" i="8" s="1"/>
  <c r="M26" i="8"/>
  <c r="M32" i="8" s="1"/>
  <c r="L26" i="8"/>
  <c r="L32" i="8" s="1"/>
  <c r="K26" i="8"/>
  <c r="K32" i="8" s="1"/>
  <c r="J26" i="8"/>
  <c r="J32" i="8" s="1"/>
  <c r="I26" i="8"/>
  <c r="I32" i="8" s="1"/>
  <c r="H26" i="8"/>
  <c r="H32" i="8" s="1"/>
  <c r="G26" i="8"/>
  <c r="G32" i="8" s="1"/>
  <c r="F26" i="8"/>
  <c r="F32" i="8" s="1"/>
  <c r="E26" i="8"/>
  <c r="E32" i="8" s="1"/>
  <c r="D26" i="8"/>
  <c r="D32" i="8" s="1"/>
  <c r="C26" i="8"/>
  <c r="C32" i="8" s="1"/>
  <c r="Q20" i="8"/>
  <c r="P20" i="8"/>
  <c r="Q19" i="8"/>
  <c r="P19" i="8"/>
  <c r="Q18" i="8"/>
  <c r="P18" i="8"/>
  <c r="Q17" i="8"/>
  <c r="P17" i="8"/>
  <c r="Q16" i="8"/>
  <c r="P16" i="8"/>
  <c r="P15" i="8"/>
  <c r="Q15" i="8"/>
  <c r="P14" i="8"/>
  <c r="Q14" i="8"/>
  <c r="Q13" i="8"/>
  <c r="P13" i="8"/>
  <c r="Q12" i="8"/>
  <c r="P12" i="8"/>
  <c r="Q10" i="8"/>
  <c r="Q11" i="8"/>
  <c r="P11" i="8"/>
  <c r="Q9" i="8"/>
  <c r="P10" i="8"/>
  <c r="Q8" i="8"/>
  <c r="AG20" i="8"/>
  <c r="AF20" i="8"/>
  <c r="AE20" i="8"/>
  <c r="AD20" i="8"/>
  <c r="AC20" i="8"/>
  <c r="AB20" i="8"/>
  <c r="AA20" i="8"/>
  <c r="Z20" i="8"/>
  <c r="P9" i="8"/>
  <c r="Q7" i="8"/>
  <c r="N4" i="8"/>
  <c r="L4" i="8"/>
  <c r="J4" i="8"/>
  <c r="H4" i="8"/>
  <c r="Q6" i="8"/>
  <c r="P7" i="8"/>
  <c r="Y20" i="8"/>
  <c r="X20" i="8"/>
  <c r="W20" i="8"/>
  <c r="V20" i="8"/>
  <c r="P6" i="8"/>
  <c r="F4" i="8"/>
  <c r="Q5" i="8"/>
  <c r="C39" i="8"/>
  <c r="M4" i="8"/>
  <c r="K4" i="8"/>
  <c r="I4" i="8"/>
  <c r="G4" i="8"/>
  <c r="C36" i="8" l="1"/>
  <c r="C38" i="8"/>
  <c r="C40" i="8"/>
  <c r="P8" i="8"/>
  <c r="P5" i="8"/>
  <c r="C35" i="8"/>
  <c r="C37" i="8"/>
  <c r="C42" i="8" l="1"/>
  <c r="K45" i="7" l="1"/>
  <c r="L43" i="7"/>
  <c r="M43" i="7"/>
  <c r="N43" i="7"/>
  <c r="O43" i="7"/>
  <c r="P43" i="7"/>
  <c r="Q43" i="7"/>
  <c r="R43" i="7"/>
  <c r="S43" i="7"/>
  <c r="T43" i="7"/>
  <c r="U43" i="7"/>
  <c r="V43" i="7"/>
  <c r="L44" i="7"/>
  <c r="M44" i="7"/>
  <c r="N44" i="7"/>
  <c r="O44" i="7"/>
  <c r="P44" i="7"/>
  <c r="Q44" i="7"/>
  <c r="R44" i="7"/>
  <c r="S44" i="7"/>
  <c r="T44" i="7"/>
  <c r="U44" i="7"/>
  <c r="V44" i="7"/>
  <c r="L45" i="7"/>
  <c r="M45" i="7"/>
  <c r="N45" i="7"/>
  <c r="O45" i="7"/>
  <c r="P45" i="7"/>
  <c r="Q45" i="7"/>
  <c r="R45" i="7"/>
  <c r="S45" i="7"/>
  <c r="T45" i="7"/>
  <c r="U45" i="7"/>
  <c r="V45" i="7"/>
  <c r="K44" i="7"/>
  <c r="K43" i="7"/>
  <c r="L41" i="7"/>
  <c r="M41" i="7"/>
  <c r="N41" i="7"/>
  <c r="O41" i="7"/>
  <c r="P41" i="7"/>
  <c r="Q41" i="7"/>
  <c r="R41" i="7"/>
  <c r="S41" i="7"/>
  <c r="T41" i="7"/>
  <c r="U41" i="7"/>
  <c r="V41" i="7"/>
  <c r="L42" i="7"/>
  <c r="M42" i="7"/>
  <c r="N42" i="7"/>
  <c r="O42" i="7"/>
  <c r="P42" i="7"/>
  <c r="Q42" i="7"/>
  <c r="R42" i="7"/>
  <c r="S42" i="7"/>
  <c r="T42" i="7"/>
  <c r="U42" i="7"/>
  <c r="V42" i="7"/>
  <c r="K42" i="7"/>
  <c r="K41" i="7"/>
  <c r="L62" i="3"/>
  <c r="M62" i="3"/>
  <c r="N62" i="3"/>
  <c r="O62" i="3"/>
  <c r="P62" i="3"/>
  <c r="Q62" i="3"/>
  <c r="R62" i="3"/>
  <c r="S62" i="3"/>
  <c r="T62" i="3"/>
  <c r="U62" i="3"/>
  <c r="V62" i="3"/>
  <c r="L63" i="3"/>
  <c r="M63" i="3"/>
  <c r="N63" i="3"/>
  <c r="O63" i="3"/>
  <c r="P63" i="3"/>
  <c r="Q63" i="3"/>
  <c r="R63" i="3"/>
  <c r="S63" i="3"/>
  <c r="T63" i="3"/>
  <c r="U63" i="3"/>
  <c r="V63" i="3"/>
  <c r="L64" i="3"/>
  <c r="M64" i="3"/>
  <c r="N64" i="3"/>
  <c r="O64" i="3"/>
  <c r="P64" i="3"/>
  <c r="Q64" i="3"/>
  <c r="R64" i="3"/>
  <c r="S64" i="3"/>
  <c r="T64" i="3"/>
  <c r="U64" i="3"/>
  <c r="V64" i="3"/>
  <c r="K64" i="3"/>
  <c r="K63" i="3"/>
  <c r="K62" i="3"/>
  <c r="L61" i="3"/>
  <c r="M61" i="3"/>
  <c r="N61" i="3"/>
  <c r="O61" i="3"/>
  <c r="P61" i="3"/>
  <c r="Q61" i="3"/>
  <c r="R61" i="3"/>
  <c r="S61" i="3"/>
  <c r="T61" i="3"/>
  <c r="U61" i="3"/>
  <c r="V61" i="3"/>
  <c r="K61" i="3"/>
  <c r="L60" i="3"/>
  <c r="M60" i="3"/>
  <c r="N60" i="3"/>
  <c r="O60" i="3"/>
  <c r="P60" i="3"/>
  <c r="Q60" i="3"/>
  <c r="R60" i="3"/>
  <c r="S60" i="3"/>
  <c r="T60" i="3"/>
  <c r="U60" i="3"/>
  <c r="V60" i="3"/>
  <c r="K60" i="3"/>
  <c r="L88" i="2"/>
  <c r="M88" i="2"/>
  <c r="N88" i="2"/>
  <c r="O88" i="2"/>
  <c r="P88" i="2"/>
  <c r="Q88" i="2"/>
  <c r="R88" i="2"/>
  <c r="S88" i="2"/>
  <c r="T88" i="2"/>
  <c r="U88" i="2"/>
  <c r="V88" i="2"/>
  <c r="K88" i="2"/>
  <c r="L91" i="2" l="1"/>
  <c r="M91" i="2"/>
  <c r="N91" i="2"/>
  <c r="O91" i="2"/>
  <c r="P91" i="2"/>
  <c r="Q91" i="2"/>
  <c r="R91" i="2"/>
  <c r="S91" i="2"/>
  <c r="T91" i="2"/>
  <c r="U91" i="2"/>
  <c r="V91" i="2"/>
  <c r="K91" i="2"/>
  <c r="L90" i="2"/>
  <c r="M90" i="2"/>
  <c r="N90" i="2"/>
  <c r="O90" i="2"/>
  <c r="P90" i="2"/>
  <c r="Q90" i="2"/>
  <c r="R90" i="2"/>
  <c r="S90" i="2"/>
  <c r="T90" i="2"/>
  <c r="U90" i="2"/>
  <c r="V90" i="2"/>
  <c r="K90" i="2"/>
  <c r="L89" i="2"/>
  <c r="M89" i="2"/>
  <c r="N89" i="2"/>
  <c r="O89" i="2"/>
  <c r="P89" i="2"/>
  <c r="Q89" i="2"/>
  <c r="R89" i="2"/>
  <c r="S89" i="2"/>
  <c r="T89" i="2"/>
  <c r="U89" i="2"/>
  <c r="V89" i="2"/>
  <c r="K89" i="2"/>
  <c r="L86" i="2" l="1"/>
  <c r="M86" i="2"/>
  <c r="N86" i="2"/>
  <c r="O86" i="2"/>
  <c r="P86" i="2"/>
  <c r="Q86" i="2"/>
  <c r="R86" i="2"/>
  <c r="S86" i="2"/>
  <c r="T86" i="2"/>
  <c r="U86" i="2"/>
  <c r="V86" i="2"/>
  <c r="K86" i="2"/>
  <c r="K95" i="2"/>
  <c r="K94" i="2"/>
  <c r="K93" i="2"/>
  <c r="Y90" i="2" l="1"/>
  <c r="Z90" i="2"/>
  <c r="AA90" i="2"/>
  <c r="AB90" i="2"/>
  <c r="AC90" i="2"/>
  <c r="AD90" i="2"/>
  <c r="AE90" i="2"/>
  <c r="AF90" i="2"/>
  <c r="AG90" i="2"/>
  <c r="AH90" i="2"/>
  <c r="AI90" i="2"/>
  <c r="X90" i="2"/>
  <c r="Y89" i="2"/>
  <c r="Z89" i="2"/>
  <c r="AA89" i="2"/>
  <c r="AB89" i="2"/>
  <c r="AC89" i="2"/>
  <c r="AD89" i="2"/>
  <c r="AE89" i="2"/>
  <c r="AF89" i="2"/>
  <c r="AG89" i="2"/>
  <c r="AH89" i="2"/>
  <c r="AI89" i="2"/>
  <c r="X89" i="2"/>
  <c r="Y88" i="2"/>
  <c r="Z88" i="2"/>
  <c r="AA88" i="2"/>
  <c r="AB88" i="2"/>
  <c r="AC88" i="2"/>
  <c r="AD88" i="2"/>
  <c r="AE88" i="2"/>
  <c r="AF88" i="2"/>
  <c r="AG88" i="2"/>
  <c r="AH88" i="2"/>
  <c r="AI88" i="2"/>
  <c r="X88" i="2"/>
  <c r="N95" i="2" l="1"/>
  <c r="N94" i="2"/>
  <c r="K96" i="2"/>
  <c r="Y44" i="7"/>
  <c r="Z44" i="7"/>
  <c r="AA44" i="7"/>
  <c r="AB44" i="7"/>
  <c r="AC44" i="7"/>
  <c r="AD44" i="7"/>
  <c r="AE44" i="7"/>
  <c r="AF44" i="7"/>
  <c r="AG44" i="7"/>
  <c r="AH44" i="7"/>
  <c r="AI44" i="7"/>
  <c r="Y45" i="7"/>
  <c r="Z45" i="7"/>
  <c r="AA45" i="7"/>
  <c r="AB45" i="7"/>
  <c r="AC45" i="7"/>
  <c r="AD45" i="7"/>
  <c r="AE45" i="7"/>
  <c r="AF45" i="7"/>
  <c r="AG45" i="7"/>
  <c r="AH45" i="7"/>
  <c r="AI45" i="7"/>
  <c r="X45" i="7"/>
  <c r="X44" i="7"/>
  <c r="Y41" i="7"/>
  <c r="Z41" i="7"/>
  <c r="AA41" i="7"/>
  <c r="AB41" i="7"/>
  <c r="AC41" i="7"/>
  <c r="AD41" i="7"/>
  <c r="AE41" i="7"/>
  <c r="AF41" i="7"/>
  <c r="AG41" i="7"/>
  <c r="AH41" i="7"/>
  <c r="AI41" i="7"/>
  <c r="Y86" i="2"/>
  <c r="Z86" i="2"/>
  <c r="AA86" i="2"/>
  <c r="AB86" i="2"/>
  <c r="AC86" i="2"/>
  <c r="AD86" i="2"/>
  <c r="AE86" i="2"/>
  <c r="AF86" i="2"/>
  <c r="AG86" i="2"/>
  <c r="AH86" i="2"/>
  <c r="AI86" i="2"/>
  <c r="X86" i="2"/>
  <c r="AI43" i="7" l="1"/>
  <c r="AI46" i="7" s="1"/>
  <c r="AH43" i="7"/>
  <c r="AH46" i="7" s="1"/>
  <c r="AG43" i="7"/>
  <c r="AG46" i="7" s="1"/>
  <c r="AF43" i="7"/>
  <c r="AF46" i="7" s="1"/>
  <c r="AE43" i="7"/>
  <c r="AE46" i="7" s="1"/>
  <c r="AD43" i="7"/>
  <c r="AD46" i="7" s="1"/>
  <c r="AC43" i="7"/>
  <c r="AC46" i="7" s="1"/>
  <c r="AB43" i="7"/>
  <c r="AB46" i="7" s="1"/>
  <c r="AA43" i="7"/>
  <c r="AA46" i="7" s="1"/>
  <c r="Z43" i="7"/>
  <c r="Z46" i="7" s="1"/>
  <c r="Y43" i="7"/>
  <c r="Y46" i="7" s="1"/>
  <c r="X43" i="7"/>
  <c r="X46" i="7" s="1"/>
  <c r="X41" i="7"/>
  <c r="L87" i="2"/>
  <c r="M87" i="2"/>
  <c r="N87" i="2"/>
  <c r="O87" i="2"/>
  <c r="P87" i="2"/>
  <c r="Q87" i="2"/>
  <c r="R87" i="2"/>
  <c r="S87" i="2"/>
  <c r="T87" i="2"/>
  <c r="U87" i="2"/>
  <c r="V87" i="2"/>
  <c r="K87" i="2"/>
  <c r="Y63" i="3" l="1"/>
  <c r="Z63" i="3"/>
  <c r="AA63" i="3"/>
  <c r="AB63" i="3"/>
  <c r="AC63" i="3"/>
  <c r="AD63" i="3"/>
  <c r="AE63" i="3"/>
  <c r="AF63" i="3"/>
  <c r="AG63" i="3"/>
  <c r="AH63" i="3"/>
  <c r="AI63" i="3"/>
  <c r="X63" i="3"/>
  <c r="AI64" i="3" l="1"/>
  <c r="AH64" i="3"/>
  <c r="AG64" i="3"/>
  <c r="AF64" i="3"/>
  <c r="AE64" i="3"/>
  <c r="AD64" i="3"/>
  <c r="AC64" i="3"/>
  <c r="AB64" i="3"/>
  <c r="AA64" i="3"/>
  <c r="Z64" i="3"/>
  <c r="Y64" i="3"/>
  <c r="X64" i="3"/>
  <c r="AI62" i="3"/>
  <c r="AH62" i="3"/>
  <c r="AG62" i="3"/>
  <c r="AF62" i="3"/>
  <c r="AE62" i="3"/>
  <c r="AD62" i="3"/>
  <c r="AC62" i="3"/>
  <c r="AB62" i="3"/>
  <c r="AA62" i="3"/>
  <c r="Z62" i="3"/>
  <c r="Y62" i="3"/>
  <c r="X62" i="3"/>
  <c r="AI60" i="3"/>
  <c r="AH60" i="3"/>
  <c r="AG60" i="3"/>
  <c r="AF60" i="3"/>
  <c r="AE60" i="3"/>
  <c r="AD60" i="3"/>
  <c r="AC60" i="3"/>
  <c r="AB60" i="3"/>
  <c r="AA60" i="3"/>
  <c r="Z60" i="3"/>
  <c r="Y60" i="3"/>
  <c r="X60" i="3"/>
  <c r="AG91" i="2" l="1"/>
  <c r="AF91" i="2"/>
  <c r="AB65" i="3"/>
  <c r="X65" i="3"/>
  <c r="AA65" i="3"/>
  <c r="AF65" i="3"/>
  <c r="AC91" i="2"/>
  <c r="AA91" i="2"/>
  <c r="X91" i="2"/>
  <c r="Y91" i="2"/>
  <c r="Z91" i="2"/>
  <c r="AC65" i="3"/>
  <c r="AH65" i="3"/>
  <c r="Z65" i="3"/>
  <c r="AD65" i="3"/>
  <c r="AI65" i="3"/>
  <c r="AE65" i="3"/>
  <c r="Y65" i="3"/>
  <c r="AG65" i="3"/>
  <c r="AD91" i="2"/>
  <c r="AH91" i="2"/>
  <c r="AI91" i="2"/>
  <c r="AE91" i="2"/>
  <c r="AB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tc={74A3F8A7-5D37-49E5-B99E-CA89625A8AA6}</author>
    <author>tc={0A611998-1C63-4CC6-B253-BED1BE39F001}</author>
    <author>tc={F5FA93BE-305B-4EAA-92A2-1EE6C4EF4056}</author>
    <author>tc={D1E2A4CB-C824-496A-B6D3-978658E7608B}</author>
  </authors>
  <commentList>
    <comment ref="G30" authorId="0" shapeId="0" xr:uid="{74A3F8A7-5D37-49E5-B99E-CA89625A8AA6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Contract ending in 06/2022, so August NQC is 0.</t>
      </text>
    </comment>
    <comment ref="X40" authorId="1" shapeId="0" xr:uid="{0A611998-1C63-4CC6-B253-BED1BE39F001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to be 100 MW</t>
      </text>
    </comment>
    <comment ref="X41" authorId="2" shapeId="0" xr:uid="{F5FA93BE-305B-4EAA-92A2-1EE6C4EF4056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to be 100 MW</t>
      </text>
    </comment>
    <comment ref="X43" authorId="3" shapeId="0" xr:uid="{D1E2A4CB-C824-496A-B6D3-978658E7608B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to be 10 MW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tc={8C00162B-3047-4A36-BE03-D70894E7A877}</author>
  </authors>
  <commentList>
    <comment ref="G30" authorId="0" shapeId="0" xr:uid="{8C00162B-3047-4A36-BE03-D70894E7A877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Contract ending 03/2023, so NQC for August is 0.</t>
      </text>
    </comment>
  </commentList>
</comments>
</file>

<file path=xl/sharedStrings.xml><?xml version="1.0" encoding="utf-8"?>
<sst xmlns="http://schemas.openxmlformats.org/spreadsheetml/2006/main" count="1704" uniqueCount="353">
  <si>
    <t>Decision or Resolution Authorizing Contract</t>
  </si>
  <si>
    <t>Is this contract a tolling agreement? (Y/N)</t>
  </si>
  <si>
    <t>Notes for ED</t>
  </si>
  <si>
    <t>Contract Name</t>
  </si>
  <si>
    <t xml:space="preserve">Scheduling Resource ID </t>
  </si>
  <si>
    <t>Local RA Area</t>
  </si>
  <si>
    <t xml:space="preserve">Local RA </t>
  </si>
  <si>
    <t>Flexible RA category</t>
  </si>
  <si>
    <t>CAM Allocation Effective Date (mm/dd/yyyy)</t>
  </si>
  <si>
    <t>Capacity End Date (mm/dd/yyyy)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</si>
  <si>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</si>
  <si>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</si>
  <si>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</si>
  <si>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</si>
  <si>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</si>
  <si>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</si>
  <si>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</si>
  <si>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</si>
  <si>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</si>
  <si>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</si>
  <si>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</si>
  <si>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</si>
  <si>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System RA Allocated (MW)</t>
  </si>
  <si>
    <t>System EFC Allocated (MW)</t>
  </si>
  <si>
    <t>E-4804</t>
  </si>
  <si>
    <t>N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</si>
  <si>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</si>
  <si>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</si>
  <si>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</si>
  <si>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</si>
  <si>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</si>
  <si>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</si>
  <si>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Y</t>
  </si>
  <si>
    <t>O.L.S. Energy - Chino (11226)</t>
  </si>
  <si>
    <t>CHINO_6_CIMGEN</t>
  </si>
  <si>
    <t>D.08-09-041</t>
  </si>
  <si>
    <t>El Segundo Energy Center LLC</t>
  </si>
  <si>
    <t>ELSEGN_2_UN1011</t>
  </si>
  <si>
    <t>ELSEGN_2_UN2021</t>
  </si>
  <si>
    <t>D.08-04-011/D.08-09-041</t>
  </si>
  <si>
    <t>CPV Sentinel, LLC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</si>
  <si>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</si>
  <si>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</si>
  <si>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</si>
  <si>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</si>
  <si>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</si>
  <si>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</si>
  <si>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</si>
  <si>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</si>
  <si>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Delano Energy Center, LLC</t>
  </si>
  <si>
    <t>VESTAL_2_WELLHD</t>
  </si>
  <si>
    <t>Big Creek-Ventura</t>
  </si>
  <si>
    <t>Walnut Creek Energy, LLC</t>
  </si>
  <si>
    <t>WALCRK_2_CTG1</t>
  </si>
  <si>
    <t>WALCRK_2_CTG2</t>
  </si>
  <si>
    <t>WALCRK_2_CTG3</t>
  </si>
  <si>
    <t>WALCRK_2_CTG4</t>
  </si>
  <si>
    <t>WALCRK_2_CTG5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</si>
  <si>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</si>
  <si>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</si>
  <si>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</si>
  <si>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</si>
  <si>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</si>
  <si>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</si>
  <si>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</si>
  <si>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</si>
  <si>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</si>
  <si>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</si>
  <si>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</si>
  <si>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</si>
  <si>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</si>
  <si>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</si>
  <si>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</si>
  <si>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</si>
  <si>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</si>
  <si>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</si>
  <si>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</si>
  <si>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E-4714</t>
  </si>
  <si>
    <t>Watson Cogeneration Company (f/k/a 2809)</t>
  </si>
  <si>
    <t>ARCOGN_2_UNITS</t>
  </si>
  <si>
    <t/>
  </si>
  <si>
    <t>D.14-7-019</t>
  </si>
  <si>
    <t>Chevron USA</t>
  </si>
  <si>
    <t>CHEVMN_2_UNITS</t>
  </si>
  <si>
    <t>E-4681</t>
  </si>
  <si>
    <t>New-Indy Ontario  (f/k/a 2045)</t>
  </si>
  <si>
    <t>ETIWND_2_UNIT1</t>
  </si>
  <si>
    <t>U.S. Borax Inc.  (f/k/a 2806)</t>
  </si>
  <si>
    <t>HOLGAT_1_BORAX</t>
  </si>
  <si>
    <t>CAISO System</t>
  </si>
  <si>
    <t>New-Indy Oxnard  (f/k/a 2055)</t>
  </si>
  <si>
    <t>SNCLRA_2_UNIT1</t>
  </si>
  <si>
    <t>Berry Petroleum Company, LLC</t>
  </si>
  <si>
    <t>UNVRSY_1_UNIT 1</t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</si>
  <si>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</si>
  <si>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</si>
  <si>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</si>
  <si>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</si>
  <si>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</si>
  <si>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</si>
  <si>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</si>
  <si>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</si>
  <si>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</si>
  <si>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</si>
  <si>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</si>
  <si>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</si>
  <si>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</si>
  <si>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</si>
  <si>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</si>
  <si>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Pending agreeemt for new Start date</t>
  </si>
  <si>
    <t>Goleta Energy Storage (f.k.a. AltaGas Power Holdings (U.S.) Inc.)</t>
  </si>
  <si>
    <t>TBD</t>
  </si>
  <si>
    <t>Orni 34 LLC</t>
  </si>
  <si>
    <t>GOLETA_2_VALBT1</t>
  </si>
  <si>
    <t>Silverstrand Grid, LLC</t>
  </si>
  <si>
    <t>SNCLRA_2_SILBT1</t>
  </si>
  <si>
    <t>Painter Energy Storage, LLC</t>
  </si>
  <si>
    <t>AL 4123-E</t>
  </si>
  <si>
    <t>CHP RFO</t>
  </si>
  <si>
    <t>Elk Hills Power, LLC</t>
  </si>
  <si>
    <t>ELKHIL_2_PL1X3</t>
  </si>
  <si>
    <t>AL 3882-E</t>
  </si>
  <si>
    <t>The Procter &amp; Gamble Paper Products Company</t>
  </si>
  <si>
    <t>SNCLRA_6_PROCGN</t>
  </si>
  <si>
    <t> </t>
  </si>
  <si>
    <t>D. 10-12-035</t>
  </si>
  <si>
    <t>CHP RFO- NQC was awarded June 2021, SCE does not have official NQC for Jan to May, 15 MW is a place holder until CAISO published 2022 NQC draft.</t>
  </si>
  <si>
    <t>CHARMN_2_PGONG1</t>
  </si>
  <si>
    <t>2022 DRAM RFO</t>
  </si>
  <si>
    <t>DRAM</t>
  </si>
  <si>
    <t>Pending</t>
  </si>
  <si>
    <t>10132_ Enersponse Inc.</t>
  </si>
  <si>
    <t>[TBD]</t>
  </si>
  <si>
    <t>10133_Enersponse Inc.</t>
  </si>
  <si>
    <t>10134_Leapfrog Power, Inc</t>
  </si>
  <si>
    <t>10135_Voltus, Inc.</t>
  </si>
  <si>
    <t>D.18-07-023</t>
  </si>
  <si>
    <t>BTM-DRES - Covid-19 amendment executed. CAISO market integration planned for Dec 2021</t>
  </si>
  <si>
    <t>Swell Energy Fund 2016-1, LLC</t>
  </si>
  <si>
    <t>BTM DRES - Covid-19 amendment executed. CAISO market integration planned for Jan 2022</t>
  </si>
  <si>
    <t>Swell Energy VPP Fund 2019-I LLC</t>
  </si>
  <si>
    <t>4/31/2030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</si>
  <si>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</si>
  <si>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</si>
  <si>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</si>
  <si>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</si>
  <si>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</si>
  <si>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</si>
  <si>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</si>
  <si>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</si>
  <si>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</si>
  <si>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</si>
  <si>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</si>
  <si>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</si>
  <si>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BTM DR-ES STEM has indicated that they planning on terminating this contract; we have entered 0 MW delivery</t>
  </si>
  <si>
    <t>Stem 2 - 402039</t>
  </si>
  <si>
    <t xml:space="preserve">BTM EE - Seller has issued a Notice of Force Majeure due to COVID-19 that may impact their ability to deliver the required MW. Possible indications of reduction in MW fullfillment,~3-7 MW of 12.5 MW.
2/25/21 - MW savings approved. </t>
  </si>
  <si>
    <t>FSG Energy Efficiency, LLC - 447102</t>
  </si>
  <si>
    <t>NA</t>
  </si>
  <si>
    <t>BTM PLS</t>
  </si>
  <si>
    <t>Ice Bear (NRG, SPV #1 LLC)-431151</t>
  </si>
  <si>
    <t>BTM PLS-Came online 1/25/2021</t>
  </si>
  <si>
    <t>Ice Bear (NRG, SPV #1 LLC)-431154</t>
  </si>
  <si>
    <t>BTM PLS-Deadline date is being amended to 6/30/2021</t>
  </si>
  <si>
    <t>Ice Bear (NRG, SPV #1 LLC)-431157</t>
  </si>
  <si>
    <t>Ice Bear (NRG, SPV #1 LLC)-431160</t>
  </si>
  <si>
    <t>Ice Bear (NRG, SPV #1 LLC)-431163</t>
  </si>
  <si>
    <t>Ice Bear (NRG, SPV #1 LLC)-431166</t>
  </si>
  <si>
    <t>D.16-05-050</t>
  </si>
  <si>
    <t>BTM EE - Seller has issued a Notice of Force Majeure due to COVID-19 that may impact their ability to deliver the required MW.  1/10/21 - An amendment was executed on 12/21/20 to extend the PCD date to 12/31/20, reduce min. capacity &amp; energy savings and adjust the PAF.  MW are estimated pending SCE Engineer Review.  2/8/21 - MW has been approved.</t>
  </si>
  <si>
    <t>Onsite Energy Corporation - 408002</t>
  </si>
  <si>
    <t>BTM EE - MW are estimated pending SCE Engineering Review.   2/8/21 - MW has been approved.</t>
  </si>
  <si>
    <t>Onsite Energy Corporation- 408004</t>
  </si>
  <si>
    <t>BTM EE  - Seller has issued a Notice of Force Majeure due to COVID-19 that may impact their ability to deliver the required MW.  1/10/21 - An amendment was executed on 12/21/20 to extend the PCD date to 12/31/20, reduce min. capacity &amp; energy savings and adjust the PAF.  MW are estimated pending SCE Engineering Review.  2/8/21 MW has been approved.</t>
  </si>
  <si>
    <t>Onsite Energy Corporation-408008</t>
  </si>
  <si>
    <t>BTM EE - Came in below 1 MW contract amount @ Project Completion Deadline; MWs adjusted</t>
  </si>
  <si>
    <t>Onsite Energy Corporation-408009</t>
  </si>
  <si>
    <t>BTM EE  - Amendment extended the PCD Date by 90 days to 9/28/20.  Seller has issued a Notice of Force Majeure due to COVID-19 that may impact their ability to deliver the required MW. 2/8/21 MW has been approved.</t>
  </si>
  <si>
    <t>Onsite Energy Corporation-408011</t>
  </si>
  <si>
    <t>BTM EE-  - Seller issued a Notice of Force Majeure due to COVID-19 on 3/16/20. As of 3/17/20 (COD date) Seller delivered 710.78 kW.    On 4/16/20, Seller requested to extend the PCD date. 8/31/20 - No extension was granted but a letter agreement was executed to limit transfer of sites that have not been constructed to other agreements.</t>
  </si>
  <si>
    <t>Onsite Energy Corporation-408014</t>
  </si>
  <si>
    <t>BTM EE Seller has issued a Notice of Force Majeure due to COVID-19 that may impact their ability to deliver the required MW. 2/8/21 MW have been approved.</t>
  </si>
  <si>
    <t>Onsite Energy Corporation-408017</t>
  </si>
  <si>
    <t>BTM DG  </t>
  </si>
  <si>
    <t>Solar Star California XXXVIII, LLC -490006</t>
  </si>
  <si>
    <t>BTM DG</t>
  </si>
  <si>
    <t>Solar Star LCR LA 1, LLC - 490011</t>
  </si>
  <si>
    <t>Solar Star LCR LA 2, LLC - 490012</t>
  </si>
  <si>
    <t>Solar Star LCR Split 1, LLC - 490013</t>
  </si>
  <si>
    <t>Solar Star LCR Irvine, LLC - 490014</t>
  </si>
  <si>
    <t>Resolution E-5142</t>
  </si>
  <si>
    <t>BTM DRES - Final Resoultion E-5142 no longer subject to appeal and contracts approved as of June 8, 2020</t>
  </si>
  <si>
    <t>Sunrun Inc (System Wide)</t>
  </si>
  <si>
    <t>Sunrun Inc (DAC Areas only)</t>
  </si>
  <si>
    <t>Total CAM</t>
  </si>
  <si>
    <t>Category 1 Totals</t>
  </si>
  <si>
    <t>2022 Local CAM</t>
  </si>
  <si>
    <t>2022 Local BTM LCR</t>
  </si>
  <si>
    <t>Category 2 Totals</t>
  </si>
  <si>
    <t>Category 3 Totals</t>
  </si>
  <si>
    <t>Total</t>
  </si>
  <si>
    <t>Future Contracts/Pending NQC and CAISO ID</t>
  </si>
  <si>
    <t>Contract ID</t>
  </si>
  <si>
    <t>Project/CP Name</t>
  </si>
  <si>
    <t>Family/Parent</t>
  </si>
  <si>
    <t>Contract/Confirm Name (Conv)</t>
  </si>
  <si>
    <t>Delivery Start (Conv)</t>
  </si>
  <si>
    <t>Delivery End (Conv)</t>
  </si>
  <si>
    <t>Termination Date (last day)</t>
  </si>
  <si>
    <t>Solicitation</t>
  </si>
  <si>
    <t>ERRA/CAM</t>
  </si>
  <si>
    <t>Product Type</t>
  </si>
  <si>
    <t>Technology</t>
  </si>
  <si>
    <t>Technology Details</t>
  </si>
  <si>
    <t>Nameplate Capacity</t>
  </si>
  <si>
    <t>Total Contract Capacity</t>
  </si>
  <si>
    <t>Min Contract Capacity (Conv)</t>
  </si>
  <si>
    <t>Capacity Unit</t>
  </si>
  <si>
    <t>Portfolio</t>
  </si>
  <si>
    <t>NQC (Forecast)</t>
  </si>
  <si>
    <t>EFC</t>
  </si>
  <si>
    <t>AltaGas Power Holdings (U.S.) Inc.</t>
  </si>
  <si>
    <t>AltaGas​</t>
  </si>
  <si>
    <t>AltaGas Power Holdings (U.S.)-Energy Storage RA Purchase and Sale Agreement-20190401</t>
  </si>
  <si>
    <t>ACES RFO</t>
  </si>
  <si>
    <t>CAM</t>
  </si>
  <si>
    <t>RA</t>
  </si>
  <si>
    <t>Battery Energy Storage</t>
  </si>
  <si>
    <t>Not assigned yet</t>
  </si>
  <si>
    <t>MW</t>
  </si>
  <si>
    <t>2. Conventional</t>
  </si>
  <si>
    <t>Painter Energy Storage</t>
  </si>
  <si>
    <t>Painter Energy Storage (E.ON)-ESRAPSA-2019-03-28</t>
  </si>
  <si>
    <t>Victorville Energy Center, LLC</t>
  </si>
  <si>
    <t>Airclean Technologies, Inc.</t>
  </si>
  <si>
    <t>CHP 5 RFO</t>
  </si>
  <si>
    <t>Cogeneration</t>
  </si>
  <si>
    <t>2. Renewable</t>
  </si>
  <si>
    <t>E-4911</t>
  </si>
  <si>
    <t xml:space="preserve">CHP 5 RFO </t>
  </si>
  <si>
    <t>DRAM RFO Pending</t>
  </si>
  <si>
    <t>System</t>
  </si>
  <si>
    <t>Dispatchable BTM LCR</t>
  </si>
  <si>
    <t>Dispatchable BTM LCR (allocated in DR)</t>
  </si>
  <si>
    <t>Total Dispatchable LCR (allocated in DR)</t>
  </si>
  <si>
    <t>Total Non-dispatchable LCR</t>
  </si>
  <si>
    <t>Updated - 6/14/21</t>
  </si>
  <si>
    <t>ANNUAL</t>
  </si>
  <si>
    <t>2022 Initial YA</t>
  </si>
  <si>
    <t>LSE Capacity Contract Identifier</t>
  </si>
  <si>
    <t>Flexible Category</t>
  </si>
  <si>
    <t>Flex RA Commitments for CAM Resources</t>
  </si>
  <si>
    <t>33B121</t>
  </si>
  <si>
    <t>BDGRCK_1_UNITS</t>
  </si>
  <si>
    <t>Flex Category</t>
  </si>
  <si>
    <t>33B112</t>
  </si>
  <si>
    <t>BEARMT_1_UNIT</t>
  </si>
  <si>
    <t>33B124</t>
  </si>
  <si>
    <t>CHALK_1_UNIT</t>
  </si>
  <si>
    <t>33B093</t>
  </si>
  <si>
    <t>COCOPP_2_CTG1</t>
  </si>
  <si>
    <t>COCOPP_2_CTG2</t>
  </si>
  <si>
    <t>COCOPP_2_CTG3</t>
  </si>
  <si>
    <t>COCOPP_2_CTG4</t>
  </si>
  <si>
    <t>25C138QPA</t>
  </si>
  <si>
    <t>DEXZEL_1_UNIT</t>
  </si>
  <si>
    <t>01C084QAA</t>
  </si>
  <si>
    <t>GRZZLY_1_BERKLY</t>
  </si>
  <si>
    <t>LIVOAK_1_UNIT 1</t>
  </si>
  <si>
    <t>33B122</t>
  </si>
  <si>
    <t>MKTRCK_1_UNIT 1</t>
  </si>
  <si>
    <t>33B123</t>
  </si>
  <si>
    <t>VISTRA_5_DALBT1</t>
  </si>
  <si>
    <t>01C202QAA</t>
  </si>
  <si>
    <t>STOILS_1_UNITS</t>
  </si>
  <si>
    <t>VISTRA_5_DALBT2</t>
  </si>
  <si>
    <t>33B221</t>
  </si>
  <si>
    <t>TIDWTR_2_UNITS</t>
  </si>
  <si>
    <t>VISTRA_5_DALBT3</t>
  </si>
  <si>
    <t>25C049QAA2</t>
  </si>
  <si>
    <t>KERNRG_1_UNITS</t>
  </si>
  <si>
    <t>PGEMOSSLANDING</t>
  </si>
  <si>
    <t>25C151QPA2</t>
  </si>
  <si>
    <t>TANHIL_6_SOLART</t>
  </si>
  <si>
    <t>25C063QPA2</t>
  </si>
  <si>
    <t>FRITO_1_LAY</t>
  </si>
  <si>
    <t>40S013</t>
  </si>
  <si>
    <t>Elkhorn Energy Storage (No ID assigned)</t>
  </si>
  <si>
    <t>Bay Area</t>
  </si>
  <si>
    <t>2022 DRAM Total Monthly</t>
  </si>
  <si>
    <t>Local Other PG&amp;E Area</t>
  </si>
  <si>
    <t>Local Bay Area</t>
  </si>
  <si>
    <t>Totals Including DRAM+PRM</t>
  </si>
  <si>
    <t>Fresno</t>
  </si>
  <si>
    <t>Kern</t>
  </si>
  <si>
    <t>Sierra</t>
  </si>
  <si>
    <t>CAM System RA NQC Allocated (MW)</t>
  </si>
  <si>
    <t>Local RA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</si>
  <si>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</si>
  <si>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</si>
  <si>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</si>
  <si>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</si>
  <si>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</si>
  <si>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</si>
  <si>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</si>
  <si>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</si>
  <si>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</si>
  <si>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</si>
  <si>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</si>
  <si>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</si>
  <si>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</si>
  <si>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San Diego-IV</t>
  </si>
  <si>
    <t>PIOPIC_2_CTG1</t>
  </si>
  <si>
    <t>PIOPIC_2_CTG2</t>
  </si>
  <si>
    <t>PIOPIC_2_CTG3</t>
  </si>
  <si>
    <t>ESCNDO_6_EB1BT1</t>
  </si>
  <si>
    <t>03/06/2017</t>
  </si>
  <si>
    <t>12/30/2099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</si>
  <si>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</si>
  <si>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</si>
  <si>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</si>
  <si>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</si>
  <si>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</si>
  <si>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</si>
  <si>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</si>
  <si>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Miramar Energy Storage</t>
  </si>
  <si>
    <t>Fallbrook Energy Storage</t>
  </si>
  <si>
    <t>Kearny Energy Storage</t>
  </si>
  <si>
    <t>Utility Owned - Modified CAM</t>
  </si>
  <si>
    <t>Sentinel EC</t>
  </si>
  <si>
    <t>CAISO-System</t>
  </si>
  <si>
    <t>20MW Modified CAM, 27MW CAM</t>
  </si>
  <si>
    <t>Malin Import (Firm energy)</t>
  </si>
  <si>
    <t>CAISO-Import</t>
  </si>
  <si>
    <t>NOB Import (Firm Energy)</t>
  </si>
  <si>
    <t>Valley Center Storage I, LLC</t>
  </si>
  <si>
    <t>Modified CAM, not decided by CPUC yet</t>
  </si>
  <si>
    <t>Valley Center II/Terra Gen</t>
  </si>
  <si>
    <t>Vista Energy Storage</t>
  </si>
  <si>
    <t>2022 DRAM Contracts</t>
  </si>
  <si>
    <t>Leapfrog</t>
  </si>
  <si>
    <t>Resi Station #1</t>
  </si>
  <si>
    <t>Resi Station #2</t>
  </si>
  <si>
    <t>LCR Track IV CONTRACTS</t>
  </si>
  <si>
    <t>OhmConnect, Inc.</t>
  </si>
  <si>
    <t>2022 CAM for local</t>
  </si>
  <si>
    <t>2023 CAM for local</t>
  </si>
  <si>
    <t>2024 CAM for local</t>
  </si>
  <si>
    <t>Flexible RA</t>
  </si>
  <si>
    <t>2020 EFC</t>
  </si>
  <si>
    <t>Category 1</t>
  </si>
  <si>
    <t>Category 2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</si>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</sst>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[$-409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name val="Arial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3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20" fillId="0" borderId="0"/>
    <xf numFmtId="0" fontId="1" fillId="0" borderId="0"/>
    <xf numFmtId="0" fontId="2" fillId="0" borderId="0"/>
  </cellStyleXfs>
  <cellXfs count="27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1" xfId="1" applyFont="1" applyBorder="1" applyAlignment="1" applyProtection="1">
      <alignment horizontal="center" wrapText="1"/>
      <protection locked="0"/>
    </xf>
    <xf numFmtId="0" fontId="6" fillId="0" borderId="2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 applyProtection="1">
      <alignment horizontal="left" wrapText="1"/>
      <protection locked="0"/>
    </xf>
    <xf numFmtId="0" fontId="6" fillId="0" borderId="3" xfId="1" applyFont="1" applyBorder="1" applyAlignment="1" applyProtection="1">
      <alignment horizontal="center" wrapText="1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5" fillId="0" borderId="3" xfId="1" applyFont="1" applyBorder="1" applyAlignment="1" applyProtection="1">
      <alignment horizontal="center" wrapText="1"/>
      <protection locked="0"/>
    </xf>
    <xf numFmtId="0" fontId="3" fillId="0" borderId="2" xfId="1" applyFont="1" applyBorder="1"/>
    <xf numFmtId="0" fontId="3" fillId="0" borderId="4" xfId="1" applyFont="1" applyBorder="1"/>
    <xf numFmtId="0" fontId="3" fillId="0" borderId="4" xfId="1" applyFont="1" applyBorder="1" applyAlignment="1" applyProtection="1">
      <alignment horizontal="left"/>
      <protection locked="0"/>
    </xf>
    <xf numFmtId="0" fontId="7" fillId="0" borderId="1" xfId="1" applyFont="1" applyBorder="1"/>
    <xf numFmtId="2" fontId="3" fillId="0" borderId="1" xfId="1" applyNumberFormat="1" applyFont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3" fillId="0" borderId="0" xfId="1" applyNumberFormat="1" applyFont="1"/>
    <xf numFmtId="1" fontId="3" fillId="3" borderId="1" xfId="1" applyNumberFormat="1" applyFont="1" applyFill="1" applyBorder="1" applyAlignment="1" applyProtection="1">
      <alignment horizontal="center"/>
      <protection locked="0"/>
    </xf>
    <xf numFmtId="164" fontId="3" fillId="3" borderId="1" xfId="1" applyNumberFormat="1" applyFont="1" applyFill="1" applyBorder="1" applyAlignment="1" applyProtection="1">
      <alignment horizontal="center"/>
      <protection locked="0"/>
    </xf>
    <xf numFmtId="1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/>
    <xf numFmtId="0" fontId="11" fillId="3" borderId="2" xfId="1" applyFont="1" applyFill="1" applyBorder="1" applyAlignment="1" applyProtection="1">
      <alignment horizontal="left"/>
      <protection locked="0"/>
    </xf>
    <xf numFmtId="0" fontId="11" fillId="3" borderId="1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>
      <alignment horizontal="center"/>
    </xf>
    <xf numFmtId="2" fontId="11" fillId="3" borderId="1" xfId="1" applyNumberFormat="1" applyFont="1" applyFill="1" applyBorder="1" applyAlignment="1" applyProtection="1">
      <alignment horizontal="center"/>
      <protection locked="0"/>
    </xf>
    <xf numFmtId="2" fontId="3" fillId="0" borderId="1" xfId="1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/>
    <xf numFmtId="2" fontId="3" fillId="0" borderId="2" xfId="1" applyNumberFormat="1" applyFont="1" applyFill="1" applyBorder="1" applyAlignment="1" applyProtection="1">
      <alignment horizontal="center"/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center" vertical="center"/>
    </xf>
    <xf numFmtId="0" fontId="3" fillId="0" borderId="2" xfId="1" applyFont="1" applyFill="1" applyBorder="1"/>
    <xf numFmtId="0" fontId="3" fillId="0" borderId="1" xfId="1" applyFont="1" applyFill="1" applyBorder="1"/>
    <xf numFmtId="0" fontId="3" fillId="0" borderId="4" xfId="1" applyFon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left" vertical="center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5" fillId="0" borderId="0" xfId="5" applyFont="1" applyAlignment="1">
      <alignment horizontal="left"/>
    </xf>
    <xf numFmtId="0" fontId="5" fillId="0" borderId="1" xfId="5" applyFont="1" applyBorder="1" applyAlignment="1">
      <alignment horizontal="center"/>
    </xf>
    <xf numFmtId="0" fontId="3" fillId="0" borderId="0" xfId="5" applyFont="1"/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5" applyNumberFormat="1" applyFont="1" applyAlignment="1" applyProtection="1">
      <alignment horizontal="center"/>
      <protection locked="0"/>
    </xf>
    <xf numFmtId="1" fontId="5" fillId="0" borderId="1" xfId="5" applyNumberFormat="1" applyFont="1" applyBorder="1" applyAlignment="1" applyProtection="1">
      <alignment horizontal="center"/>
      <protection locked="0"/>
    </xf>
    <xf numFmtId="0" fontId="14" fillId="0" borderId="0" xfId="0" applyFont="1"/>
    <xf numFmtId="0" fontId="4" fillId="0" borderId="0" xfId="5" applyFont="1"/>
    <xf numFmtId="0" fontId="12" fillId="0" borderId="1" xfId="5" applyFont="1" applyBorder="1" applyAlignment="1">
      <alignment horizontal="center"/>
    </xf>
    <xf numFmtId="2" fontId="2" fillId="0" borderId="0" xfId="0" applyNumberFormat="1" applyFont="1" applyAlignment="1" applyProtection="1">
      <alignment horizontal="center"/>
      <protection locked="0"/>
    </xf>
    <xf numFmtId="2" fontId="13" fillId="0" borderId="1" xfId="0" applyNumberFormat="1" applyFont="1" applyBorder="1" applyAlignment="1" applyProtection="1">
      <alignment horizontal="center"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1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/>
    <xf numFmtId="2" fontId="3" fillId="0" borderId="0" xfId="1" applyNumberFormat="1" applyFont="1" applyFill="1"/>
    <xf numFmtId="0" fontId="3" fillId="0" borderId="1" xfId="5" applyFont="1" applyFill="1" applyBorder="1"/>
    <xf numFmtId="14" fontId="3" fillId="0" borderId="1" xfId="5" applyNumberFormat="1" applyFont="1" applyFill="1" applyBorder="1"/>
    <xf numFmtId="14" fontId="3" fillId="0" borderId="1" xfId="5" applyNumberFormat="1" applyFont="1" applyFill="1" applyBorder="1" applyAlignment="1" applyProtection="1">
      <alignment horizontal="right" vertical="center"/>
      <protection locked="0"/>
    </xf>
    <xf numFmtId="0" fontId="4" fillId="0" borderId="1" xfId="5" applyFont="1" applyFill="1" applyBorder="1"/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/>
    <xf numFmtId="0" fontId="9" fillId="0" borderId="1" xfId="2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1" xfId="5" applyFont="1" applyFill="1" applyBorder="1" applyAlignment="1">
      <alignment horizontal="left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>
      <alignment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>
      <alignment horizontal="left" vertical="center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14" fontId="2" fillId="5" borderId="6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2" fontId="15" fillId="2" borderId="1" xfId="0" applyNumberFormat="1" applyFont="1" applyFill="1" applyBorder="1" applyAlignment="1" applyProtection="1">
      <alignment horizontal="center" vertical="center"/>
      <protection locked="0"/>
    </xf>
    <xf numFmtId="16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2" fontId="16" fillId="4" borderId="1" xfId="0" applyNumberFormat="1" applyFont="1" applyFill="1" applyBorder="1" applyAlignment="1" applyProtection="1">
      <alignment horizontal="center" vertical="center"/>
      <protection locked="0"/>
    </xf>
    <xf numFmtId="164" fontId="16" fillId="5" borderId="1" xfId="0" applyNumberFormat="1" applyFont="1" applyFill="1" applyBorder="1" applyAlignment="1" applyProtection="1">
      <alignment horizontal="center" vertical="center"/>
      <protection locked="0"/>
    </xf>
    <xf numFmtId="14" fontId="16" fillId="5" borderId="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15" fillId="5" borderId="1" xfId="0" applyNumberFormat="1" applyFont="1" applyFill="1" applyBorder="1" applyAlignment="1" applyProtection="1">
      <alignment horizontal="center" vertical="center"/>
      <protection locked="0"/>
    </xf>
    <xf numFmtId="14" fontId="15" fillId="5" borderId="4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 applyProtection="1">
      <alignment horizontal="center" vertical="center"/>
      <protection locked="0"/>
    </xf>
    <xf numFmtId="2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2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 wrapText="1"/>
      <protection locked="0"/>
    </xf>
    <xf numFmtId="0" fontId="2" fillId="4" borderId="1" xfId="4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2" fontId="2" fillId="5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4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" xfId="5" applyBorder="1" applyAlignment="1">
      <alignment horizontal="left"/>
    </xf>
    <xf numFmtId="0" fontId="2" fillId="0" borderId="1" xfId="5" applyBorder="1"/>
    <xf numFmtId="14" fontId="13" fillId="3" borderId="1" xfId="5" applyNumberFormat="1" applyFont="1" applyFill="1" applyBorder="1"/>
    <xf numFmtId="14" fontId="2" fillId="0" borderId="1" xfId="5" applyNumberFormat="1" applyBorder="1" applyAlignment="1" applyProtection="1">
      <alignment horizontal="right" vertical="center"/>
      <protection locked="0"/>
    </xf>
    <xf numFmtId="14" fontId="2" fillId="0" borderId="1" xfId="5" applyNumberFormat="1" applyBorder="1"/>
    <xf numFmtId="14" fontId="2" fillId="0" borderId="1" xfId="5" applyNumberFormat="1" applyBorder="1" applyAlignment="1" applyProtection="1">
      <alignment horizontal="left" vertical="center"/>
      <protection locked="0"/>
    </xf>
    <xf numFmtId="0" fontId="2" fillId="0" borderId="1" xfId="5" applyBorder="1" applyAlignment="1">
      <alignment horizontal="center"/>
    </xf>
    <xf numFmtId="2" fontId="3" fillId="6" borderId="1" xfId="1" applyNumberFormat="1" applyFont="1" applyFill="1" applyBorder="1" applyAlignment="1" applyProtection="1">
      <alignment horizontal="center"/>
      <protection locked="0"/>
    </xf>
    <xf numFmtId="14" fontId="3" fillId="2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center" vertical="center"/>
    </xf>
    <xf numFmtId="14" fontId="13" fillId="2" borderId="1" xfId="5" applyNumberFormat="1" applyFont="1" applyFill="1" applyBorder="1"/>
    <xf numFmtId="0" fontId="2" fillId="2" borderId="1" xfId="5" applyFill="1" applyBorder="1" applyAlignment="1">
      <alignment horizontal="left"/>
    </xf>
    <xf numFmtId="0" fontId="2" fillId="2" borderId="1" xfId="5" applyFill="1" applyBorder="1"/>
    <xf numFmtId="14" fontId="2" fillId="2" borderId="1" xfId="5" applyNumberFormat="1" applyFill="1" applyBorder="1" applyAlignment="1" applyProtection="1">
      <alignment horizontal="right"/>
      <protection locked="0"/>
    </xf>
    <xf numFmtId="14" fontId="2" fillId="2" borderId="1" xfId="5" applyNumberFormat="1" applyFill="1" applyBorder="1" applyAlignment="1" applyProtection="1">
      <alignment horizontal="left" vertical="center"/>
      <protection locked="0"/>
    </xf>
    <xf numFmtId="0" fontId="2" fillId="2" borderId="1" xfId="5" applyFill="1" applyBorder="1" applyAlignment="1">
      <alignment horizontal="center"/>
    </xf>
    <xf numFmtId="0" fontId="11" fillId="3" borderId="16" xfId="1" applyFont="1" applyFill="1" applyBorder="1" applyAlignment="1" applyProtection="1">
      <alignment horizontal="left"/>
      <protection locked="0"/>
    </xf>
    <xf numFmtId="2" fontId="3" fillId="3" borderId="5" xfId="1" applyNumberFormat="1" applyFont="1" applyFill="1" applyBorder="1" applyAlignment="1" applyProtection="1">
      <alignment horizontal="center"/>
      <protection locked="0"/>
    </xf>
    <xf numFmtId="1" fontId="3" fillId="3" borderId="5" xfId="1" applyNumberFormat="1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>
      <alignment horizontal="center"/>
    </xf>
    <xf numFmtId="2" fontId="2" fillId="4" borderId="1" xfId="6" applyNumberFormat="1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horizontal="center" wrapText="1"/>
    </xf>
    <xf numFmtId="14" fontId="18" fillId="0" borderId="2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wrapText="1"/>
    </xf>
    <xf numFmtId="0" fontId="18" fillId="2" borderId="2" xfId="0" applyFont="1" applyFill="1" applyBorder="1" applyAlignment="1">
      <alignment wrapText="1"/>
    </xf>
    <xf numFmtId="0" fontId="18" fillId="2" borderId="12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14" fontId="18" fillId="2" borderId="2" xfId="0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2" fontId="3" fillId="3" borderId="0" xfId="1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/>
    <xf numFmtId="2" fontId="13" fillId="0" borderId="0" xfId="0" applyNumberFormat="1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/>
    </xf>
    <xf numFmtId="0" fontId="13" fillId="0" borderId="0" xfId="1" applyFont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0" fillId="0" borderId="0" xfId="10"/>
    <xf numFmtId="0" fontId="2" fillId="0" borderId="0" xfId="10" applyFont="1" applyAlignment="1">
      <alignment horizontal="right"/>
    </xf>
    <xf numFmtId="0" fontId="14" fillId="0" borderId="0" xfId="10" applyFont="1"/>
    <xf numFmtId="0" fontId="13" fillId="0" borderId="4" xfId="10" applyFont="1" applyBorder="1" applyAlignment="1">
      <alignment horizontal="left"/>
    </xf>
    <xf numFmtId="0" fontId="20" fillId="0" borderId="1" xfId="10" applyBorder="1"/>
    <xf numFmtId="0" fontId="20" fillId="0" borderId="12" xfId="10" applyBorder="1"/>
    <xf numFmtId="0" fontId="13" fillId="0" borderId="12" xfId="10" applyFont="1" applyBorder="1" applyAlignment="1">
      <alignment horizontal="left"/>
    </xf>
    <xf numFmtId="0" fontId="13" fillId="0" borderId="1" xfId="10" applyFont="1" applyBorder="1" applyAlignment="1" applyProtection="1">
      <alignment horizontal="center" wrapText="1"/>
      <protection locked="0"/>
    </xf>
    <xf numFmtId="165" fontId="13" fillId="0" borderId="1" xfId="10" applyNumberFormat="1" applyFont="1" applyBorder="1" applyAlignment="1" applyProtection="1">
      <alignment horizontal="center" wrapText="1"/>
      <protection locked="0"/>
    </xf>
    <xf numFmtId="0" fontId="13" fillId="8" borderId="1" xfId="10" applyFont="1" applyFill="1" applyBorder="1" applyAlignment="1" applyProtection="1">
      <alignment horizontal="center" wrapText="1"/>
      <protection locked="0"/>
    </xf>
    <xf numFmtId="0" fontId="13" fillId="0" borderId="0" xfId="10" applyFont="1" applyAlignment="1" applyProtection="1">
      <alignment horizontal="center" wrapText="1"/>
      <protection locked="0"/>
    </xf>
    <xf numFmtId="0" fontId="2" fillId="0" borderId="0" xfId="10" applyFont="1"/>
    <xf numFmtId="2" fontId="13" fillId="0" borderId="1" xfId="10" applyNumberFormat="1" applyFont="1" applyBorder="1" applyAlignment="1" applyProtection="1">
      <alignment horizontal="center" wrapText="1"/>
      <protection locked="0"/>
    </xf>
    <xf numFmtId="0" fontId="13" fillId="8" borderId="0" xfId="10" applyFont="1" applyFill="1"/>
    <xf numFmtId="0" fontId="2" fillId="6" borderId="1" xfId="10" applyFont="1" applyFill="1" applyBorder="1" applyAlignment="1" applyProtection="1">
      <alignment horizontal="center"/>
      <protection locked="0"/>
    </xf>
    <xf numFmtId="0" fontId="2" fillId="6" borderId="1" xfId="10" applyFont="1" applyFill="1" applyBorder="1"/>
    <xf numFmtId="2" fontId="2" fillId="6" borderId="1" xfId="10" applyNumberFormat="1" applyFont="1" applyFill="1" applyBorder="1" applyAlignment="1" applyProtection="1">
      <alignment horizontal="center"/>
      <protection locked="0"/>
    </xf>
    <xf numFmtId="2" fontId="2" fillId="9" borderId="1" xfId="10" applyNumberFormat="1" applyFont="1" applyFill="1" applyBorder="1" applyAlignment="1" applyProtection="1">
      <alignment horizontal="center"/>
      <protection locked="0"/>
    </xf>
    <xf numFmtId="164" fontId="2" fillId="6" borderId="1" xfId="10" applyNumberFormat="1" applyFont="1" applyFill="1" applyBorder="1" applyAlignment="1" applyProtection="1">
      <alignment horizontal="center"/>
      <protection locked="0"/>
    </xf>
    <xf numFmtId="14" fontId="2" fillId="9" borderId="1" xfId="10" applyNumberFormat="1" applyFont="1" applyFill="1" applyBorder="1" applyAlignment="1">
      <alignment horizontal="center"/>
    </xf>
    <xf numFmtId="14" fontId="2" fillId="0" borderId="0" xfId="10" applyNumberFormat="1" applyFont="1" applyAlignment="1">
      <alignment horizontal="center"/>
    </xf>
    <xf numFmtId="165" fontId="21" fillId="10" borderId="17" xfId="10" applyNumberFormat="1" applyFont="1" applyFill="1" applyBorder="1" applyAlignment="1">
      <alignment horizontal="center"/>
    </xf>
    <xf numFmtId="165" fontId="21" fillId="10" borderId="18" xfId="10" applyNumberFormat="1" applyFont="1" applyFill="1" applyBorder="1" applyAlignment="1">
      <alignment horizontal="center"/>
    </xf>
    <xf numFmtId="165" fontId="21" fillId="10" borderId="19" xfId="10" applyNumberFormat="1" applyFont="1" applyFill="1" applyBorder="1" applyAlignment="1">
      <alignment horizontal="center"/>
    </xf>
    <xf numFmtId="0" fontId="16" fillId="6" borderId="1" xfId="10" applyFont="1" applyFill="1" applyBorder="1" applyAlignment="1">
      <alignment horizontal="left" vertical="center"/>
    </xf>
    <xf numFmtId="2" fontId="22" fillId="6" borderId="1" xfId="11" applyNumberFormat="1" applyFont="1" applyFill="1" applyBorder="1"/>
    <xf numFmtId="2" fontId="22" fillId="9" borderId="1" xfId="11" applyNumberFormat="1" applyFont="1" applyFill="1" applyBorder="1"/>
    <xf numFmtId="1" fontId="22" fillId="6" borderId="1" xfId="11" applyNumberFormat="1" applyFont="1" applyFill="1" applyBorder="1" applyAlignment="1">
      <alignment horizontal="center"/>
    </xf>
    <xf numFmtId="164" fontId="2" fillId="9" borderId="1" xfId="10" applyNumberFormat="1" applyFont="1" applyFill="1" applyBorder="1" applyAlignment="1" applyProtection="1">
      <alignment horizontal="center"/>
      <protection locked="0"/>
    </xf>
    <xf numFmtId="164" fontId="2" fillId="0" borderId="0" xfId="10" applyNumberFormat="1" applyFont="1" applyAlignment="1" applyProtection="1">
      <alignment horizontal="center"/>
      <protection locked="0"/>
    </xf>
    <xf numFmtId="14" fontId="2" fillId="6" borderId="1" xfId="10" applyNumberFormat="1" applyFont="1" applyFill="1" applyBorder="1" applyAlignment="1">
      <alignment horizontal="center" vertical="center"/>
    </xf>
    <xf numFmtId="0" fontId="20" fillId="6" borderId="1" xfId="10" applyFill="1" applyBorder="1"/>
    <xf numFmtId="1" fontId="22" fillId="3" borderId="1" xfId="11" applyNumberFormat="1" applyFont="1" applyFill="1" applyBorder="1" applyAlignment="1">
      <alignment horizontal="center"/>
    </xf>
    <xf numFmtId="0" fontId="2" fillId="3" borderId="1" xfId="10" applyFont="1" applyFill="1" applyBorder="1" applyAlignment="1" applyProtection="1">
      <alignment horizontal="left" vertical="center"/>
      <protection locked="0"/>
    </xf>
    <xf numFmtId="2" fontId="22" fillId="3" borderId="1" xfId="11" applyNumberFormat="1" applyFont="1" applyFill="1" applyBorder="1"/>
    <xf numFmtId="0" fontId="2" fillId="6" borderId="1" xfId="10" applyFont="1" applyFill="1" applyBorder="1" applyAlignment="1" applyProtection="1">
      <alignment horizontal="center" vertical="center"/>
      <protection locked="0"/>
    </xf>
    <xf numFmtId="0" fontId="2" fillId="6" borderId="1" xfId="12" applyFill="1" applyBorder="1" applyAlignment="1" applyProtection="1">
      <alignment horizontal="center" vertical="center"/>
      <protection locked="0"/>
    </xf>
    <xf numFmtId="0" fontId="2" fillId="6" borderId="1" xfId="12" applyFill="1" applyBorder="1" applyAlignment="1" applyProtection="1">
      <alignment horizontal="left" vertical="center"/>
      <protection locked="0"/>
    </xf>
    <xf numFmtId="164" fontId="2" fillId="6" borderId="1" xfId="12" applyNumberFormat="1" applyFill="1" applyBorder="1" applyAlignment="1" applyProtection="1">
      <alignment horizontal="center"/>
      <protection locked="0"/>
    </xf>
    <xf numFmtId="0" fontId="13" fillId="0" borderId="1" xfId="10" applyFont="1" applyBorder="1"/>
    <xf numFmtId="2" fontId="13" fillId="0" borderId="1" xfId="10" applyNumberFormat="1" applyFont="1" applyBorder="1"/>
    <xf numFmtId="0" fontId="2" fillId="3" borderId="1" xfId="10" applyFont="1" applyFill="1" applyBorder="1" applyAlignment="1" applyProtection="1">
      <alignment horizontal="left" vertical="center" wrapText="1"/>
      <protection locked="0"/>
    </xf>
    <xf numFmtId="2" fontId="2" fillId="3" borderId="1" xfId="10" applyNumberFormat="1" applyFont="1" applyFill="1" applyBorder="1" applyAlignment="1" applyProtection="1">
      <alignment horizontal="center"/>
      <protection locked="0"/>
    </xf>
    <xf numFmtId="164" fontId="2" fillId="3" borderId="1" xfId="10" applyNumberFormat="1" applyFont="1" applyFill="1" applyBorder="1" applyAlignment="1" applyProtection="1">
      <alignment horizontal="center"/>
      <protection locked="0"/>
    </xf>
    <xf numFmtId="0" fontId="2" fillId="6" borderId="0" xfId="10" applyFont="1" applyFill="1"/>
    <xf numFmtId="0" fontId="23" fillId="6" borderId="0" xfId="10" applyFont="1" applyFill="1"/>
    <xf numFmtId="0" fontId="20" fillId="6" borderId="0" xfId="10" applyFill="1"/>
    <xf numFmtId="14" fontId="20" fillId="6" borderId="0" xfId="10" applyNumberFormat="1" applyFill="1"/>
    <xf numFmtId="14" fontId="20" fillId="0" borderId="0" xfId="10" applyNumberFormat="1"/>
    <xf numFmtId="0" fontId="16" fillId="0" borderId="0" xfId="10" applyFont="1" applyAlignment="1">
      <alignment horizontal="left" vertical="center"/>
    </xf>
    <xf numFmtId="0" fontId="2" fillId="0" borderId="0" xfId="10" applyFont="1" applyAlignment="1">
      <alignment wrapText="1"/>
    </xf>
    <xf numFmtId="0" fontId="13" fillId="10" borderId="0" xfId="10" applyFont="1" applyFill="1"/>
    <xf numFmtId="0" fontId="20" fillId="10" borderId="0" xfId="10" applyFill="1"/>
    <xf numFmtId="0" fontId="13" fillId="0" borderId="0" xfId="10" applyFont="1"/>
    <xf numFmtId="2" fontId="20" fillId="10" borderId="0" xfId="10" applyNumberFormat="1" applyFill="1"/>
    <xf numFmtId="0" fontId="2" fillId="10" borderId="0" xfId="10" applyFont="1" applyFill="1"/>
    <xf numFmtId="0" fontId="22" fillId="0" borderId="0" xfId="0" applyFont="1"/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24" fillId="0" borderId="1" xfId="0" applyFont="1" applyBorder="1" applyAlignment="1">
      <alignment horizontal="right"/>
    </xf>
    <xf numFmtId="0" fontId="24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2" fillId="0" borderId="1" xfId="0" applyFont="1" applyBorder="1" applyAlignment="1">
      <alignment horizontal="right"/>
    </xf>
    <xf numFmtId="14" fontId="22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2" fillId="0" borderId="1" xfId="0" applyNumberFormat="1" applyFont="1" applyBorder="1"/>
    <xf numFmtId="14" fontId="2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2" fillId="2" borderId="1" xfId="0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0" fontId="22" fillId="0" borderId="1" xfId="0" applyFont="1" applyBorder="1"/>
    <xf numFmtId="0" fontId="22" fillId="0" borderId="4" xfId="0" applyFont="1" applyBorder="1"/>
    <xf numFmtId="164" fontId="2" fillId="11" borderId="1" xfId="0" applyNumberFormat="1" applyFont="1" applyFill="1" applyBorder="1" applyAlignment="1" applyProtection="1">
      <alignment horizontal="center"/>
      <protection locked="0"/>
    </xf>
    <xf numFmtId="2" fontId="22" fillId="0" borderId="0" xfId="0" applyNumberFormat="1" applyFont="1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</cellXfs>
  <cellStyles count="13">
    <cellStyle name="Comma" xfId="6" builtinId="3"/>
    <cellStyle name="Comma [0] 2" xfId="8" xr:uid="{AF802D46-EA82-4A1A-960C-A5E5D7EA9906}"/>
    <cellStyle name="Comma 2" xfId="9" xr:uid="{4038D01D-F462-41EB-BE9D-7125F3425EDA}"/>
    <cellStyle name="Normal" xfId="0" builtinId="0"/>
    <cellStyle name="Normal 10" xfId="12" xr:uid="{81B975E8-6E8B-47F9-BF26-CDF7BF4C7D6B}"/>
    <cellStyle name="Normal 13" xfId="4" xr:uid="{C92AD78F-6B36-4C5B-8BEA-1B36796B4BA8}"/>
    <cellStyle name="Normal 2" xfId="3" xr:uid="{B47FEC90-9800-4C83-85BA-2AF7FFA046A0}"/>
    <cellStyle name="Normal 3" xfId="7" xr:uid="{B5702793-FB27-4AFD-97F9-E2BDB4FF3A02}"/>
    <cellStyle name="Normal 3 3" xfId="11" xr:uid="{D2B31503-5616-4406-89B1-E00CED2660B1}"/>
    <cellStyle name="Normal 4" xfId="1" xr:uid="{CBBD633D-AC58-4975-92E8-A430670E04D6}"/>
    <cellStyle name="Normal 4 2" xfId="5" xr:uid="{A6FFE23E-ABCE-4651-8D7F-8D554452E7A2}"/>
    <cellStyle name="Normal 5" xfId="10" xr:uid="{F9C48E3D-3745-47C7-93DE-1298D3FA4921}"/>
    <cellStyle name="Normal_Sheet1" xfId="2" xr:uid="{D0C1ED85-EF99-4ABB-B78F-E7BABF5AE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microsoft.com/office/2017/10/relationships/person" Target="persons/perso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PGE/PGE_CAM-EligibleContracts_2022_Initial_0615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DGE/SDGE%20CAM-Eligible%20Contract-2022-2024%20-%2006-23-21%20rev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 eligible contracts"/>
      <sheetName val="2021 CPUC NQC_041921"/>
      <sheetName val="2021 EFC_061421"/>
    </sheetNames>
    <sheetDataSet>
      <sheetData sheetId="0"/>
      <sheetData sheetId="1"/>
      <sheetData sheetId="2">
        <row r="1">
          <cell r="A1" t="str">
            <v>RESOURCE_ID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GE CAM eligible contracts"/>
      <sheetName val="2021 NQC List"/>
      <sheetName val="2021 EFC List"/>
    </sheetNames>
    <sheetDataSet>
      <sheetData sheetId="0" refreshError="1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>
        <row r="2">
          <cell r="A2" t="str">
            <v>7STDRD_1_SOLAR1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gelica Sindelar" id="{2858C81D-DF8D-42D8-8651-A2C1EAB9460B}" userId="Angelica Sindelar" providerId="None"/>
  <person displayName="Angelica Sindelar" id="{B74D8434-B265-4EE5-ADAD-6050301C789A}" userId="S::Angelica.Sindelar@sce.com::36237d5a-cb09-4e4a-acf9-39c9c6cebae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0-09-03T06:19:11.43" personId="{B74D8434-B265-4EE5-ADAD-6050301C789A}" id="{74A3F8A7-5D37-49E5-B99E-CA89625A8AA6}">
    <text>Contract ending in 06/2022, so August NQC is 0.</text>
  </threadedComment>
  <threadedComment ref="X40" dT="2021-06-13T20:46:56.84" personId="{2858C81D-DF8D-42D8-8651-A2C1EAB9460B}" id="{0A611998-1C63-4CC6-B253-BED1BE39F001}">
    <text>Used to be 100 MW</text>
  </threadedComment>
  <threadedComment ref="X41" dT="2021-06-13T20:48:25.33" personId="{2858C81D-DF8D-42D8-8651-A2C1EAB9460B}" id="{F5FA93BE-305B-4EAA-92A2-1EE6C4EF4056}">
    <text>Used to be 100 MW</text>
  </threadedComment>
  <threadedComment ref="X43" dT="2021-06-13T20:49:45.99" personId="{2858C81D-DF8D-42D8-8651-A2C1EAB9460B}" id="{D1E2A4CB-C824-496A-B6D3-978658E7608B}">
    <text>Used to be 10 MW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30" dT="2020-09-03T06:21:41.71" personId="{B74D8434-B265-4EE5-ADAD-6050301C789A}" id="{8C00162B-3047-4A36-BE03-D70894E7A877}">
    <text>Contract ending 03/2023, so NQC for August is 0.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F46E-C4EA-4264-AA6D-A21972F87237}">
  <sheetPr>
    <pageSetUpPr fitToPage="1"/>
  </sheetPr>
  <dimension ref="A1:AI44"/>
  <sheetViews>
    <sheetView tabSelected="1" zoomScale="90" zoomScaleNormal="90" workbookViewId="0">
      <selection activeCell="C30" sqref="C30"/>
    </sheetView>
  </sheetViews>
  <sheetFormatPr defaultRowHeight="12.75" x14ac:dyDescent="0.35"/>
  <cols>
    <col min="1" max="1" width="19.265625" style="186" customWidth="1"/>
    <col min="2" max="2" width="24.265625" style="186" customWidth="1"/>
    <col min="3" max="6" width="9.3984375" style="186" customWidth="1"/>
    <col min="7" max="7" width="9.59765625" style="186" customWidth="1"/>
    <col min="8" max="8" width="10.59765625" style="186" customWidth="1"/>
    <col min="9" max="9" width="10.59765625" style="188" customWidth="1"/>
    <col min="10" max="10" width="10.73046875" style="186" customWidth="1"/>
    <col min="11" max="11" width="10.3984375" style="186" customWidth="1"/>
    <col min="12" max="12" width="10" style="186" customWidth="1"/>
    <col min="13" max="13" width="10.3984375" style="186" customWidth="1"/>
    <col min="14" max="14" width="11.1328125" style="186" customWidth="1"/>
    <col min="15" max="15" width="16.265625" style="186" bestFit="1" customWidth="1"/>
    <col min="16" max="16" width="12.3984375" style="186" customWidth="1"/>
    <col min="17" max="17" width="11.73046875" style="186" customWidth="1"/>
    <col min="18" max="19" width="15.3984375" style="186" customWidth="1"/>
    <col min="20" max="20" width="10.86328125" style="186" customWidth="1"/>
    <col min="21" max="21" width="19.73046875" style="186" customWidth="1"/>
    <col min="22" max="22" width="9.06640625" style="186"/>
    <col min="23" max="23" width="9.86328125" style="186" customWidth="1"/>
    <col min="24" max="33" width="9.06640625" style="186"/>
    <col min="34" max="34" width="13.86328125" style="186" bestFit="1" customWidth="1"/>
    <col min="35" max="16384" width="9.06640625" style="186"/>
  </cols>
  <sheetData>
    <row r="1" spans="1:35" x14ac:dyDescent="0.35">
      <c r="H1" s="187" t="s">
        <v>246</v>
      </c>
    </row>
    <row r="2" spans="1:35" ht="13.15" x14ac:dyDescent="0.4">
      <c r="A2" s="189" t="s">
        <v>247</v>
      </c>
      <c r="B2" s="190" t="s">
        <v>248</v>
      </c>
      <c r="C2" s="191"/>
      <c r="D2" s="191"/>
      <c r="E2" s="191"/>
      <c r="F2" s="192"/>
      <c r="G2" s="192"/>
      <c r="H2" s="192"/>
    </row>
    <row r="3" spans="1:35" ht="39.4" x14ac:dyDescent="0.4">
      <c r="A3" s="193" t="s">
        <v>249</v>
      </c>
      <c r="B3" s="193" t="s">
        <v>4</v>
      </c>
      <c r="C3" s="194">
        <v>44562</v>
      </c>
      <c r="D3" s="194">
        <v>44593</v>
      </c>
      <c r="E3" s="194">
        <v>44621</v>
      </c>
      <c r="F3" s="194">
        <v>44652</v>
      </c>
      <c r="G3" s="194">
        <v>44682</v>
      </c>
      <c r="H3" s="194">
        <v>44713</v>
      </c>
      <c r="I3" s="194">
        <v>44743</v>
      </c>
      <c r="J3" s="194">
        <v>44774</v>
      </c>
      <c r="K3" s="194">
        <v>44805</v>
      </c>
      <c r="L3" s="194">
        <v>44835</v>
      </c>
      <c r="M3" s="194">
        <v>44866</v>
      </c>
      <c r="N3" s="194">
        <v>44896</v>
      </c>
      <c r="O3" s="193" t="s">
        <v>5</v>
      </c>
      <c r="P3" s="193" t="s">
        <v>6</v>
      </c>
      <c r="Q3" s="195" t="s">
        <v>250</v>
      </c>
      <c r="R3" s="193" t="s">
        <v>8</v>
      </c>
      <c r="S3" s="193" t="s">
        <v>9</v>
      </c>
      <c r="T3" s="196"/>
      <c r="X3" s="197"/>
      <c r="Y3" s="197"/>
      <c r="Z3" s="197"/>
    </row>
    <row r="4" spans="1:35" ht="13.15" x14ac:dyDescent="0.4">
      <c r="A4" s="193"/>
      <c r="B4" s="193"/>
      <c r="C4" s="193"/>
      <c r="D4" s="193"/>
      <c r="E4" s="193"/>
      <c r="F4" s="198">
        <f t="shared" ref="F4:N4" si="0">SUM(F5:F25)</f>
        <v>1520.9699999999998</v>
      </c>
      <c r="G4" s="198">
        <f t="shared" si="0"/>
        <v>1286.8300000000002</v>
      </c>
      <c r="H4" s="198">
        <f t="shared" si="0"/>
        <v>1270.1300000000001</v>
      </c>
      <c r="I4" s="198">
        <f t="shared" si="0"/>
        <v>1263.27</v>
      </c>
      <c r="J4" s="198">
        <f t="shared" si="0"/>
        <v>1260.69</v>
      </c>
      <c r="K4" s="198">
        <f t="shared" si="0"/>
        <v>1265.8200000000002</v>
      </c>
      <c r="L4" s="198">
        <f t="shared" si="0"/>
        <v>1288.05</v>
      </c>
      <c r="M4" s="198">
        <f t="shared" si="0"/>
        <v>1302.27</v>
      </c>
      <c r="N4" s="198">
        <f t="shared" si="0"/>
        <v>1311.02</v>
      </c>
      <c r="O4" s="193"/>
      <c r="P4" s="193"/>
      <c r="Q4" s="193"/>
      <c r="R4" s="193"/>
      <c r="S4" s="193"/>
      <c r="T4" s="196"/>
      <c r="U4" s="199" t="s">
        <v>251</v>
      </c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</row>
    <row r="5" spans="1:35" ht="13.15" x14ac:dyDescent="0.4">
      <c r="A5" s="200" t="s">
        <v>252</v>
      </c>
      <c r="B5" s="201" t="s">
        <v>253</v>
      </c>
      <c r="C5" s="202">
        <v>46.7</v>
      </c>
      <c r="D5" s="202">
        <v>45.9</v>
      </c>
      <c r="E5" s="202">
        <v>45</v>
      </c>
      <c r="F5" s="202">
        <v>45.6</v>
      </c>
      <c r="G5" s="203">
        <v>0</v>
      </c>
      <c r="H5" s="203">
        <v>0</v>
      </c>
      <c r="I5" s="203">
        <v>0</v>
      </c>
      <c r="J5" s="203">
        <v>0</v>
      </c>
      <c r="K5" s="203">
        <v>0</v>
      </c>
      <c r="L5" s="203">
        <v>0</v>
      </c>
      <c r="M5" s="203">
        <v>0</v>
      </c>
      <c r="N5" s="203">
        <v>0</v>
      </c>
      <c r="O5" s="202" t="s">
        <v>294</v>
      </c>
      <c r="P5" s="202">
        <f t="shared" ref="P5:P20" si="1">IF(O5="CAISO System","0.00",J5)</f>
        <v>0</v>
      </c>
      <c r="Q5" s="202">
        <f t="shared" ref="Q5:Q20" si="2">IFERROR(INDEX($AH$6:$AH$20,MATCH(B5,$U$6:$U$19,0)),"")</f>
        <v>1</v>
      </c>
      <c r="R5" s="204">
        <v>42125</v>
      </c>
      <c r="S5" s="205">
        <v>44681</v>
      </c>
      <c r="T5" s="206"/>
      <c r="V5" s="207">
        <v>44562</v>
      </c>
      <c r="W5" s="208">
        <v>44593</v>
      </c>
      <c r="X5" s="207">
        <v>44621</v>
      </c>
      <c r="Y5" s="207">
        <v>44652</v>
      </c>
      <c r="Z5" s="208">
        <v>44682</v>
      </c>
      <c r="AA5" s="207">
        <v>44713</v>
      </c>
      <c r="AB5" s="207">
        <v>44743</v>
      </c>
      <c r="AC5" s="208">
        <v>44774</v>
      </c>
      <c r="AD5" s="207">
        <v>44805</v>
      </c>
      <c r="AE5" s="207">
        <v>44835</v>
      </c>
      <c r="AF5" s="208">
        <v>44866</v>
      </c>
      <c r="AG5" s="207">
        <v>44896</v>
      </c>
      <c r="AH5" s="209" t="s">
        <v>254</v>
      </c>
    </row>
    <row r="6" spans="1:35" x14ac:dyDescent="0.35">
      <c r="A6" s="200" t="s">
        <v>255</v>
      </c>
      <c r="B6" s="201" t="s">
        <v>256</v>
      </c>
      <c r="C6" s="202">
        <v>46.7</v>
      </c>
      <c r="D6" s="202">
        <v>47.7</v>
      </c>
      <c r="E6" s="202">
        <v>47.7</v>
      </c>
      <c r="F6" s="202">
        <v>45.6</v>
      </c>
      <c r="G6" s="203">
        <v>0</v>
      </c>
      <c r="H6" s="203">
        <v>0</v>
      </c>
      <c r="I6" s="203">
        <v>0</v>
      </c>
      <c r="J6" s="203">
        <v>0</v>
      </c>
      <c r="K6" s="203">
        <v>0</v>
      </c>
      <c r="L6" s="203">
        <v>0</v>
      </c>
      <c r="M6" s="203">
        <v>0</v>
      </c>
      <c r="N6" s="203">
        <v>0</v>
      </c>
      <c r="O6" s="202" t="s">
        <v>294</v>
      </c>
      <c r="P6" s="202">
        <f t="shared" si="1"/>
        <v>0</v>
      </c>
      <c r="Q6" s="202">
        <f t="shared" si="2"/>
        <v>1</v>
      </c>
      <c r="R6" s="204">
        <v>42125</v>
      </c>
      <c r="S6" s="205">
        <v>44681</v>
      </c>
      <c r="T6" s="206"/>
      <c r="U6" s="210" t="s">
        <v>253</v>
      </c>
      <c r="V6" s="211">
        <v>43</v>
      </c>
      <c r="W6" s="211">
        <v>43.7</v>
      </c>
      <c r="X6" s="211">
        <v>42.3</v>
      </c>
      <c r="Y6" s="211">
        <v>42</v>
      </c>
      <c r="Z6" s="212">
        <v>0</v>
      </c>
      <c r="AA6" s="212">
        <v>0</v>
      </c>
      <c r="AB6" s="212">
        <v>0</v>
      </c>
      <c r="AC6" s="212">
        <v>0</v>
      </c>
      <c r="AD6" s="212">
        <v>0</v>
      </c>
      <c r="AE6" s="212">
        <v>0</v>
      </c>
      <c r="AF6" s="212">
        <v>0</v>
      </c>
      <c r="AG6" s="212">
        <v>0</v>
      </c>
      <c r="AH6" s="213">
        <v>1</v>
      </c>
    </row>
    <row r="7" spans="1:35" x14ac:dyDescent="0.35">
      <c r="A7" s="200" t="s">
        <v>257</v>
      </c>
      <c r="B7" s="201" t="s">
        <v>258</v>
      </c>
      <c r="C7" s="202">
        <v>46.84</v>
      </c>
      <c r="D7" s="202">
        <v>46.06</v>
      </c>
      <c r="E7" s="202">
        <v>45.5</v>
      </c>
      <c r="F7" s="202">
        <v>45.2</v>
      </c>
      <c r="G7" s="203">
        <v>0</v>
      </c>
      <c r="H7" s="203">
        <v>0</v>
      </c>
      <c r="I7" s="203">
        <v>0</v>
      </c>
      <c r="J7" s="203">
        <v>0</v>
      </c>
      <c r="K7" s="203">
        <v>0</v>
      </c>
      <c r="L7" s="203">
        <v>0</v>
      </c>
      <c r="M7" s="203">
        <v>0</v>
      </c>
      <c r="N7" s="203">
        <v>0</v>
      </c>
      <c r="O7" s="202" t="s">
        <v>89</v>
      </c>
      <c r="P7" s="202" t="str">
        <f t="shared" si="1"/>
        <v>0.00</v>
      </c>
      <c r="Q7" s="202">
        <f t="shared" si="2"/>
        <v>1</v>
      </c>
      <c r="R7" s="204">
        <v>42125</v>
      </c>
      <c r="S7" s="214">
        <v>44681</v>
      </c>
      <c r="T7" s="215"/>
      <c r="U7" s="210" t="s">
        <v>256</v>
      </c>
      <c r="V7" s="211">
        <v>45</v>
      </c>
      <c r="W7" s="211">
        <v>45</v>
      </c>
      <c r="X7" s="211">
        <v>45</v>
      </c>
      <c r="Y7" s="211">
        <v>45</v>
      </c>
      <c r="Z7" s="212">
        <v>0</v>
      </c>
      <c r="AA7" s="212">
        <v>0</v>
      </c>
      <c r="AB7" s="212">
        <v>0</v>
      </c>
      <c r="AC7" s="212">
        <v>0</v>
      </c>
      <c r="AD7" s="212">
        <v>0</v>
      </c>
      <c r="AE7" s="212">
        <v>0</v>
      </c>
      <c r="AF7" s="212">
        <v>0</v>
      </c>
      <c r="AG7" s="212">
        <v>0</v>
      </c>
      <c r="AH7" s="213">
        <v>1</v>
      </c>
    </row>
    <row r="8" spans="1:35" x14ac:dyDescent="0.35">
      <c r="A8" s="200" t="s">
        <v>259</v>
      </c>
      <c r="B8" s="201" t="s">
        <v>260</v>
      </c>
      <c r="C8" s="202">
        <v>202.49</v>
      </c>
      <c r="D8" s="202">
        <v>202.49</v>
      </c>
      <c r="E8" s="202">
        <v>200.6</v>
      </c>
      <c r="F8" s="202">
        <v>197.53</v>
      </c>
      <c r="G8" s="202">
        <v>196.71</v>
      </c>
      <c r="H8" s="202">
        <v>192.92</v>
      </c>
      <c r="I8" s="202">
        <v>191.45</v>
      </c>
      <c r="J8" s="202">
        <v>192.29</v>
      </c>
      <c r="K8" s="202">
        <v>193.74</v>
      </c>
      <c r="L8" s="202">
        <v>197.14</v>
      </c>
      <c r="M8" s="202">
        <v>200.73</v>
      </c>
      <c r="N8" s="202">
        <v>202.03</v>
      </c>
      <c r="O8" s="202" t="s">
        <v>288</v>
      </c>
      <c r="P8" s="202">
        <f t="shared" si="1"/>
        <v>192.29</v>
      </c>
      <c r="Q8" s="202">
        <f t="shared" si="2"/>
        <v>1</v>
      </c>
      <c r="R8" s="204">
        <v>41395</v>
      </c>
      <c r="S8" s="204">
        <v>45046</v>
      </c>
      <c r="T8" s="215"/>
      <c r="U8" s="210" t="s">
        <v>258</v>
      </c>
      <c r="V8" s="211">
        <v>46.84</v>
      </c>
      <c r="W8" s="211">
        <v>46.06</v>
      </c>
      <c r="X8" s="211">
        <v>45.5</v>
      </c>
      <c r="Y8" s="211">
        <v>45</v>
      </c>
      <c r="Z8" s="212">
        <v>0</v>
      </c>
      <c r="AA8" s="212">
        <v>0</v>
      </c>
      <c r="AB8" s="212">
        <v>0</v>
      </c>
      <c r="AC8" s="212">
        <v>0</v>
      </c>
      <c r="AD8" s="212">
        <v>0</v>
      </c>
      <c r="AE8" s="212">
        <v>0</v>
      </c>
      <c r="AF8" s="212">
        <v>0</v>
      </c>
      <c r="AG8" s="212">
        <v>0</v>
      </c>
      <c r="AH8" s="213">
        <v>1</v>
      </c>
    </row>
    <row r="9" spans="1:35" x14ac:dyDescent="0.35">
      <c r="A9" s="200" t="s">
        <v>259</v>
      </c>
      <c r="B9" s="201" t="s">
        <v>261</v>
      </c>
      <c r="C9" s="202">
        <v>201.61</v>
      </c>
      <c r="D9" s="202">
        <v>201.63</v>
      </c>
      <c r="E9" s="202">
        <v>199.72</v>
      </c>
      <c r="F9" s="202">
        <v>196.7</v>
      </c>
      <c r="G9" s="202">
        <v>195.93</v>
      </c>
      <c r="H9" s="202">
        <v>192.14</v>
      </c>
      <c r="I9" s="202">
        <v>190.76</v>
      </c>
      <c r="J9" s="202">
        <v>191.53</v>
      </c>
      <c r="K9" s="202">
        <v>192.9</v>
      </c>
      <c r="L9" s="202">
        <v>195.94</v>
      </c>
      <c r="M9" s="202">
        <v>199.73</v>
      </c>
      <c r="N9" s="202">
        <v>201.15</v>
      </c>
      <c r="O9" s="202" t="s">
        <v>288</v>
      </c>
      <c r="P9" s="202">
        <f t="shared" si="1"/>
        <v>191.53</v>
      </c>
      <c r="Q9" s="202">
        <f t="shared" si="2"/>
        <v>1</v>
      </c>
      <c r="R9" s="216">
        <v>41395</v>
      </c>
      <c r="S9" s="204">
        <v>45046</v>
      </c>
      <c r="T9" s="215"/>
      <c r="U9" s="201" t="s">
        <v>260</v>
      </c>
      <c r="V9" s="211">
        <v>202.494</v>
      </c>
      <c r="W9" s="211">
        <v>202.49</v>
      </c>
      <c r="X9" s="211">
        <v>200.6</v>
      </c>
      <c r="Y9" s="211">
        <v>197.53</v>
      </c>
      <c r="Z9" s="211">
        <v>196.714</v>
      </c>
      <c r="AA9" s="211">
        <v>192.916</v>
      </c>
      <c r="AB9" s="211">
        <v>191.453</v>
      </c>
      <c r="AC9" s="211">
        <v>192.28800000000001</v>
      </c>
      <c r="AD9" s="211">
        <v>193.73500000000001</v>
      </c>
      <c r="AE9" s="211">
        <v>197.13900000000001</v>
      </c>
      <c r="AF9" s="211">
        <v>200.72900000000001</v>
      </c>
      <c r="AG9" s="211">
        <v>202.02799999999999</v>
      </c>
      <c r="AH9" s="213">
        <v>1</v>
      </c>
      <c r="AI9" s="197"/>
    </row>
    <row r="10" spans="1:35" x14ac:dyDescent="0.35">
      <c r="A10" s="200" t="s">
        <v>259</v>
      </c>
      <c r="B10" s="201" t="s">
        <v>262</v>
      </c>
      <c r="C10" s="202">
        <v>201.2</v>
      </c>
      <c r="D10" s="202">
        <v>201.2</v>
      </c>
      <c r="E10" s="202">
        <v>199.3</v>
      </c>
      <c r="F10" s="202">
        <v>196.28</v>
      </c>
      <c r="G10" s="202">
        <v>195.58</v>
      </c>
      <c r="H10" s="202">
        <v>191.4</v>
      </c>
      <c r="I10" s="202">
        <v>190</v>
      </c>
      <c r="J10" s="202">
        <v>190.77</v>
      </c>
      <c r="K10" s="202">
        <v>192.21</v>
      </c>
      <c r="L10" s="202">
        <v>195.74</v>
      </c>
      <c r="M10" s="202">
        <v>199.32</v>
      </c>
      <c r="N10" s="202">
        <v>200.73</v>
      </c>
      <c r="O10" s="202" t="s">
        <v>288</v>
      </c>
      <c r="P10" s="202">
        <f t="shared" si="1"/>
        <v>190.77</v>
      </c>
      <c r="Q10" s="202">
        <f t="shared" si="2"/>
        <v>1</v>
      </c>
      <c r="R10" s="204">
        <v>41395</v>
      </c>
      <c r="S10" s="204">
        <v>45046</v>
      </c>
      <c r="T10" s="215"/>
      <c r="U10" s="201" t="s">
        <v>261</v>
      </c>
      <c r="V10" s="211">
        <v>201.61199999999999</v>
      </c>
      <c r="W10" s="211">
        <v>201.63</v>
      </c>
      <c r="X10" s="211">
        <v>199.72</v>
      </c>
      <c r="Y10" s="211">
        <v>196.7</v>
      </c>
      <c r="Z10" s="211">
        <v>195.929</v>
      </c>
      <c r="AA10" s="211">
        <v>192.142</v>
      </c>
      <c r="AB10" s="211">
        <v>190.756</v>
      </c>
      <c r="AC10" s="211">
        <v>191.53</v>
      </c>
      <c r="AD10" s="211">
        <v>192.89699999999999</v>
      </c>
      <c r="AE10" s="211">
        <v>195.941</v>
      </c>
      <c r="AF10" s="211">
        <v>199.72800000000001</v>
      </c>
      <c r="AG10" s="211">
        <v>201.149</v>
      </c>
      <c r="AH10" s="213">
        <v>1</v>
      </c>
    </row>
    <row r="11" spans="1:35" x14ac:dyDescent="0.35">
      <c r="A11" s="200" t="s">
        <v>259</v>
      </c>
      <c r="B11" s="201" t="s">
        <v>263</v>
      </c>
      <c r="C11" s="202">
        <v>203.09</v>
      </c>
      <c r="D11" s="202">
        <v>203.09</v>
      </c>
      <c r="E11" s="202">
        <v>201.2</v>
      </c>
      <c r="F11" s="202">
        <v>198.12</v>
      </c>
      <c r="G11" s="202">
        <v>197.48</v>
      </c>
      <c r="H11" s="202">
        <v>192.76</v>
      </c>
      <c r="I11" s="202">
        <v>191.33</v>
      </c>
      <c r="J11" s="202">
        <v>192.12</v>
      </c>
      <c r="K11" s="202">
        <v>193.54</v>
      </c>
      <c r="L11" s="202">
        <v>197.58</v>
      </c>
      <c r="M11" s="202">
        <v>201.24</v>
      </c>
      <c r="N11" s="202">
        <v>202.63</v>
      </c>
      <c r="O11" s="202" t="s">
        <v>288</v>
      </c>
      <c r="P11" s="202">
        <f t="shared" si="1"/>
        <v>192.12</v>
      </c>
      <c r="Q11" s="202">
        <f t="shared" si="2"/>
        <v>1</v>
      </c>
      <c r="R11" s="216">
        <v>41395</v>
      </c>
      <c r="S11" s="204">
        <v>45046</v>
      </c>
      <c r="T11" s="215"/>
      <c r="U11" s="217" t="s">
        <v>262</v>
      </c>
      <c r="V11" s="211">
        <v>201.2</v>
      </c>
      <c r="W11" s="211">
        <v>201.2</v>
      </c>
      <c r="X11" s="211">
        <v>199.3</v>
      </c>
      <c r="Y11" s="211">
        <v>196.28399999999999</v>
      </c>
      <c r="Z11" s="211">
        <v>195.57499999999999</v>
      </c>
      <c r="AA11" s="211">
        <v>191.404</v>
      </c>
      <c r="AB11" s="211">
        <v>190.00299999999999</v>
      </c>
      <c r="AC11" s="211">
        <v>190.77</v>
      </c>
      <c r="AD11" s="211">
        <v>192.20699999999999</v>
      </c>
      <c r="AE11" s="211">
        <v>195.74100000000001</v>
      </c>
      <c r="AF11" s="211">
        <v>199.321</v>
      </c>
      <c r="AG11" s="211">
        <v>200.732</v>
      </c>
      <c r="AH11" s="213">
        <v>1</v>
      </c>
    </row>
    <row r="12" spans="1:35" x14ac:dyDescent="0.35">
      <c r="A12" s="200" t="s">
        <v>264</v>
      </c>
      <c r="B12" s="201" t="s">
        <v>265</v>
      </c>
      <c r="C12" s="202">
        <v>17.46</v>
      </c>
      <c r="D12" s="202">
        <v>17.55</v>
      </c>
      <c r="E12" s="202">
        <v>17.41</v>
      </c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2" t="s">
        <v>294</v>
      </c>
      <c r="P12" s="202">
        <f t="shared" si="1"/>
        <v>0</v>
      </c>
      <c r="Q12" s="202" t="str">
        <f t="shared" si="2"/>
        <v/>
      </c>
      <c r="R12" s="204">
        <v>42278</v>
      </c>
      <c r="S12" s="214">
        <v>44651</v>
      </c>
      <c r="T12" s="215"/>
      <c r="U12" s="217" t="s">
        <v>263</v>
      </c>
      <c r="V12" s="211">
        <v>203.09399999999999</v>
      </c>
      <c r="W12" s="211">
        <v>203.09</v>
      </c>
      <c r="X12" s="211">
        <v>201.2</v>
      </c>
      <c r="Y12" s="211">
        <v>198.12</v>
      </c>
      <c r="Z12" s="211">
        <v>197.47800000000001</v>
      </c>
      <c r="AA12" s="211">
        <v>192.76300000000001</v>
      </c>
      <c r="AB12" s="211">
        <v>191.333</v>
      </c>
      <c r="AC12" s="211">
        <v>192.124</v>
      </c>
      <c r="AD12" s="211">
        <v>193.54300000000001</v>
      </c>
      <c r="AE12" s="211">
        <v>197.58199999999999</v>
      </c>
      <c r="AF12" s="211">
        <v>201.24299999999999</v>
      </c>
      <c r="AG12" s="211">
        <v>202.62799999999999</v>
      </c>
      <c r="AH12" s="213">
        <v>1</v>
      </c>
    </row>
    <row r="13" spans="1:35" x14ac:dyDescent="0.35">
      <c r="A13" s="200" t="s">
        <v>266</v>
      </c>
      <c r="B13" s="201" t="s">
        <v>267</v>
      </c>
      <c r="C13" s="202">
        <v>8.0500000000000007</v>
      </c>
      <c r="D13" s="202">
        <v>8.3699999999999992</v>
      </c>
      <c r="E13" s="202">
        <v>7.31</v>
      </c>
      <c r="F13" s="202">
        <v>3.21</v>
      </c>
      <c r="G13" s="202">
        <v>7.34</v>
      </c>
      <c r="H13" s="202">
        <v>8.11</v>
      </c>
      <c r="I13" s="202">
        <v>6.84</v>
      </c>
      <c r="J13" s="202">
        <v>0.61</v>
      </c>
      <c r="K13" s="202">
        <v>0.22</v>
      </c>
      <c r="L13" s="202">
        <v>9.9</v>
      </c>
      <c r="M13" s="202">
        <v>9.9</v>
      </c>
      <c r="N13" s="202">
        <v>9.9</v>
      </c>
      <c r="O13" s="202" t="s">
        <v>288</v>
      </c>
      <c r="P13" s="202">
        <f t="shared" si="1"/>
        <v>0.61</v>
      </c>
      <c r="Q13" s="202" t="str">
        <f t="shared" si="2"/>
        <v/>
      </c>
      <c r="R13" s="204">
        <v>42948</v>
      </c>
      <c r="S13" s="204">
        <v>45504</v>
      </c>
      <c r="T13" s="215"/>
      <c r="U13" s="217" t="s">
        <v>268</v>
      </c>
      <c r="V13" s="211">
        <v>45</v>
      </c>
      <c r="W13" s="211">
        <v>45</v>
      </c>
      <c r="X13" s="211">
        <v>44</v>
      </c>
      <c r="Y13" s="211">
        <v>43</v>
      </c>
      <c r="Z13" s="212">
        <v>0</v>
      </c>
      <c r="AA13" s="212">
        <v>0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3">
        <v>1</v>
      </c>
    </row>
    <row r="14" spans="1:35" x14ac:dyDescent="0.35">
      <c r="A14" s="200" t="s">
        <v>269</v>
      </c>
      <c r="B14" s="201" t="s">
        <v>268</v>
      </c>
      <c r="C14" s="202">
        <v>48.8</v>
      </c>
      <c r="D14" s="202">
        <v>47.3</v>
      </c>
      <c r="E14" s="202">
        <v>45.6</v>
      </c>
      <c r="F14" s="202">
        <v>46.4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2" t="s">
        <v>294</v>
      </c>
      <c r="P14" s="202">
        <f t="shared" si="1"/>
        <v>0</v>
      </c>
      <c r="Q14" s="202">
        <f t="shared" si="2"/>
        <v>1</v>
      </c>
      <c r="R14" s="204">
        <v>42125</v>
      </c>
      <c r="S14" s="214">
        <v>44681</v>
      </c>
      <c r="T14" s="215"/>
      <c r="U14" s="217" t="s">
        <v>270</v>
      </c>
      <c r="V14" s="211">
        <v>44.28</v>
      </c>
      <c r="W14" s="211">
        <v>43</v>
      </c>
      <c r="X14" s="211">
        <v>43</v>
      </c>
      <c r="Y14" s="211">
        <v>43</v>
      </c>
      <c r="Z14" s="212">
        <v>0</v>
      </c>
      <c r="AA14" s="212">
        <v>0</v>
      </c>
      <c r="AB14" s="212">
        <v>0</v>
      </c>
      <c r="AC14" s="212">
        <v>0</v>
      </c>
      <c r="AD14" s="212">
        <v>0</v>
      </c>
      <c r="AE14" s="212">
        <v>0</v>
      </c>
      <c r="AF14" s="212">
        <v>0</v>
      </c>
      <c r="AG14" s="212">
        <v>0</v>
      </c>
      <c r="AH14" s="213">
        <v>1</v>
      </c>
    </row>
    <row r="15" spans="1:35" x14ac:dyDescent="0.35">
      <c r="A15" s="200" t="s">
        <v>271</v>
      </c>
      <c r="B15" s="201" t="s">
        <v>270</v>
      </c>
      <c r="C15" s="202">
        <v>47.3</v>
      </c>
      <c r="D15" s="202">
        <v>46.65</v>
      </c>
      <c r="E15" s="202">
        <v>46</v>
      </c>
      <c r="F15" s="202">
        <v>45.2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2" t="s">
        <v>89</v>
      </c>
      <c r="P15" s="202" t="str">
        <f t="shared" si="1"/>
        <v>0.00</v>
      </c>
      <c r="Q15" s="202">
        <f t="shared" si="2"/>
        <v>1</v>
      </c>
      <c r="R15" s="204">
        <v>42125</v>
      </c>
      <c r="S15" s="214">
        <v>44681</v>
      </c>
      <c r="T15" s="215"/>
      <c r="U15" s="217" t="s">
        <v>272</v>
      </c>
      <c r="V15" s="211">
        <v>200</v>
      </c>
      <c r="W15" s="211">
        <v>200</v>
      </c>
      <c r="X15" s="211">
        <v>200</v>
      </c>
      <c r="Y15" s="211">
        <v>200</v>
      </c>
      <c r="Z15" s="211">
        <v>200</v>
      </c>
      <c r="AA15" s="211">
        <v>200</v>
      </c>
      <c r="AB15" s="211">
        <v>200</v>
      </c>
      <c r="AC15" s="211">
        <v>200</v>
      </c>
      <c r="AD15" s="211">
        <v>200</v>
      </c>
      <c r="AE15" s="211">
        <v>200</v>
      </c>
      <c r="AF15" s="211">
        <v>200</v>
      </c>
      <c r="AG15" s="211">
        <v>200</v>
      </c>
      <c r="AH15" s="218">
        <v>1</v>
      </c>
      <c r="AI15" s="197"/>
    </row>
    <row r="16" spans="1:35" x14ac:dyDescent="0.35">
      <c r="A16" s="200" t="s">
        <v>273</v>
      </c>
      <c r="B16" s="201" t="s">
        <v>274</v>
      </c>
      <c r="C16" s="202">
        <v>0.81</v>
      </c>
      <c r="D16" s="202">
        <v>3.57</v>
      </c>
      <c r="E16" s="202">
        <v>0.03</v>
      </c>
      <c r="F16" s="202">
        <v>0</v>
      </c>
      <c r="G16" s="202">
        <v>0</v>
      </c>
      <c r="H16" s="202">
        <v>0</v>
      </c>
      <c r="I16" s="202">
        <v>0.26</v>
      </c>
      <c r="J16" s="202">
        <v>0</v>
      </c>
      <c r="K16" s="202">
        <v>0</v>
      </c>
      <c r="L16" s="202">
        <v>0.17</v>
      </c>
      <c r="M16" s="202">
        <v>0.01</v>
      </c>
      <c r="N16" s="202">
        <v>0.02</v>
      </c>
      <c r="O16" s="202" t="s">
        <v>288</v>
      </c>
      <c r="P16" s="202">
        <f t="shared" si="1"/>
        <v>0</v>
      </c>
      <c r="Q16" s="202" t="str">
        <f t="shared" si="2"/>
        <v/>
      </c>
      <c r="R16" s="204">
        <v>41852</v>
      </c>
      <c r="S16" s="204">
        <v>46234</v>
      </c>
      <c r="T16" s="215"/>
      <c r="U16" s="217" t="s">
        <v>275</v>
      </c>
      <c r="V16" s="211">
        <v>200</v>
      </c>
      <c r="W16" s="211">
        <v>200</v>
      </c>
      <c r="X16" s="211">
        <v>200</v>
      </c>
      <c r="Y16" s="211">
        <v>200</v>
      </c>
      <c r="Z16" s="211">
        <v>200</v>
      </c>
      <c r="AA16" s="211">
        <v>200</v>
      </c>
      <c r="AB16" s="211">
        <v>200</v>
      </c>
      <c r="AC16" s="211">
        <v>200</v>
      </c>
      <c r="AD16" s="211">
        <v>200</v>
      </c>
      <c r="AE16" s="211">
        <v>200</v>
      </c>
      <c r="AF16" s="211">
        <v>200</v>
      </c>
      <c r="AG16" s="211">
        <v>200</v>
      </c>
      <c r="AH16" s="218">
        <v>1</v>
      </c>
    </row>
    <row r="17" spans="1:34" x14ac:dyDescent="0.35">
      <c r="A17" s="200" t="s">
        <v>276</v>
      </c>
      <c r="B17" s="201" t="s">
        <v>277</v>
      </c>
      <c r="C17" s="202">
        <v>15</v>
      </c>
      <c r="D17" s="202">
        <v>12.81</v>
      </c>
      <c r="E17" s="202">
        <v>6.12</v>
      </c>
      <c r="F17" s="202">
        <v>9.32</v>
      </c>
      <c r="G17" s="203">
        <v>0</v>
      </c>
      <c r="H17" s="203">
        <v>0</v>
      </c>
      <c r="I17" s="203">
        <v>0</v>
      </c>
      <c r="J17" s="203">
        <v>0</v>
      </c>
      <c r="K17" s="203">
        <v>0</v>
      </c>
      <c r="L17" s="203">
        <v>0</v>
      </c>
      <c r="M17" s="203">
        <v>0</v>
      </c>
      <c r="N17" s="203">
        <v>0</v>
      </c>
      <c r="O17" s="202" t="s">
        <v>288</v>
      </c>
      <c r="P17" s="202">
        <f t="shared" si="1"/>
        <v>0</v>
      </c>
      <c r="Q17" s="202" t="str">
        <f t="shared" si="2"/>
        <v/>
      </c>
      <c r="R17" s="204">
        <v>42186</v>
      </c>
      <c r="S17" s="214">
        <v>44681</v>
      </c>
      <c r="T17" s="215"/>
      <c r="U17" s="217" t="s">
        <v>278</v>
      </c>
      <c r="V17" s="211">
        <v>200</v>
      </c>
      <c r="W17" s="211">
        <v>200</v>
      </c>
      <c r="X17" s="211">
        <v>200</v>
      </c>
      <c r="Y17" s="211">
        <v>0</v>
      </c>
      <c r="Z17" s="211">
        <v>200</v>
      </c>
      <c r="AA17" s="211">
        <v>200</v>
      </c>
      <c r="AB17" s="211">
        <v>200</v>
      </c>
      <c r="AC17" s="211">
        <v>200</v>
      </c>
      <c r="AD17" s="211">
        <v>200</v>
      </c>
      <c r="AE17" s="211">
        <v>200</v>
      </c>
      <c r="AF17" s="211">
        <v>200</v>
      </c>
      <c r="AG17" s="211">
        <v>200</v>
      </c>
      <c r="AH17" s="218">
        <v>1</v>
      </c>
    </row>
    <row r="18" spans="1:34" x14ac:dyDescent="0.35">
      <c r="A18" s="200" t="s">
        <v>279</v>
      </c>
      <c r="B18" s="201" t="s">
        <v>280</v>
      </c>
      <c r="C18" s="202">
        <v>0.41</v>
      </c>
      <c r="D18" s="202">
        <v>0.33</v>
      </c>
      <c r="E18" s="202">
        <v>0.34</v>
      </c>
      <c r="F18" s="202">
        <v>0.37</v>
      </c>
      <c r="G18" s="202">
        <v>0.44</v>
      </c>
      <c r="H18" s="202">
        <v>0.32</v>
      </c>
      <c r="I18" s="202">
        <v>0.22</v>
      </c>
      <c r="J18" s="202">
        <v>0.37</v>
      </c>
      <c r="K18" s="202">
        <v>0.34</v>
      </c>
      <c r="L18" s="202">
        <v>0.49</v>
      </c>
      <c r="M18" s="202">
        <v>0.49</v>
      </c>
      <c r="N18" s="202">
        <v>0.51</v>
      </c>
      <c r="O18" s="202" t="s">
        <v>89</v>
      </c>
      <c r="P18" s="202" t="str">
        <f t="shared" si="1"/>
        <v>0.00</v>
      </c>
      <c r="Q18" s="202" t="str">
        <f t="shared" si="2"/>
        <v/>
      </c>
      <c r="R18" s="204">
        <v>43739</v>
      </c>
      <c r="S18" s="204">
        <v>46295</v>
      </c>
      <c r="T18" s="215"/>
      <c r="U18" s="219" t="s">
        <v>281</v>
      </c>
      <c r="V18" s="220">
        <v>365</v>
      </c>
      <c r="W18" s="220">
        <v>365</v>
      </c>
      <c r="X18" s="220">
        <v>365</v>
      </c>
      <c r="Y18" s="220">
        <v>365</v>
      </c>
      <c r="Z18" s="220">
        <v>365</v>
      </c>
      <c r="AA18" s="220">
        <v>365</v>
      </c>
      <c r="AB18" s="220">
        <v>365</v>
      </c>
      <c r="AC18" s="220">
        <v>365</v>
      </c>
      <c r="AD18" s="220">
        <v>365</v>
      </c>
      <c r="AE18" s="220">
        <v>365</v>
      </c>
      <c r="AF18" s="220">
        <v>365</v>
      </c>
      <c r="AG18" s="220">
        <v>365</v>
      </c>
      <c r="AH18" s="218">
        <v>1</v>
      </c>
    </row>
    <row r="19" spans="1:34" x14ac:dyDescent="0.35">
      <c r="A19" s="221" t="s">
        <v>282</v>
      </c>
      <c r="B19" s="210" t="s">
        <v>283</v>
      </c>
      <c r="C19" s="202">
        <v>10.93</v>
      </c>
      <c r="D19" s="202">
        <v>10.31</v>
      </c>
      <c r="E19" s="202">
        <v>8.35</v>
      </c>
      <c r="F19" s="202">
        <v>8.3699999999999992</v>
      </c>
      <c r="G19" s="202">
        <v>10.27</v>
      </c>
      <c r="H19" s="202">
        <v>9.39</v>
      </c>
      <c r="I19" s="202">
        <v>9.35</v>
      </c>
      <c r="J19" s="202">
        <v>9.92</v>
      </c>
      <c r="K19" s="202">
        <v>9.7899999999999991</v>
      </c>
      <c r="L19" s="202">
        <v>8</v>
      </c>
      <c r="M19" s="202">
        <v>7.76</v>
      </c>
      <c r="N19" s="202">
        <v>10.88</v>
      </c>
      <c r="O19" s="202" t="s">
        <v>89</v>
      </c>
      <c r="P19" s="202" t="str">
        <f t="shared" si="1"/>
        <v>0.00</v>
      </c>
      <c r="Q19" s="202" t="str">
        <f t="shared" si="2"/>
        <v/>
      </c>
      <c r="R19" s="204">
        <v>43800</v>
      </c>
      <c r="S19" s="204">
        <v>46356</v>
      </c>
      <c r="T19" s="215"/>
      <c r="U19" s="217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3"/>
    </row>
    <row r="20" spans="1:34" ht="13.15" x14ac:dyDescent="0.4">
      <c r="A20" s="222" t="s">
        <v>284</v>
      </c>
      <c r="B20" s="223" t="s">
        <v>285</v>
      </c>
      <c r="C20" s="202">
        <v>0.09</v>
      </c>
      <c r="D20" s="202">
        <v>0.08</v>
      </c>
      <c r="E20" s="202">
        <v>7.0000000000000007E-2</v>
      </c>
      <c r="F20" s="202">
        <v>7.0000000000000007E-2</v>
      </c>
      <c r="G20" s="202">
        <v>0.08</v>
      </c>
      <c r="H20" s="202">
        <v>0.09</v>
      </c>
      <c r="I20" s="202">
        <v>0.06</v>
      </c>
      <c r="J20" s="202">
        <v>0.08</v>
      </c>
      <c r="K20" s="202">
        <v>0.08</v>
      </c>
      <c r="L20" s="202">
        <v>0.09</v>
      </c>
      <c r="M20" s="202">
        <v>0.09</v>
      </c>
      <c r="N20" s="202">
        <v>0.17</v>
      </c>
      <c r="O20" s="202" t="s">
        <v>89</v>
      </c>
      <c r="P20" s="202" t="str">
        <f t="shared" si="1"/>
        <v>0.00</v>
      </c>
      <c r="Q20" s="202" t="str">
        <f t="shared" si="2"/>
        <v/>
      </c>
      <c r="R20" s="224">
        <v>43770</v>
      </c>
      <c r="S20" s="224">
        <v>46326</v>
      </c>
      <c r="T20" s="215"/>
      <c r="U20" s="225" t="s">
        <v>200</v>
      </c>
      <c r="V20" s="226">
        <f>SUM(V6:V18)</f>
        <v>1997.52</v>
      </c>
      <c r="W20" s="226">
        <f t="shared" ref="W20:AG20" si="3">SUM(W6:W18)</f>
        <v>1996.17</v>
      </c>
      <c r="X20" s="226">
        <f t="shared" si="3"/>
        <v>1985.6200000000001</v>
      </c>
      <c r="Y20" s="226">
        <f t="shared" si="3"/>
        <v>1771.634</v>
      </c>
      <c r="Z20" s="226">
        <f t="shared" si="3"/>
        <v>1750.6960000000001</v>
      </c>
      <c r="AA20" s="226">
        <f t="shared" si="3"/>
        <v>1734.2249999999999</v>
      </c>
      <c r="AB20" s="226">
        <f t="shared" si="3"/>
        <v>1728.5450000000001</v>
      </c>
      <c r="AC20" s="226">
        <f t="shared" si="3"/>
        <v>1731.712</v>
      </c>
      <c r="AD20" s="226">
        <f t="shared" si="3"/>
        <v>1737.3820000000001</v>
      </c>
      <c r="AE20" s="226">
        <f t="shared" si="3"/>
        <v>1751.403</v>
      </c>
      <c r="AF20" s="226">
        <f t="shared" si="3"/>
        <v>1766.021</v>
      </c>
      <c r="AG20" s="226">
        <f t="shared" si="3"/>
        <v>1771.537</v>
      </c>
      <c r="AH20" s="190"/>
    </row>
    <row r="21" spans="1:34" x14ac:dyDescent="0.35">
      <c r="A21" s="222" t="s">
        <v>286</v>
      </c>
      <c r="B21" s="223" t="s">
        <v>272</v>
      </c>
      <c r="C21" s="202">
        <v>100</v>
      </c>
      <c r="D21" s="202">
        <v>100</v>
      </c>
      <c r="E21" s="202">
        <v>100</v>
      </c>
      <c r="F21" s="202">
        <v>100</v>
      </c>
      <c r="G21" s="202">
        <v>100</v>
      </c>
      <c r="H21" s="202">
        <v>100</v>
      </c>
      <c r="I21" s="202">
        <v>100</v>
      </c>
      <c r="J21" s="202">
        <v>100</v>
      </c>
      <c r="K21" s="202">
        <v>100</v>
      </c>
      <c r="L21" s="202">
        <v>100</v>
      </c>
      <c r="M21" s="202">
        <v>100</v>
      </c>
      <c r="N21" s="202">
        <v>100</v>
      </c>
      <c r="O21" s="202" t="s">
        <v>288</v>
      </c>
      <c r="P21" s="202">
        <v>100</v>
      </c>
      <c r="Q21" s="202">
        <v>1</v>
      </c>
      <c r="R21" s="224">
        <v>44348</v>
      </c>
      <c r="S21" s="224">
        <v>51652</v>
      </c>
      <c r="T21" s="215"/>
    </row>
    <row r="22" spans="1:34" x14ac:dyDescent="0.35">
      <c r="A22" s="222" t="s">
        <v>286</v>
      </c>
      <c r="B22" s="223" t="s">
        <v>275</v>
      </c>
      <c r="C22" s="202">
        <v>100</v>
      </c>
      <c r="D22" s="202">
        <v>100</v>
      </c>
      <c r="E22" s="202">
        <v>100</v>
      </c>
      <c r="F22" s="202">
        <v>100</v>
      </c>
      <c r="G22" s="202">
        <v>100</v>
      </c>
      <c r="H22" s="202">
        <v>100</v>
      </c>
      <c r="I22" s="202">
        <v>100</v>
      </c>
      <c r="J22" s="202">
        <v>100</v>
      </c>
      <c r="K22" s="202">
        <v>100</v>
      </c>
      <c r="L22" s="202">
        <v>100</v>
      </c>
      <c r="M22" s="202">
        <v>100</v>
      </c>
      <c r="N22" s="202">
        <v>100</v>
      </c>
      <c r="O22" s="202" t="s">
        <v>288</v>
      </c>
      <c r="P22" s="202">
        <v>100</v>
      </c>
      <c r="Q22" s="202">
        <v>1</v>
      </c>
      <c r="R22" s="224">
        <v>44348</v>
      </c>
      <c r="S22" s="224">
        <v>51652</v>
      </c>
      <c r="T22" s="215"/>
    </row>
    <row r="23" spans="1:34" x14ac:dyDescent="0.35">
      <c r="A23" s="222" t="s">
        <v>286</v>
      </c>
      <c r="B23" s="223" t="s">
        <v>278</v>
      </c>
      <c r="C23" s="202">
        <v>100</v>
      </c>
      <c r="D23" s="202">
        <v>100</v>
      </c>
      <c r="E23" s="202">
        <v>100</v>
      </c>
      <c r="F23" s="202">
        <v>100</v>
      </c>
      <c r="G23" s="202">
        <v>100</v>
      </c>
      <c r="H23" s="202">
        <v>100</v>
      </c>
      <c r="I23" s="202">
        <v>100</v>
      </c>
      <c r="J23" s="202">
        <v>100</v>
      </c>
      <c r="K23" s="202">
        <v>100</v>
      </c>
      <c r="L23" s="202">
        <v>100</v>
      </c>
      <c r="M23" s="202">
        <v>100</v>
      </c>
      <c r="N23" s="202">
        <v>100</v>
      </c>
      <c r="O23" s="202" t="s">
        <v>288</v>
      </c>
      <c r="P23" s="202">
        <v>100</v>
      </c>
      <c r="Q23" s="202">
        <v>1</v>
      </c>
      <c r="R23" s="224">
        <v>44348</v>
      </c>
      <c r="S23" s="224">
        <v>51652</v>
      </c>
      <c r="T23" s="215"/>
    </row>
    <row r="24" spans="1:34" ht="25.5" x14ac:dyDescent="0.35">
      <c r="A24" s="219" t="s">
        <v>281</v>
      </c>
      <c r="B24" s="227" t="s">
        <v>287</v>
      </c>
      <c r="C24" s="228">
        <v>183</v>
      </c>
      <c r="D24" s="228">
        <v>183</v>
      </c>
      <c r="E24" s="228">
        <v>183</v>
      </c>
      <c r="F24" s="228">
        <v>183</v>
      </c>
      <c r="G24" s="228">
        <v>183</v>
      </c>
      <c r="H24" s="228">
        <v>183</v>
      </c>
      <c r="I24" s="228">
        <v>183</v>
      </c>
      <c r="J24" s="228">
        <v>183</v>
      </c>
      <c r="K24" s="228">
        <v>183</v>
      </c>
      <c r="L24" s="228">
        <v>183</v>
      </c>
      <c r="M24" s="228">
        <v>183</v>
      </c>
      <c r="N24" s="228">
        <v>183</v>
      </c>
      <c r="O24" s="228" t="s">
        <v>288</v>
      </c>
      <c r="P24" s="228">
        <v>100</v>
      </c>
      <c r="Q24" s="228">
        <v>1</v>
      </c>
      <c r="R24" s="229">
        <v>44470</v>
      </c>
      <c r="S24" s="229">
        <v>55153</v>
      </c>
      <c r="T24" s="215"/>
    </row>
    <row r="25" spans="1:34" s="197" customFormat="1" x14ac:dyDescent="0.35">
      <c r="A25" s="186"/>
      <c r="B25" s="186"/>
      <c r="C25" s="186"/>
      <c r="D25" s="186"/>
      <c r="E25" s="186"/>
      <c r="F25" s="186"/>
      <c r="G25" s="186"/>
      <c r="H25" s="186"/>
      <c r="I25" s="188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215"/>
    </row>
    <row r="26" spans="1:34" x14ac:dyDescent="0.35">
      <c r="A26" s="230"/>
      <c r="B26" s="230" t="s">
        <v>289</v>
      </c>
      <c r="C26" s="231">
        <f t="shared" ref="C26:E26" si="4">SUM(C27:C29)</f>
        <v>13.19</v>
      </c>
      <c r="D26" s="231">
        <f t="shared" si="4"/>
        <v>13.61</v>
      </c>
      <c r="E26" s="231">
        <f t="shared" si="4"/>
        <v>15.06</v>
      </c>
      <c r="F26" s="231">
        <f t="shared" ref="F26:N26" si="5">SUM(F27:F29)</f>
        <v>25.16</v>
      </c>
      <c r="G26" s="231">
        <f t="shared" si="5"/>
        <v>45.54</v>
      </c>
      <c r="H26" s="231">
        <f t="shared" si="5"/>
        <v>65.44</v>
      </c>
      <c r="I26" s="231">
        <f t="shared" si="5"/>
        <v>72.239999999999995</v>
      </c>
      <c r="J26" s="231">
        <f t="shared" si="5"/>
        <v>74.52</v>
      </c>
      <c r="K26" s="231">
        <f t="shared" si="5"/>
        <v>74.489999999999995</v>
      </c>
      <c r="L26" s="231">
        <f t="shared" si="5"/>
        <v>44.91</v>
      </c>
      <c r="M26" s="231">
        <f t="shared" si="5"/>
        <v>20.18</v>
      </c>
      <c r="N26" s="231">
        <f t="shared" si="5"/>
        <v>20.350000000000001</v>
      </c>
      <c r="O26" s="232" t="s">
        <v>89</v>
      </c>
      <c r="P26" s="232"/>
      <c r="Q26" s="232"/>
      <c r="R26" s="233">
        <v>44562</v>
      </c>
      <c r="S26" s="233">
        <v>44926</v>
      </c>
      <c r="T26" s="234"/>
      <c r="V26" s="197"/>
      <c r="X26" s="235"/>
      <c r="Y26" s="235"/>
    </row>
    <row r="27" spans="1:34" x14ac:dyDescent="0.35">
      <c r="A27" s="230"/>
      <c r="B27" s="230" t="s">
        <v>241</v>
      </c>
      <c r="C27" s="230">
        <v>13.19</v>
      </c>
      <c r="D27" s="230">
        <v>13.61</v>
      </c>
      <c r="E27" s="230">
        <v>15.06</v>
      </c>
      <c r="F27" s="230">
        <v>25.16</v>
      </c>
      <c r="G27" s="230">
        <v>45.54</v>
      </c>
      <c r="H27" s="230">
        <v>65.44</v>
      </c>
      <c r="I27" s="230">
        <v>72.239999999999995</v>
      </c>
      <c r="J27" s="230">
        <v>74.52</v>
      </c>
      <c r="K27" s="230">
        <v>74.489999999999995</v>
      </c>
      <c r="L27" s="230">
        <v>44.91</v>
      </c>
      <c r="M27" s="230">
        <v>20.18</v>
      </c>
      <c r="N27" s="230">
        <v>20.350000000000001</v>
      </c>
      <c r="O27" s="232"/>
      <c r="P27" s="232"/>
      <c r="Q27" s="232"/>
      <c r="R27" s="233"/>
      <c r="S27" s="233"/>
      <c r="T27" s="234"/>
      <c r="V27" s="197"/>
      <c r="X27" s="235"/>
      <c r="Y27" s="235"/>
    </row>
    <row r="28" spans="1:34" x14ac:dyDescent="0.35">
      <c r="A28" s="230"/>
      <c r="B28" s="230" t="s">
        <v>290</v>
      </c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2"/>
      <c r="P28" s="232"/>
      <c r="Q28" s="232"/>
      <c r="R28" s="233"/>
      <c r="S28" s="233"/>
      <c r="T28" s="234"/>
      <c r="V28" s="197"/>
      <c r="X28" s="235"/>
      <c r="Y28" s="235"/>
    </row>
    <row r="29" spans="1:34" x14ac:dyDescent="0.35">
      <c r="A29" s="230"/>
      <c r="B29" s="230" t="s">
        <v>291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2"/>
      <c r="P29" s="232"/>
      <c r="Q29" s="232"/>
      <c r="R29" s="233"/>
      <c r="S29" s="233"/>
      <c r="T29" s="234"/>
      <c r="V29" s="197"/>
      <c r="X29" s="235"/>
      <c r="Y29" s="235"/>
    </row>
    <row r="30" spans="1:34" x14ac:dyDescent="0.35">
      <c r="V30" s="197"/>
      <c r="X30" s="235"/>
      <c r="Y30" s="235"/>
    </row>
    <row r="31" spans="1:34" x14ac:dyDescent="0.35">
      <c r="I31" s="186"/>
      <c r="V31" s="197"/>
      <c r="X31" s="235"/>
      <c r="Y31" s="235"/>
    </row>
    <row r="32" spans="1:34" ht="25.9" x14ac:dyDescent="0.4">
      <c r="B32" s="236" t="s">
        <v>292</v>
      </c>
      <c r="C32" s="198">
        <f>SUM(C5:C24)+C26*1.09</f>
        <v>1594.8570999999999</v>
      </c>
      <c r="D32" s="198">
        <f t="shared" ref="D32:N32" si="6">SUM(D5:D24)+D26*1.09</f>
        <v>1592.8748999999998</v>
      </c>
      <c r="E32" s="198">
        <f t="shared" si="6"/>
        <v>1569.6653999999996</v>
      </c>
      <c r="F32" s="198">
        <f t="shared" si="6"/>
        <v>1548.3943999999999</v>
      </c>
      <c r="G32" s="198">
        <f t="shared" si="6"/>
        <v>1336.4686000000002</v>
      </c>
      <c r="H32" s="198">
        <f t="shared" si="6"/>
        <v>1341.4596000000001</v>
      </c>
      <c r="I32" s="198">
        <f t="shared" si="6"/>
        <v>1342.0116</v>
      </c>
      <c r="J32" s="198">
        <f t="shared" si="6"/>
        <v>1341.9168</v>
      </c>
      <c r="K32" s="198">
        <f t="shared" si="6"/>
        <v>1347.0141000000001</v>
      </c>
      <c r="L32" s="198">
        <f t="shared" si="6"/>
        <v>1337.0019</v>
      </c>
      <c r="M32" s="198">
        <f t="shared" si="6"/>
        <v>1324.2662</v>
      </c>
      <c r="N32" s="198">
        <f t="shared" si="6"/>
        <v>1333.2014999999999</v>
      </c>
      <c r="V32" s="197"/>
    </row>
    <row r="33" spans="2:22" x14ac:dyDescent="0.35">
      <c r="V33" s="197"/>
    </row>
    <row r="34" spans="2:22" ht="13.15" x14ac:dyDescent="0.4">
      <c r="B34" s="237" t="s">
        <v>196</v>
      </c>
      <c r="C34" s="238"/>
      <c r="D34" s="239">
        <v>2023</v>
      </c>
      <c r="E34" s="239">
        <v>2024</v>
      </c>
      <c r="V34" s="197"/>
    </row>
    <row r="35" spans="2:22" x14ac:dyDescent="0.35">
      <c r="B35" s="238" t="s">
        <v>288</v>
      </c>
      <c r="C35" s="240">
        <f t="shared" ref="C35:C40" si="7">SUMIF($O$5:$O$24,B35,$J$5:$J$24)</f>
        <v>1250.3200000000002</v>
      </c>
      <c r="D35" s="197">
        <v>483.61</v>
      </c>
      <c r="E35" s="197">
        <v>483</v>
      </c>
      <c r="V35" s="197"/>
    </row>
    <row r="36" spans="2:22" x14ac:dyDescent="0.35">
      <c r="B36" s="241" t="s">
        <v>293</v>
      </c>
      <c r="C36" s="240">
        <f t="shared" si="7"/>
        <v>0</v>
      </c>
      <c r="D36" s="197"/>
      <c r="E36" s="197"/>
      <c r="V36" s="197"/>
    </row>
    <row r="37" spans="2:22" x14ac:dyDescent="0.35">
      <c r="B37" s="241" t="s">
        <v>294</v>
      </c>
      <c r="C37" s="240">
        <f t="shared" si="7"/>
        <v>0</v>
      </c>
      <c r="D37" s="197"/>
      <c r="E37" s="197"/>
      <c r="V37" s="197"/>
    </row>
    <row r="38" spans="2:22" x14ac:dyDescent="0.35">
      <c r="B38" s="241" t="s">
        <v>295</v>
      </c>
      <c r="C38" s="240">
        <f t="shared" si="7"/>
        <v>0</v>
      </c>
      <c r="D38" s="197"/>
      <c r="E38" s="197"/>
      <c r="V38" s="197"/>
    </row>
    <row r="39" spans="2:22" x14ac:dyDescent="0.35">
      <c r="B39" s="241" t="s">
        <v>51</v>
      </c>
      <c r="C39" s="240">
        <f t="shared" si="7"/>
        <v>0</v>
      </c>
      <c r="D39" s="197"/>
      <c r="E39" s="197"/>
      <c r="V39" s="197"/>
    </row>
    <row r="40" spans="2:22" x14ac:dyDescent="0.35">
      <c r="B40" s="241" t="s">
        <v>89</v>
      </c>
      <c r="C40" s="240">
        <f t="shared" si="7"/>
        <v>10.37</v>
      </c>
      <c r="V40" s="197"/>
    </row>
    <row r="41" spans="2:22" x14ac:dyDescent="0.35">
      <c r="B41" s="238"/>
      <c r="C41" s="238"/>
      <c r="V41" s="197"/>
    </row>
    <row r="42" spans="2:22" x14ac:dyDescent="0.35">
      <c r="B42" s="241" t="s">
        <v>200</v>
      </c>
      <c r="C42" s="240">
        <f>SUM(C35:C40)</f>
        <v>1260.69</v>
      </c>
      <c r="V42" s="197"/>
    </row>
    <row r="43" spans="2:22" x14ac:dyDescent="0.35">
      <c r="B43" s="197"/>
      <c r="C43" s="197"/>
      <c r="D43" s="197"/>
      <c r="E43" s="197"/>
      <c r="V43" s="197"/>
    </row>
    <row r="44" spans="2:22" x14ac:dyDescent="0.35">
      <c r="V44" s="197"/>
    </row>
  </sheetData>
  <autoFilter ref="A3:S29" xr:uid="{00000000-0009-0000-0000-000000000000}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A8E3-4350-4151-96A5-98CA7D6C4952}">
  <dimension ref="A1:AK104"/>
  <sheetViews>
    <sheetView topLeftCell="D1" zoomScale="80" zoomScaleNormal="80" workbookViewId="0">
      <selection activeCell="J88" sqref="J88"/>
    </sheetView>
  </sheetViews>
  <sheetFormatPr defaultColWidth="8.73046875" defaultRowHeight="13.15" x14ac:dyDescent="0.4"/>
  <cols>
    <col min="1" max="1" width="25.59765625" style="2" customWidth="1"/>
    <col min="2" max="2" width="43.73046875" style="1" bestFit="1" customWidth="1"/>
    <col min="3" max="3" width="23.3984375" style="1" customWidth="1"/>
    <col min="4" max="4" width="40.59765625" style="1" customWidth="1"/>
    <col min="5" max="5" width="19.1328125" style="1" customWidth="1"/>
    <col min="6" max="6" width="25.59765625" style="1" customWidth="1"/>
    <col min="7" max="7" width="18.1328125" style="1" bestFit="1" customWidth="1"/>
    <col min="8" max="8" width="17.59765625" style="3" bestFit="1" customWidth="1"/>
    <col min="9" max="9" width="15.59765625" style="1" bestFit="1" customWidth="1"/>
    <col min="10" max="10" width="14.59765625" style="1" bestFit="1" customWidth="1"/>
    <col min="11" max="15" width="14.59765625" style="1" customWidth="1"/>
    <col min="16" max="16" width="11.19921875" style="1" bestFit="1" customWidth="1"/>
    <col min="17" max="17" width="12.9296875" style="1" bestFit="1" customWidth="1"/>
    <col min="18" max="18" width="12.33203125" style="1" bestFit="1" customWidth="1"/>
    <col min="19" max="19" width="9.33203125" style="1" bestFit="1" customWidth="1"/>
    <col min="20" max="20" width="10.3984375" style="1" customWidth="1"/>
    <col min="21" max="22" width="9.265625" style="1" bestFit="1" customWidth="1"/>
    <col min="23" max="23" width="12.1328125" style="1" customWidth="1"/>
    <col min="24" max="24" width="11.3984375" style="1" customWidth="1"/>
    <col min="25" max="25" width="10.3984375" style="1" customWidth="1"/>
    <col min="26" max="26" width="11" style="1" customWidth="1"/>
    <col min="27" max="28" width="10.3984375" style="1" customWidth="1"/>
    <col min="29" max="29" width="12.3984375" style="1" customWidth="1"/>
    <col min="30" max="30" width="15.59765625" style="1" bestFit="1" customWidth="1"/>
    <col min="31" max="38" width="10.59765625" style="1" customWidth="1"/>
    <col min="39" max="39" width="11.3984375" style="1" customWidth="1"/>
    <col min="40" max="42" width="10.59765625" style="1" customWidth="1"/>
    <col min="43" max="16384" width="8.73046875" style="1"/>
  </cols>
  <sheetData>
    <row r="1" spans="1:37" x14ac:dyDescent="0.4">
      <c r="A1" s="1"/>
      <c r="C1" s="2"/>
      <c r="H1" s="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7" x14ac:dyDescent="0.4">
      <c r="A2" s="1"/>
      <c r="C2" s="2"/>
      <c r="H2" s="1"/>
      <c r="J2" s="3"/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X2" s="4" t="s">
        <v>10</v>
      </c>
      <c r="Y2" s="4" t="s">
        <v>11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17</v>
      </c>
      <c r="AF2" s="4" t="s">
        <v>18</v>
      </c>
      <c r="AG2" s="4" t="s">
        <v>19</v>
      </c>
      <c r="AH2" s="4" t="s">
        <v>20</v>
      </c>
      <c r="AI2" s="4" t="s">
        <v>21</v>
      </c>
    </row>
    <row r="3" spans="1:37" ht="42.75" x14ac:dyDescent="0.45">
      <c r="A3" s="5" t="s">
        <v>0</v>
      </c>
      <c r="B3" s="6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4" t="s">
        <v>22</v>
      </c>
      <c r="L3" s="4" t="s">
        <v>22</v>
      </c>
      <c r="M3" s="4" t="s">
        <v>22</v>
      </c>
      <c r="N3" s="4" t="s">
        <v>22</v>
      </c>
      <c r="O3" s="4" t="s">
        <v>22</v>
      </c>
      <c r="P3" s="4" t="s">
        <v>22</v>
      </c>
      <c r="Q3" s="4" t="s">
        <v>22</v>
      </c>
      <c r="R3" s="4" t="s">
        <v>22</v>
      </c>
      <c r="S3" s="4" t="s">
        <v>22</v>
      </c>
      <c r="T3" s="4" t="s">
        <v>22</v>
      </c>
      <c r="U3" s="4" t="s">
        <v>22</v>
      </c>
      <c r="V3" s="4" t="s">
        <v>22</v>
      </c>
      <c r="X3" s="10" t="s">
        <v>23</v>
      </c>
      <c r="Y3" s="10" t="s">
        <v>23</v>
      </c>
      <c r="Z3" s="10" t="s">
        <v>23</v>
      </c>
      <c r="AA3" s="10" t="s">
        <v>23</v>
      </c>
      <c r="AB3" s="10" t="s">
        <v>23</v>
      </c>
      <c r="AC3" s="10" t="s">
        <v>23</v>
      </c>
      <c r="AD3" s="10" t="s">
        <v>23</v>
      </c>
      <c r="AE3" s="10" t="s">
        <v>23</v>
      </c>
      <c r="AF3" s="10" t="s">
        <v>23</v>
      </c>
      <c r="AG3" s="10" t="s">
        <v>23</v>
      </c>
      <c r="AH3" s="10" t="s">
        <v>23</v>
      </c>
      <c r="AI3" s="10" t="s">
        <v>23</v>
      </c>
    </row>
    <row r="4" spans="1:37" x14ac:dyDescent="0.4">
      <c r="A4" s="11" t="s">
        <v>24</v>
      </c>
      <c r="B4" s="12" t="s">
        <v>25</v>
      </c>
      <c r="C4" s="13"/>
      <c r="D4" s="14" t="s">
        <v>26</v>
      </c>
      <c r="E4" s="27" t="s">
        <v>27</v>
      </c>
      <c r="F4" s="28" t="s">
        <v>28</v>
      </c>
      <c r="G4" s="26">
        <v>20</v>
      </c>
      <c r="H4" s="29">
        <v>3</v>
      </c>
      <c r="I4" s="30">
        <v>42735</v>
      </c>
      <c r="J4" s="31">
        <v>46386</v>
      </c>
      <c r="K4" s="26">
        <v>20</v>
      </c>
      <c r="L4" s="26">
        <v>20</v>
      </c>
      <c r="M4" s="26">
        <v>20</v>
      </c>
      <c r="N4" s="26">
        <v>20</v>
      </c>
      <c r="O4" s="26">
        <v>20</v>
      </c>
      <c r="P4" s="26">
        <v>20</v>
      </c>
      <c r="Q4" s="26">
        <v>20</v>
      </c>
      <c r="R4" s="26">
        <v>20</v>
      </c>
      <c r="S4" s="26">
        <v>20</v>
      </c>
      <c r="T4" s="26">
        <v>20</v>
      </c>
      <c r="U4" s="26">
        <v>20</v>
      </c>
      <c r="V4" s="26">
        <v>20</v>
      </c>
      <c r="X4" s="26">
        <v>20</v>
      </c>
      <c r="Y4" s="26">
        <v>20</v>
      </c>
      <c r="Z4" s="26">
        <v>20</v>
      </c>
      <c r="AA4" s="26">
        <v>20</v>
      </c>
      <c r="AB4" s="26">
        <v>20</v>
      </c>
      <c r="AC4" s="26">
        <v>20</v>
      </c>
      <c r="AD4" s="26">
        <v>20</v>
      </c>
      <c r="AE4" s="26">
        <v>20</v>
      </c>
      <c r="AF4" s="26">
        <v>20</v>
      </c>
      <c r="AG4" s="26">
        <v>20</v>
      </c>
      <c r="AH4" s="26">
        <v>20</v>
      </c>
      <c r="AI4" s="26">
        <v>20</v>
      </c>
      <c r="AK4" s="17"/>
    </row>
    <row r="5" spans="1:37" x14ac:dyDescent="0.4">
      <c r="A5" s="11" t="s">
        <v>24</v>
      </c>
      <c r="B5" s="12" t="s">
        <v>25</v>
      </c>
      <c r="C5" s="13"/>
      <c r="D5" s="14" t="s">
        <v>29</v>
      </c>
      <c r="E5" s="27" t="s">
        <v>30</v>
      </c>
      <c r="F5" s="28" t="s">
        <v>28</v>
      </c>
      <c r="G5" s="26">
        <v>2</v>
      </c>
      <c r="H5" s="29">
        <v>1</v>
      </c>
      <c r="I5" s="30">
        <v>43009</v>
      </c>
      <c r="J5" s="31">
        <v>46387</v>
      </c>
      <c r="K5" s="26">
        <v>2</v>
      </c>
      <c r="L5" s="26">
        <v>2</v>
      </c>
      <c r="M5" s="26">
        <v>2</v>
      </c>
      <c r="N5" s="26">
        <v>2</v>
      </c>
      <c r="O5" s="26">
        <v>2</v>
      </c>
      <c r="P5" s="26">
        <v>2</v>
      </c>
      <c r="Q5" s="26">
        <v>2</v>
      </c>
      <c r="R5" s="26">
        <v>2</v>
      </c>
      <c r="S5" s="26">
        <v>2</v>
      </c>
      <c r="T5" s="26">
        <v>2</v>
      </c>
      <c r="U5" s="26">
        <v>2</v>
      </c>
      <c r="V5" s="26">
        <v>2</v>
      </c>
      <c r="X5" s="26">
        <v>2</v>
      </c>
      <c r="Y5" s="26">
        <v>2</v>
      </c>
      <c r="Z5" s="26">
        <v>2</v>
      </c>
      <c r="AA5" s="26">
        <v>2</v>
      </c>
      <c r="AB5" s="26">
        <v>2</v>
      </c>
      <c r="AC5" s="26">
        <v>2</v>
      </c>
      <c r="AD5" s="26">
        <v>2</v>
      </c>
      <c r="AE5" s="26">
        <v>2</v>
      </c>
      <c r="AF5" s="26">
        <v>2</v>
      </c>
      <c r="AG5" s="26">
        <v>2</v>
      </c>
      <c r="AH5" s="26">
        <v>2</v>
      </c>
      <c r="AI5" s="26">
        <v>2</v>
      </c>
      <c r="AK5" s="17"/>
    </row>
    <row r="6" spans="1:37" x14ac:dyDescent="0.4">
      <c r="A6" s="11" t="s">
        <v>31</v>
      </c>
      <c r="B6" s="12" t="s">
        <v>32</v>
      </c>
      <c r="C6" s="13"/>
      <c r="D6" s="14" t="s">
        <v>33</v>
      </c>
      <c r="E6" s="27" t="s">
        <v>34</v>
      </c>
      <c r="F6" s="28" t="s">
        <v>28</v>
      </c>
      <c r="G6" s="26">
        <v>26</v>
      </c>
      <c r="H6" s="29"/>
      <c r="I6" s="30">
        <v>43282</v>
      </c>
      <c r="J6" s="31">
        <v>45727</v>
      </c>
      <c r="K6" s="26">
        <v>26</v>
      </c>
      <c r="L6" s="26">
        <v>26</v>
      </c>
      <c r="M6" s="26">
        <v>26</v>
      </c>
      <c r="N6" s="26">
        <v>26</v>
      </c>
      <c r="O6" s="26">
        <v>26</v>
      </c>
      <c r="P6" s="26">
        <v>26</v>
      </c>
      <c r="Q6" s="26">
        <v>26</v>
      </c>
      <c r="R6" s="26">
        <v>26</v>
      </c>
      <c r="S6" s="26">
        <v>26</v>
      </c>
      <c r="T6" s="26">
        <v>26</v>
      </c>
      <c r="U6" s="26">
        <v>26</v>
      </c>
      <c r="V6" s="26">
        <v>26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K6" s="17"/>
    </row>
    <row r="7" spans="1:37" x14ac:dyDescent="0.4">
      <c r="A7" s="11" t="s">
        <v>35</v>
      </c>
      <c r="B7" s="12" t="s">
        <v>32</v>
      </c>
      <c r="C7" s="13"/>
      <c r="D7" s="14" t="s">
        <v>36</v>
      </c>
      <c r="E7" s="27" t="s">
        <v>37</v>
      </c>
      <c r="F7" s="28" t="s">
        <v>28</v>
      </c>
      <c r="G7" s="26">
        <v>263</v>
      </c>
      <c r="H7" s="29">
        <v>1</v>
      </c>
      <c r="I7" s="30">
        <v>41487</v>
      </c>
      <c r="J7" s="31">
        <v>45138</v>
      </c>
      <c r="K7" s="26">
        <v>263</v>
      </c>
      <c r="L7" s="26">
        <v>263</v>
      </c>
      <c r="M7" s="26">
        <v>263</v>
      </c>
      <c r="N7" s="26">
        <v>263</v>
      </c>
      <c r="O7" s="26">
        <v>263</v>
      </c>
      <c r="P7" s="26">
        <v>263</v>
      </c>
      <c r="Q7" s="26">
        <v>263</v>
      </c>
      <c r="R7" s="26">
        <v>263</v>
      </c>
      <c r="S7" s="26">
        <v>263</v>
      </c>
      <c r="T7" s="26">
        <v>263</v>
      </c>
      <c r="U7" s="26">
        <v>263</v>
      </c>
      <c r="V7" s="26">
        <v>263</v>
      </c>
      <c r="X7" s="15">
        <v>263</v>
      </c>
      <c r="Y7" s="15">
        <v>263</v>
      </c>
      <c r="Z7" s="15">
        <v>263</v>
      </c>
      <c r="AA7" s="15">
        <v>263</v>
      </c>
      <c r="AB7" s="15">
        <v>263</v>
      </c>
      <c r="AC7" s="15">
        <v>263</v>
      </c>
      <c r="AD7" s="15">
        <v>263</v>
      </c>
      <c r="AE7" s="15">
        <v>263</v>
      </c>
      <c r="AF7" s="15">
        <v>263</v>
      </c>
      <c r="AG7" s="15">
        <v>263</v>
      </c>
      <c r="AH7" s="15">
        <v>263</v>
      </c>
      <c r="AI7" s="15">
        <v>263</v>
      </c>
      <c r="AK7" s="17"/>
    </row>
    <row r="8" spans="1:37" x14ac:dyDescent="0.4">
      <c r="A8" s="11" t="s">
        <v>35</v>
      </c>
      <c r="B8" s="12" t="s">
        <v>32</v>
      </c>
      <c r="C8" s="13"/>
      <c r="D8" s="14" t="s">
        <v>36</v>
      </c>
      <c r="E8" s="27" t="s">
        <v>38</v>
      </c>
      <c r="F8" s="28" t="s">
        <v>28</v>
      </c>
      <c r="G8" s="26">
        <v>263.68</v>
      </c>
      <c r="H8" s="29">
        <v>1</v>
      </c>
      <c r="I8" s="30">
        <v>41487</v>
      </c>
      <c r="J8" s="31">
        <v>45138</v>
      </c>
      <c r="K8" s="26">
        <v>263.68</v>
      </c>
      <c r="L8" s="26">
        <v>263.68</v>
      </c>
      <c r="M8" s="26">
        <v>263.68</v>
      </c>
      <c r="N8" s="26">
        <v>263.68</v>
      </c>
      <c r="O8" s="26">
        <v>263.68</v>
      </c>
      <c r="P8" s="26">
        <v>263.68</v>
      </c>
      <c r="Q8" s="26">
        <v>263.68</v>
      </c>
      <c r="R8" s="26">
        <v>263.68</v>
      </c>
      <c r="S8" s="26">
        <v>263.68</v>
      </c>
      <c r="T8" s="26">
        <v>263.68</v>
      </c>
      <c r="U8" s="26">
        <v>263.68</v>
      </c>
      <c r="V8" s="26">
        <v>263.68</v>
      </c>
      <c r="X8" s="15">
        <v>263.68</v>
      </c>
      <c r="Y8" s="15">
        <v>263.68</v>
      </c>
      <c r="Z8" s="15">
        <v>263.68</v>
      </c>
      <c r="AA8" s="15">
        <v>263.68</v>
      </c>
      <c r="AB8" s="15">
        <v>263.68</v>
      </c>
      <c r="AC8" s="15">
        <v>263.68</v>
      </c>
      <c r="AD8" s="15">
        <v>263.68</v>
      </c>
      <c r="AE8" s="15">
        <v>263.68</v>
      </c>
      <c r="AF8" s="15">
        <v>263.68</v>
      </c>
      <c r="AG8" s="15">
        <v>263.68</v>
      </c>
      <c r="AH8" s="15">
        <v>263.68</v>
      </c>
      <c r="AI8" s="15">
        <v>263.68</v>
      </c>
      <c r="AK8" s="17"/>
    </row>
    <row r="9" spans="1:37" x14ac:dyDescent="0.4">
      <c r="A9" s="11" t="s">
        <v>39</v>
      </c>
      <c r="B9" s="12" t="s">
        <v>32</v>
      </c>
      <c r="C9" s="13"/>
      <c r="D9" s="14" t="s">
        <v>40</v>
      </c>
      <c r="E9" s="27" t="s">
        <v>41</v>
      </c>
      <c r="F9" s="28" t="s">
        <v>28</v>
      </c>
      <c r="G9" s="26">
        <v>103.76</v>
      </c>
      <c r="H9" s="29">
        <v>1</v>
      </c>
      <c r="I9" s="30">
        <v>41487</v>
      </c>
      <c r="J9" s="31">
        <v>45138</v>
      </c>
      <c r="K9" s="26">
        <v>103.76</v>
      </c>
      <c r="L9" s="26">
        <v>103.76</v>
      </c>
      <c r="M9" s="26">
        <v>103.76</v>
      </c>
      <c r="N9" s="26">
        <v>103.76</v>
      </c>
      <c r="O9" s="26">
        <v>103.76</v>
      </c>
      <c r="P9" s="26">
        <v>103.76</v>
      </c>
      <c r="Q9" s="26">
        <v>103.76</v>
      </c>
      <c r="R9" s="26">
        <v>103.76</v>
      </c>
      <c r="S9" s="26">
        <v>103.76</v>
      </c>
      <c r="T9" s="26">
        <v>103.76</v>
      </c>
      <c r="U9" s="26">
        <v>103.76</v>
      </c>
      <c r="V9" s="26">
        <v>103.76</v>
      </c>
      <c r="X9" s="15">
        <v>103.76</v>
      </c>
      <c r="Y9" s="15">
        <v>103.76</v>
      </c>
      <c r="Z9" s="15">
        <v>103.76</v>
      </c>
      <c r="AA9" s="15">
        <v>103.76</v>
      </c>
      <c r="AB9" s="15">
        <v>103.76</v>
      </c>
      <c r="AC9" s="15">
        <v>103.76</v>
      </c>
      <c r="AD9" s="15">
        <v>103.76</v>
      </c>
      <c r="AE9" s="15">
        <v>103.76</v>
      </c>
      <c r="AF9" s="15">
        <v>103.76</v>
      </c>
      <c r="AG9" s="15">
        <v>103.76</v>
      </c>
      <c r="AH9" s="15">
        <v>103.76</v>
      </c>
      <c r="AI9" s="15">
        <v>103.76</v>
      </c>
      <c r="AK9" s="17"/>
    </row>
    <row r="10" spans="1:37" x14ac:dyDescent="0.4">
      <c r="A10" s="11" t="s">
        <v>39</v>
      </c>
      <c r="B10" s="12" t="s">
        <v>32</v>
      </c>
      <c r="C10" s="13"/>
      <c r="D10" s="14" t="s">
        <v>40</v>
      </c>
      <c r="E10" s="27" t="s">
        <v>42</v>
      </c>
      <c r="F10" s="28" t="s">
        <v>28</v>
      </c>
      <c r="G10" s="26">
        <v>95.34</v>
      </c>
      <c r="H10" s="29">
        <v>1</v>
      </c>
      <c r="I10" s="30">
        <v>41487</v>
      </c>
      <c r="J10" s="31">
        <v>45138</v>
      </c>
      <c r="K10" s="26">
        <v>95.34</v>
      </c>
      <c r="L10" s="26">
        <v>95.34</v>
      </c>
      <c r="M10" s="26">
        <v>95.34</v>
      </c>
      <c r="N10" s="26">
        <v>95.34</v>
      </c>
      <c r="O10" s="26">
        <v>95.34</v>
      </c>
      <c r="P10" s="26">
        <v>95.34</v>
      </c>
      <c r="Q10" s="26">
        <v>95.34</v>
      </c>
      <c r="R10" s="26">
        <v>95.34</v>
      </c>
      <c r="S10" s="26">
        <v>95.34</v>
      </c>
      <c r="T10" s="26">
        <v>95.34</v>
      </c>
      <c r="U10" s="26">
        <v>95.34</v>
      </c>
      <c r="V10" s="26">
        <v>95.34</v>
      </c>
      <c r="X10" s="15">
        <v>95.34</v>
      </c>
      <c r="Y10" s="15">
        <v>95.34</v>
      </c>
      <c r="Z10" s="15">
        <v>95.34</v>
      </c>
      <c r="AA10" s="15">
        <v>95.34</v>
      </c>
      <c r="AB10" s="15">
        <v>95.34</v>
      </c>
      <c r="AC10" s="15">
        <v>95.34</v>
      </c>
      <c r="AD10" s="15">
        <v>95.34</v>
      </c>
      <c r="AE10" s="15">
        <v>95.34</v>
      </c>
      <c r="AF10" s="15">
        <v>95.34</v>
      </c>
      <c r="AG10" s="15">
        <v>95.34</v>
      </c>
      <c r="AH10" s="15">
        <v>95.34</v>
      </c>
      <c r="AI10" s="15">
        <v>95.34</v>
      </c>
      <c r="AK10" s="17"/>
    </row>
    <row r="11" spans="1:37" x14ac:dyDescent="0.4">
      <c r="A11" s="11" t="s">
        <v>39</v>
      </c>
      <c r="B11" s="12" t="s">
        <v>32</v>
      </c>
      <c r="C11" s="13"/>
      <c r="D11" s="14" t="s">
        <v>40</v>
      </c>
      <c r="E11" s="27" t="s">
        <v>43</v>
      </c>
      <c r="F11" s="28" t="s">
        <v>28</v>
      </c>
      <c r="G11" s="26">
        <v>96.85</v>
      </c>
      <c r="H11" s="29">
        <v>1</v>
      </c>
      <c r="I11" s="30">
        <v>41487</v>
      </c>
      <c r="J11" s="31">
        <v>45138</v>
      </c>
      <c r="K11" s="26">
        <v>96.85</v>
      </c>
      <c r="L11" s="26">
        <v>96.85</v>
      </c>
      <c r="M11" s="26">
        <v>96.85</v>
      </c>
      <c r="N11" s="26">
        <v>96.85</v>
      </c>
      <c r="O11" s="26">
        <v>96.85</v>
      </c>
      <c r="P11" s="26">
        <v>96.85</v>
      </c>
      <c r="Q11" s="26">
        <v>96.85</v>
      </c>
      <c r="R11" s="26">
        <v>96.85</v>
      </c>
      <c r="S11" s="26">
        <v>96.85</v>
      </c>
      <c r="T11" s="26">
        <v>96.85</v>
      </c>
      <c r="U11" s="26">
        <v>96.85</v>
      </c>
      <c r="V11" s="26">
        <v>96.85</v>
      </c>
      <c r="X11" s="15">
        <v>96.85</v>
      </c>
      <c r="Y11" s="15">
        <v>96.85</v>
      </c>
      <c r="Z11" s="15">
        <v>96.85</v>
      </c>
      <c r="AA11" s="15">
        <v>96.85</v>
      </c>
      <c r="AB11" s="15">
        <v>96.85</v>
      </c>
      <c r="AC11" s="15">
        <v>96.85</v>
      </c>
      <c r="AD11" s="15">
        <v>96.85</v>
      </c>
      <c r="AE11" s="15">
        <v>96.85</v>
      </c>
      <c r="AF11" s="15">
        <v>96.85</v>
      </c>
      <c r="AG11" s="15">
        <v>96.85</v>
      </c>
      <c r="AH11" s="15">
        <v>96.85</v>
      </c>
      <c r="AI11" s="15">
        <v>96.85</v>
      </c>
      <c r="AK11" s="17"/>
    </row>
    <row r="12" spans="1:37" x14ac:dyDescent="0.4">
      <c r="A12" s="11" t="s">
        <v>39</v>
      </c>
      <c r="B12" s="12" t="s">
        <v>32</v>
      </c>
      <c r="C12" s="13"/>
      <c r="D12" s="14" t="s">
        <v>40</v>
      </c>
      <c r="E12" s="27" t="s">
        <v>44</v>
      </c>
      <c r="F12" s="28" t="s">
        <v>28</v>
      </c>
      <c r="G12" s="26">
        <v>102.47</v>
      </c>
      <c r="H12" s="29">
        <v>1</v>
      </c>
      <c r="I12" s="30">
        <v>41487</v>
      </c>
      <c r="J12" s="31">
        <v>45138</v>
      </c>
      <c r="K12" s="26">
        <v>102.47</v>
      </c>
      <c r="L12" s="26">
        <v>102.47</v>
      </c>
      <c r="M12" s="26">
        <v>102.47</v>
      </c>
      <c r="N12" s="26">
        <v>102.47</v>
      </c>
      <c r="O12" s="26">
        <v>102.47</v>
      </c>
      <c r="P12" s="26">
        <v>102.47</v>
      </c>
      <c r="Q12" s="26">
        <v>102.47</v>
      </c>
      <c r="R12" s="26">
        <v>102.47</v>
      </c>
      <c r="S12" s="26">
        <v>102.47</v>
      </c>
      <c r="T12" s="26">
        <v>102.47</v>
      </c>
      <c r="U12" s="26">
        <v>102.47</v>
      </c>
      <c r="V12" s="26">
        <v>102.47</v>
      </c>
      <c r="X12" s="15">
        <v>102.47</v>
      </c>
      <c r="Y12" s="15">
        <v>102.47</v>
      </c>
      <c r="Z12" s="15">
        <v>102.47</v>
      </c>
      <c r="AA12" s="15">
        <v>102.47</v>
      </c>
      <c r="AB12" s="15">
        <v>102.47</v>
      </c>
      <c r="AC12" s="15">
        <v>102.47</v>
      </c>
      <c r="AD12" s="15">
        <v>102.47</v>
      </c>
      <c r="AE12" s="15">
        <v>102.47</v>
      </c>
      <c r="AF12" s="15">
        <v>102.47</v>
      </c>
      <c r="AG12" s="15">
        <v>102.47</v>
      </c>
      <c r="AH12" s="15">
        <v>102.47</v>
      </c>
      <c r="AI12" s="15">
        <v>102.47</v>
      </c>
      <c r="AK12" s="17"/>
    </row>
    <row r="13" spans="1:37" x14ac:dyDescent="0.4">
      <c r="A13" s="11" t="s">
        <v>39</v>
      </c>
      <c r="B13" s="12" t="s">
        <v>32</v>
      </c>
      <c r="C13" s="13"/>
      <c r="D13" s="14" t="s">
        <v>40</v>
      </c>
      <c r="E13" s="27" t="s">
        <v>45</v>
      </c>
      <c r="F13" s="28" t="s">
        <v>28</v>
      </c>
      <c r="G13" s="26">
        <v>103.81</v>
      </c>
      <c r="H13" s="29">
        <v>1</v>
      </c>
      <c r="I13" s="30">
        <v>41487</v>
      </c>
      <c r="J13" s="31">
        <v>45138</v>
      </c>
      <c r="K13" s="26">
        <v>103.81</v>
      </c>
      <c r="L13" s="26">
        <v>103.81</v>
      </c>
      <c r="M13" s="26">
        <v>103.81</v>
      </c>
      <c r="N13" s="26">
        <v>103.81</v>
      </c>
      <c r="O13" s="26">
        <v>103.81</v>
      </c>
      <c r="P13" s="26">
        <v>103.81</v>
      </c>
      <c r="Q13" s="26">
        <v>103.81</v>
      </c>
      <c r="R13" s="26">
        <v>103.81</v>
      </c>
      <c r="S13" s="26">
        <v>103.81</v>
      </c>
      <c r="T13" s="26">
        <v>103.81</v>
      </c>
      <c r="U13" s="26">
        <v>103.81</v>
      </c>
      <c r="V13" s="26">
        <v>103.81</v>
      </c>
      <c r="X13" s="15">
        <v>103.81</v>
      </c>
      <c r="Y13" s="15">
        <v>103.81</v>
      </c>
      <c r="Z13" s="15">
        <v>103.81</v>
      </c>
      <c r="AA13" s="15">
        <v>103.81</v>
      </c>
      <c r="AB13" s="15">
        <v>103.81</v>
      </c>
      <c r="AC13" s="15">
        <v>103.81</v>
      </c>
      <c r="AD13" s="15">
        <v>103.81</v>
      </c>
      <c r="AE13" s="15">
        <v>103.81</v>
      </c>
      <c r="AF13" s="15">
        <v>103.81</v>
      </c>
      <c r="AG13" s="15">
        <v>103.81</v>
      </c>
      <c r="AH13" s="15">
        <v>103.81</v>
      </c>
      <c r="AI13" s="15">
        <v>103.81</v>
      </c>
      <c r="AK13" s="17"/>
    </row>
    <row r="14" spans="1:37" x14ac:dyDescent="0.4">
      <c r="A14" s="11" t="s">
        <v>39</v>
      </c>
      <c r="B14" s="12" t="s">
        <v>32</v>
      </c>
      <c r="C14" s="13"/>
      <c r="D14" s="14" t="s">
        <v>40</v>
      </c>
      <c r="E14" s="27" t="s">
        <v>46</v>
      </c>
      <c r="F14" s="28" t="s">
        <v>28</v>
      </c>
      <c r="G14" s="26">
        <v>100.99</v>
      </c>
      <c r="H14" s="29">
        <v>1</v>
      </c>
      <c r="I14" s="30">
        <v>41487</v>
      </c>
      <c r="J14" s="31">
        <v>45138</v>
      </c>
      <c r="K14" s="26">
        <v>100.99</v>
      </c>
      <c r="L14" s="26">
        <v>100.99</v>
      </c>
      <c r="M14" s="26">
        <v>100.99</v>
      </c>
      <c r="N14" s="26">
        <v>100.99</v>
      </c>
      <c r="O14" s="26">
        <v>100.99</v>
      </c>
      <c r="P14" s="26">
        <v>100.99</v>
      </c>
      <c r="Q14" s="26">
        <v>100.99</v>
      </c>
      <c r="R14" s="26">
        <v>100.99</v>
      </c>
      <c r="S14" s="26">
        <v>100.99</v>
      </c>
      <c r="T14" s="26">
        <v>100.99</v>
      </c>
      <c r="U14" s="26">
        <v>100.99</v>
      </c>
      <c r="V14" s="26">
        <v>100.99</v>
      </c>
      <c r="X14" s="15">
        <v>100.99</v>
      </c>
      <c r="Y14" s="15">
        <v>100.99</v>
      </c>
      <c r="Z14" s="15">
        <v>100.99</v>
      </c>
      <c r="AA14" s="15">
        <v>100.99</v>
      </c>
      <c r="AB14" s="15">
        <v>100.99</v>
      </c>
      <c r="AC14" s="15">
        <v>100.99</v>
      </c>
      <c r="AD14" s="15">
        <v>100.99</v>
      </c>
      <c r="AE14" s="15">
        <v>100.99</v>
      </c>
      <c r="AF14" s="15">
        <v>100.99</v>
      </c>
      <c r="AG14" s="15">
        <v>100.99</v>
      </c>
      <c r="AH14" s="15">
        <v>100.99</v>
      </c>
      <c r="AI14" s="15">
        <v>100.99</v>
      </c>
      <c r="AK14" s="17"/>
    </row>
    <row r="15" spans="1:37" x14ac:dyDescent="0.4">
      <c r="A15" s="11" t="s">
        <v>39</v>
      </c>
      <c r="B15" s="12" t="s">
        <v>32</v>
      </c>
      <c r="C15" s="13"/>
      <c r="D15" s="14" t="s">
        <v>40</v>
      </c>
      <c r="E15" s="27" t="s">
        <v>47</v>
      </c>
      <c r="F15" s="28" t="s">
        <v>28</v>
      </c>
      <c r="G15" s="26">
        <v>97.06</v>
      </c>
      <c r="H15" s="29">
        <v>1</v>
      </c>
      <c r="I15" s="30">
        <v>41487</v>
      </c>
      <c r="J15" s="31">
        <v>45138</v>
      </c>
      <c r="K15" s="26">
        <v>97.06</v>
      </c>
      <c r="L15" s="26">
        <v>97.06</v>
      </c>
      <c r="M15" s="26">
        <v>97.06</v>
      </c>
      <c r="N15" s="26">
        <v>97.06</v>
      </c>
      <c r="O15" s="26">
        <v>97.06</v>
      </c>
      <c r="P15" s="26">
        <v>97.06</v>
      </c>
      <c r="Q15" s="26">
        <v>97.06</v>
      </c>
      <c r="R15" s="26">
        <v>97.06</v>
      </c>
      <c r="S15" s="26">
        <v>97.06</v>
      </c>
      <c r="T15" s="26">
        <v>97.06</v>
      </c>
      <c r="U15" s="26">
        <v>97.06</v>
      </c>
      <c r="V15" s="26">
        <v>97.06</v>
      </c>
      <c r="X15" s="15">
        <v>97.06</v>
      </c>
      <c r="Y15" s="15">
        <v>97.06</v>
      </c>
      <c r="Z15" s="15">
        <v>97.06</v>
      </c>
      <c r="AA15" s="15">
        <v>97.06</v>
      </c>
      <c r="AB15" s="15">
        <v>97.06</v>
      </c>
      <c r="AC15" s="15">
        <v>97.06</v>
      </c>
      <c r="AD15" s="15">
        <v>97.06</v>
      </c>
      <c r="AE15" s="15">
        <v>97.06</v>
      </c>
      <c r="AF15" s="15">
        <v>97.06</v>
      </c>
      <c r="AG15" s="15">
        <v>97.06</v>
      </c>
      <c r="AH15" s="15">
        <v>97.06</v>
      </c>
      <c r="AI15" s="15">
        <v>97.06</v>
      </c>
      <c r="AK15" s="17"/>
    </row>
    <row r="16" spans="1:37" x14ac:dyDescent="0.4">
      <c r="A16" s="34" t="s">
        <v>39</v>
      </c>
      <c r="B16" s="79" t="s">
        <v>32</v>
      </c>
      <c r="C16" s="36"/>
      <c r="D16" s="27" t="s">
        <v>40</v>
      </c>
      <c r="E16" s="27" t="s">
        <v>48</v>
      </c>
      <c r="F16" s="28" t="s">
        <v>28</v>
      </c>
      <c r="G16" s="26">
        <v>101.8</v>
      </c>
      <c r="H16" s="29">
        <v>1</v>
      </c>
      <c r="I16" s="30">
        <v>41487</v>
      </c>
      <c r="J16" s="31">
        <v>45138</v>
      </c>
      <c r="K16" s="26">
        <v>101.8</v>
      </c>
      <c r="L16" s="26">
        <v>101.8</v>
      </c>
      <c r="M16" s="26">
        <v>101.8</v>
      </c>
      <c r="N16" s="26">
        <v>101.8</v>
      </c>
      <c r="O16" s="26">
        <v>101.8</v>
      </c>
      <c r="P16" s="26">
        <v>101.8</v>
      </c>
      <c r="Q16" s="26">
        <v>101.8</v>
      </c>
      <c r="R16" s="26">
        <v>101.8</v>
      </c>
      <c r="S16" s="26">
        <v>101.8</v>
      </c>
      <c r="T16" s="26">
        <v>101.8</v>
      </c>
      <c r="U16" s="26">
        <v>101.8</v>
      </c>
      <c r="V16" s="26">
        <v>101.8</v>
      </c>
      <c r="W16" s="71"/>
      <c r="X16" s="26">
        <v>101.8</v>
      </c>
      <c r="Y16" s="26">
        <v>101.8</v>
      </c>
      <c r="Z16" s="26">
        <v>101.8</v>
      </c>
      <c r="AA16" s="26">
        <v>101.8</v>
      </c>
      <c r="AB16" s="26">
        <v>101.8</v>
      </c>
      <c r="AC16" s="26">
        <v>101.8</v>
      </c>
      <c r="AD16" s="26">
        <v>101.8</v>
      </c>
      <c r="AE16" s="26">
        <v>101.8</v>
      </c>
      <c r="AF16" s="26">
        <v>101.8</v>
      </c>
      <c r="AG16" s="26">
        <v>101.8</v>
      </c>
      <c r="AH16" s="26">
        <v>101.8</v>
      </c>
      <c r="AI16" s="26">
        <v>101.8</v>
      </c>
      <c r="AK16" s="17"/>
    </row>
    <row r="17" spans="1:37" x14ac:dyDescent="0.4">
      <c r="A17" s="34" t="s">
        <v>35</v>
      </c>
      <c r="B17" s="79" t="s">
        <v>32</v>
      </c>
      <c r="C17" s="36"/>
      <c r="D17" s="27" t="s">
        <v>49</v>
      </c>
      <c r="E17" s="27" t="s">
        <v>50</v>
      </c>
      <c r="F17" s="28" t="s">
        <v>51</v>
      </c>
      <c r="G17" s="26">
        <v>49</v>
      </c>
      <c r="H17" s="29">
        <v>1</v>
      </c>
      <c r="I17" s="30">
        <v>41290</v>
      </c>
      <c r="J17" s="31">
        <v>44941</v>
      </c>
      <c r="K17" s="26">
        <v>49</v>
      </c>
      <c r="L17" s="26">
        <v>49</v>
      </c>
      <c r="M17" s="26">
        <v>49</v>
      </c>
      <c r="N17" s="26">
        <v>49</v>
      </c>
      <c r="O17" s="26">
        <v>49</v>
      </c>
      <c r="P17" s="26">
        <v>49</v>
      </c>
      <c r="Q17" s="26">
        <v>49</v>
      </c>
      <c r="R17" s="26">
        <v>49</v>
      </c>
      <c r="S17" s="26">
        <v>49</v>
      </c>
      <c r="T17" s="26">
        <v>49</v>
      </c>
      <c r="U17" s="26">
        <v>49</v>
      </c>
      <c r="V17" s="26">
        <v>49</v>
      </c>
      <c r="W17" s="71"/>
      <c r="X17" s="26">
        <v>49</v>
      </c>
      <c r="Y17" s="26">
        <v>49</v>
      </c>
      <c r="Z17" s="26">
        <v>49</v>
      </c>
      <c r="AA17" s="26">
        <v>49</v>
      </c>
      <c r="AB17" s="26">
        <v>49</v>
      </c>
      <c r="AC17" s="26">
        <v>49</v>
      </c>
      <c r="AD17" s="26">
        <v>49</v>
      </c>
      <c r="AE17" s="26">
        <v>49</v>
      </c>
      <c r="AF17" s="26">
        <v>49</v>
      </c>
      <c r="AG17" s="26">
        <v>49</v>
      </c>
      <c r="AH17" s="26">
        <v>49</v>
      </c>
      <c r="AI17" s="26">
        <v>49</v>
      </c>
      <c r="AK17" s="17"/>
    </row>
    <row r="18" spans="1:37" x14ac:dyDescent="0.4">
      <c r="A18" s="34" t="s">
        <v>35</v>
      </c>
      <c r="B18" s="79" t="s">
        <v>32</v>
      </c>
      <c r="C18" s="36"/>
      <c r="D18" s="27" t="s">
        <v>52</v>
      </c>
      <c r="E18" s="27" t="s">
        <v>53</v>
      </c>
      <c r="F18" s="28" t="s">
        <v>28</v>
      </c>
      <c r="G18" s="26">
        <v>96.43</v>
      </c>
      <c r="H18" s="29">
        <v>1</v>
      </c>
      <c r="I18" s="30">
        <v>41426</v>
      </c>
      <c r="J18" s="31">
        <v>45077</v>
      </c>
      <c r="K18" s="26">
        <v>96.43</v>
      </c>
      <c r="L18" s="26">
        <v>96.43</v>
      </c>
      <c r="M18" s="26">
        <v>96.43</v>
      </c>
      <c r="N18" s="26">
        <v>96.43</v>
      </c>
      <c r="O18" s="26">
        <v>96.43</v>
      </c>
      <c r="P18" s="26">
        <v>96.43</v>
      </c>
      <c r="Q18" s="26">
        <v>96.43</v>
      </c>
      <c r="R18" s="26">
        <v>96.43</v>
      </c>
      <c r="S18" s="26">
        <v>96.43</v>
      </c>
      <c r="T18" s="26">
        <v>96.43</v>
      </c>
      <c r="U18" s="26">
        <v>96.43</v>
      </c>
      <c r="V18" s="26">
        <v>96.43</v>
      </c>
      <c r="W18" s="71"/>
      <c r="X18" s="26">
        <v>96</v>
      </c>
      <c r="Y18" s="26">
        <v>96</v>
      </c>
      <c r="Z18" s="26">
        <v>96</v>
      </c>
      <c r="AA18" s="26">
        <v>96</v>
      </c>
      <c r="AB18" s="26">
        <v>96</v>
      </c>
      <c r="AC18" s="26">
        <v>96</v>
      </c>
      <c r="AD18" s="26">
        <v>96</v>
      </c>
      <c r="AE18" s="26">
        <v>96</v>
      </c>
      <c r="AF18" s="26">
        <v>96</v>
      </c>
      <c r="AG18" s="26">
        <v>96</v>
      </c>
      <c r="AH18" s="26">
        <v>96</v>
      </c>
      <c r="AI18" s="26">
        <v>96</v>
      </c>
      <c r="AK18" s="17"/>
    </row>
    <row r="19" spans="1:37" x14ac:dyDescent="0.4">
      <c r="A19" s="34" t="s">
        <v>35</v>
      </c>
      <c r="B19" s="79" t="s">
        <v>32</v>
      </c>
      <c r="C19" s="36"/>
      <c r="D19" s="27" t="s">
        <v>52</v>
      </c>
      <c r="E19" s="27" t="s">
        <v>54</v>
      </c>
      <c r="F19" s="28" t="s">
        <v>28</v>
      </c>
      <c r="G19" s="26">
        <v>96.91</v>
      </c>
      <c r="H19" s="29">
        <v>1</v>
      </c>
      <c r="I19" s="30">
        <v>41426</v>
      </c>
      <c r="J19" s="31">
        <v>45077</v>
      </c>
      <c r="K19" s="26">
        <v>96.91</v>
      </c>
      <c r="L19" s="26">
        <v>96.91</v>
      </c>
      <c r="M19" s="26">
        <v>96.91</v>
      </c>
      <c r="N19" s="26">
        <v>96.91</v>
      </c>
      <c r="O19" s="26">
        <v>96.91</v>
      </c>
      <c r="P19" s="26">
        <v>96.91</v>
      </c>
      <c r="Q19" s="26">
        <v>96.91</v>
      </c>
      <c r="R19" s="26">
        <v>96.91</v>
      </c>
      <c r="S19" s="26">
        <v>96.91</v>
      </c>
      <c r="T19" s="26">
        <v>96.91</v>
      </c>
      <c r="U19" s="26">
        <v>96.91</v>
      </c>
      <c r="V19" s="26">
        <v>96.91</v>
      </c>
      <c r="W19" s="71"/>
      <c r="X19" s="26">
        <v>96</v>
      </c>
      <c r="Y19" s="26">
        <v>96</v>
      </c>
      <c r="Z19" s="26">
        <v>96</v>
      </c>
      <c r="AA19" s="26">
        <v>96</v>
      </c>
      <c r="AB19" s="26">
        <v>96</v>
      </c>
      <c r="AC19" s="26">
        <v>96</v>
      </c>
      <c r="AD19" s="26">
        <v>96</v>
      </c>
      <c r="AE19" s="26">
        <v>96</v>
      </c>
      <c r="AF19" s="26">
        <v>96</v>
      </c>
      <c r="AG19" s="26">
        <v>96</v>
      </c>
      <c r="AH19" s="26">
        <v>96</v>
      </c>
      <c r="AI19" s="26">
        <v>96</v>
      </c>
      <c r="AK19" s="17"/>
    </row>
    <row r="20" spans="1:37" x14ac:dyDescent="0.4">
      <c r="A20" s="34" t="s">
        <v>35</v>
      </c>
      <c r="B20" s="79" t="s">
        <v>32</v>
      </c>
      <c r="C20" s="36"/>
      <c r="D20" s="27" t="s">
        <v>52</v>
      </c>
      <c r="E20" s="27" t="s">
        <v>55</v>
      </c>
      <c r="F20" s="28" t="s">
        <v>28</v>
      </c>
      <c r="G20" s="26">
        <v>96.65</v>
      </c>
      <c r="H20" s="29">
        <v>1</v>
      </c>
      <c r="I20" s="30">
        <v>41426</v>
      </c>
      <c r="J20" s="31">
        <v>45077</v>
      </c>
      <c r="K20" s="26">
        <v>96.65</v>
      </c>
      <c r="L20" s="26">
        <v>96.65</v>
      </c>
      <c r="M20" s="26">
        <v>96.65</v>
      </c>
      <c r="N20" s="26">
        <v>96.65</v>
      </c>
      <c r="O20" s="26">
        <v>96.65</v>
      </c>
      <c r="P20" s="26">
        <v>96.65</v>
      </c>
      <c r="Q20" s="26">
        <v>96.65</v>
      </c>
      <c r="R20" s="26">
        <v>96.65</v>
      </c>
      <c r="S20" s="26">
        <v>96.65</v>
      </c>
      <c r="T20" s="26">
        <v>96.65</v>
      </c>
      <c r="U20" s="26">
        <v>96.65</v>
      </c>
      <c r="V20" s="26">
        <v>96.65</v>
      </c>
      <c r="W20" s="71"/>
      <c r="X20" s="26">
        <v>96</v>
      </c>
      <c r="Y20" s="26">
        <v>96</v>
      </c>
      <c r="Z20" s="26">
        <v>96</v>
      </c>
      <c r="AA20" s="26">
        <v>96</v>
      </c>
      <c r="AB20" s="26">
        <v>96</v>
      </c>
      <c r="AC20" s="26">
        <v>96</v>
      </c>
      <c r="AD20" s="26">
        <v>96</v>
      </c>
      <c r="AE20" s="26">
        <v>96</v>
      </c>
      <c r="AF20" s="26">
        <v>96</v>
      </c>
      <c r="AG20" s="26">
        <v>96</v>
      </c>
      <c r="AH20" s="26">
        <v>96</v>
      </c>
      <c r="AI20" s="26">
        <v>96</v>
      </c>
      <c r="AK20" s="17"/>
    </row>
    <row r="21" spans="1:37" x14ac:dyDescent="0.4">
      <c r="A21" s="34" t="s">
        <v>35</v>
      </c>
      <c r="B21" s="79" t="s">
        <v>32</v>
      </c>
      <c r="C21" s="36"/>
      <c r="D21" s="27" t="s">
        <v>52</v>
      </c>
      <c r="E21" s="27" t="s">
        <v>56</v>
      </c>
      <c r="F21" s="28" t="s">
        <v>28</v>
      </c>
      <c r="G21" s="26">
        <v>96.49</v>
      </c>
      <c r="H21" s="29">
        <v>1</v>
      </c>
      <c r="I21" s="30">
        <v>41426</v>
      </c>
      <c r="J21" s="31">
        <v>45077</v>
      </c>
      <c r="K21" s="26">
        <v>96.49</v>
      </c>
      <c r="L21" s="26">
        <v>96.49</v>
      </c>
      <c r="M21" s="26">
        <v>96.49</v>
      </c>
      <c r="N21" s="26">
        <v>96.49</v>
      </c>
      <c r="O21" s="26">
        <v>96.49</v>
      </c>
      <c r="P21" s="26">
        <v>96.49</v>
      </c>
      <c r="Q21" s="26">
        <v>96.49</v>
      </c>
      <c r="R21" s="26">
        <v>96.49</v>
      </c>
      <c r="S21" s="26">
        <v>96.49</v>
      </c>
      <c r="T21" s="26">
        <v>96.49</v>
      </c>
      <c r="U21" s="26">
        <v>96.49</v>
      </c>
      <c r="V21" s="26">
        <v>96.49</v>
      </c>
      <c r="W21" s="71"/>
      <c r="X21" s="26">
        <v>96</v>
      </c>
      <c r="Y21" s="26">
        <v>96</v>
      </c>
      <c r="Z21" s="26">
        <v>96</v>
      </c>
      <c r="AA21" s="26">
        <v>96</v>
      </c>
      <c r="AB21" s="26">
        <v>96</v>
      </c>
      <c r="AC21" s="26">
        <v>96</v>
      </c>
      <c r="AD21" s="26">
        <v>96</v>
      </c>
      <c r="AE21" s="26">
        <v>96</v>
      </c>
      <c r="AF21" s="26">
        <v>96</v>
      </c>
      <c r="AG21" s="26">
        <v>96</v>
      </c>
      <c r="AH21" s="26">
        <v>96</v>
      </c>
      <c r="AI21" s="26">
        <v>96</v>
      </c>
      <c r="AK21" s="17"/>
    </row>
    <row r="22" spans="1:37" x14ac:dyDescent="0.4">
      <c r="A22" s="34" t="s">
        <v>35</v>
      </c>
      <c r="B22" s="79" t="s">
        <v>32</v>
      </c>
      <c r="C22" s="36"/>
      <c r="D22" s="27" t="s">
        <v>52</v>
      </c>
      <c r="E22" s="27" t="s">
        <v>57</v>
      </c>
      <c r="F22" s="28" t="s">
        <v>28</v>
      </c>
      <c r="G22" s="26">
        <v>96.65</v>
      </c>
      <c r="H22" s="29">
        <v>1</v>
      </c>
      <c r="I22" s="30">
        <v>41426</v>
      </c>
      <c r="J22" s="31">
        <v>45077</v>
      </c>
      <c r="K22" s="26">
        <v>96.65</v>
      </c>
      <c r="L22" s="26">
        <v>96.65</v>
      </c>
      <c r="M22" s="26">
        <v>96.65</v>
      </c>
      <c r="N22" s="26">
        <v>96.65</v>
      </c>
      <c r="O22" s="26">
        <v>96.65</v>
      </c>
      <c r="P22" s="26">
        <v>96.65</v>
      </c>
      <c r="Q22" s="26">
        <v>96.65</v>
      </c>
      <c r="R22" s="26">
        <v>96.65</v>
      </c>
      <c r="S22" s="26">
        <v>96.65</v>
      </c>
      <c r="T22" s="26">
        <v>96.65</v>
      </c>
      <c r="U22" s="26">
        <v>96.65</v>
      </c>
      <c r="V22" s="26">
        <v>96.65</v>
      </c>
      <c r="W22" s="71"/>
      <c r="X22" s="26">
        <v>96.65</v>
      </c>
      <c r="Y22" s="26">
        <v>96.65</v>
      </c>
      <c r="Z22" s="26">
        <v>96.65</v>
      </c>
      <c r="AA22" s="26">
        <v>96.65</v>
      </c>
      <c r="AB22" s="26">
        <v>96.65</v>
      </c>
      <c r="AC22" s="26">
        <v>96.65</v>
      </c>
      <c r="AD22" s="26">
        <v>96.65</v>
      </c>
      <c r="AE22" s="26">
        <v>96.65</v>
      </c>
      <c r="AF22" s="26">
        <v>96.65</v>
      </c>
      <c r="AG22" s="26">
        <v>96.65</v>
      </c>
      <c r="AH22" s="26">
        <v>96.65</v>
      </c>
      <c r="AI22" s="26">
        <v>96.65</v>
      </c>
      <c r="AK22" s="17"/>
    </row>
    <row r="23" spans="1:37" x14ac:dyDescent="0.4">
      <c r="A23" s="34" t="s">
        <v>58</v>
      </c>
      <c r="B23" s="79" t="s">
        <v>25</v>
      </c>
      <c r="C23" s="36"/>
      <c r="D23" s="27" t="s">
        <v>59</v>
      </c>
      <c r="E23" s="27" t="s">
        <v>60</v>
      </c>
      <c r="F23" s="28" t="s">
        <v>28</v>
      </c>
      <c r="G23" s="26">
        <v>47</v>
      </c>
      <c r="H23" s="29">
        <v>1</v>
      </c>
      <c r="I23" s="30">
        <v>39282</v>
      </c>
      <c r="J23" s="31" t="s">
        <v>61</v>
      </c>
      <c r="K23" s="26">
        <v>47</v>
      </c>
      <c r="L23" s="26">
        <v>47</v>
      </c>
      <c r="M23" s="26">
        <v>47</v>
      </c>
      <c r="N23" s="26">
        <v>47</v>
      </c>
      <c r="O23" s="26">
        <v>47</v>
      </c>
      <c r="P23" s="26">
        <v>47</v>
      </c>
      <c r="Q23" s="26">
        <v>47</v>
      </c>
      <c r="R23" s="26">
        <v>47</v>
      </c>
      <c r="S23" s="26">
        <v>47</v>
      </c>
      <c r="T23" s="26">
        <v>47</v>
      </c>
      <c r="U23" s="26">
        <v>47</v>
      </c>
      <c r="V23" s="26">
        <v>47</v>
      </c>
      <c r="W23" s="71"/>
      <c r="X23" s="26">
        <v>47</v>
      </c>
      <c r="Y23" s="26">
        <v>47</v>
      </c>
      <c r="Z23" s="26">
        <v>47</v>
      </c>
      <c r="AA23" s="26">
        <v>47</v>
      </c>
      <c r="AB23" s="26">
        <v>47</v>
      </c>
      <c r="AC23" s="26">
        <v>47</v>
      </c>
      <c r="AD23" s="26">
        <v>47</v>
      </c>
      <c r="AE23" s="26">
        <v>47</v>
      </c>
      <c r="AF23" s="26">
        <v>47</v>
      </c>
      <c r="AG23" s="26">
        <v>47</v>
      </c>
      <c r="AH23" s="26">
        <v>47</v>
      </c>
      <c r="AI23" s="26">
        <v>47</v>
      </c>
      <c r="AK23" s="17"/>
    </row>
    <row r="24" spans="1:37" x14ac:dyDescent="0.4">
      <c r="A24" s="34" t="s">
        <v>58</v>
      </c>
      <c r="B24" s="79" t="s">
        <v>25</v>
      </c>
      <c r="C24" s="36"/>
      <c r="D24" s="27" t="s">
        <v>62</v>
      </c>
      <c r="E24" s="32" t="s">
        <v>63</v>
      </c>
      <c r="F24" s="28" t="s">
        <v>28</v>
      </c>
      <c r="G24" s="26">
        <v>47.11</v>
      </c>
      <c r="H24" s="29">
        <v>1</v>
      </c>
      <c r="I24" s="30">
        <v>39283</v>
      </c>
      <c r="J24" s="31" t="s">
        <v>61</v>
      </c>
      <c r="K24" s="26">
        <v>47.11</v>
      </c>
      <c r="L24" s="26">
        <v>47.11</v>
      </c>
      <c r="M24" s="26">
        <v>47.11</v>
      </c>
      <c r="N24" s="26">
        <v>47.11</v>
      </c>
      <c r="O24" s="26">
        <v>47.11</v>
      </c>
      <c r="P24" s="26">
        <v>47.11</v>
      </c>
      <c r="Q24" s="26">
        <v>47.11</v>
      </c>
      <c r="R24" s="26">
        <v>47.11</v>
      </c>
      <c r="S24" s="26">
        <v>47.11</v>
      </c>
      <c r="T24" s="26">
        <v>47.11</v>
      </c>
      <c r="U24" s="26">
        <v>47.11</v>
      </c>
      <c r="V24" s="26">
        <v>47.11</v>
      </c>
      <c r="W24" s="71"/>
      <c r="X24" s="26">
        <v>47.11</v>
      </c>
      <c r="Y24" s="26">
        <v>47.11</v>
      </c>
      <c r="Z24" s="26">
        <v>47.11</v>
      </c>
      <c r="AA24" s="26">
        <v>47.11</v>
      </c>
      <c r="AB24" s="26">
        <v>47.11</v>
      </c>
      <c r="AC24" s="26">
        <v>47.11</v>
      </c>
      <c r="AD24" s="26">
        <v>47.11</v>
      </c>
      <c r="AE24" s="26">
        <v>47.11</v>
      </c>
      <c r="AF24" s="26">
        <v>47.11</v>
      </c>
      <c r="AG24" s="26">
        <v>47.11</v>
      </c>
      <c r="AH24" s="26">
        <v>47.11</v>
      </c>
      <c r="AI24" s="26">
        <v>47.11</v>
      </c>
      <c r="AK24" s="17"/>
    </row>
    <row r="25" spans="1:37" x14ac:dyDescent="0.4">
      <c r="A25" s="34" t="s">
        <v>58</v>
      </c>
      <c r="B25" s="79" t="s">
        <v>25</v>
      </c>
      <c r="C25" s="36"/>
      <c r="D25" s="27" t="s">
        <v>64</v>
      </c>
      <c r="E25" s="32" t="s">
        <v>65</v>
      </c>
      <c r="F25" s="28" t="s">
        <v>28</v>
      </c>
      <c r="G25" s="26">
        <v>47.39</v>
      </c>
      <c r="H25" s="29">
        <v>1</v>
      </c>
      <c r="I25" s="30">
        <v>39280</v>
      </c>
      <c r="J25" s="31" t="s">
        <v>61</v>
      </c>
      <c r="K25" s="26">
        <v>47.39</v>
      </c>
      <c r="L25" s="26">
        <v>47.39</v>
      </c>
      <c r="M25" s="26">
        <v>47.39</v>
      </c>
      <c r="N25" s="26">
        <v>47.39</v>
      </c>
      <c r="O25" s="26">
        <v>47.39</v>
      </c>
      <c r="P25" s="26">
        <v>47.39</v>
      </c>
      <c r="Q25" s="26">
        <v>47.39</v>
      </c>
      <c r="R25" s="26">
        <v>47.39</v>
      </c>
      <c r="S25" s="26">
        <v>47.39</v>
      </c>
      <c r="T25" s="26">
        <v>47.39</v>
      </c>
      <c r="U25" s="26">
        <v>47.39</v>
      </c>
      <c r="V25" s="26">
        <v>47.39</v>
      </c>
      <c r="W25" s="71"/>
      <c r="X25" s="26">
        <v>47.39</v>
      </c>
      <c r="Y25" s="26">
        <v>47.39</v>
      </c>
      <c r="Z25" s="26">
        <v>47.39</v>
      </c>
      <c r="AA25" s="26">
        <v>47.39</v>
      </c>
      <c r="AB25" s="26">
        <v>47.39</v>
      </c>
      <c r="AC25" s="26">
        <v>47.39</v>
      </c>
      <c r="AD25" s="26">
        <v>47.39</v>
      </c>
      <c r="AE25" s="26">
        <v>47.39</v>
      </c>
      <c r="AF25" s="26">
        <v>47.39</v>
      </c>
      <c r="AG25" s="26">
        <v>47.39</v>
      </c>
      <c r="AH25" s="26">
        <v>47.39</v>
      </c>
      <c r="AI25" s="26">
        <v>47.39</v>
      </c>
      <c r="AK25" s="17"/>
    </row>
    <row r="26" spans="1:37" x14ac:dyDescent="0.4">
      <c r="A26" s="34" t="s">
        <v>66</v>
      </c>
      <c r="B26" s="79" t="s">
        <v>25</v>
      </c>
      <c r="C26" s="36"/>
      <c r="D26" s="27" t="s">
        <v>67</v>
      </c>
      <c r="E26" s="32" t="s">
        <v>68</v>
      </c>
      <c r="F26" s="28" t="s">
        <v>51</v>
      </c>
      <c r="G26" s="26">
        <v>47.2</v>
      </c>
      <c r="H26" s="29">
        <v>1</v>
      </c>
      <c r="I26" s="30">
        <v>40026</v>
      </c>
      <c r="J26" s="31" t="s">
        <v>61</v>
      </c>
      <c r="K26" s="26">
        <v>47.2</v>
      </c>
      <c r="L26" s="26">
        <v>47.2</v>
      </c>
      <c r="M26" s="26">
        <v>47.2</v>
      </c>
      <c r="N26" s="26">
        <v>47.2</v>
      </c>
      <c r="O26" s="26">
        <v>47.2</v>
      </c>
      <c r="P26" s="26">
        <v>47.2</v>
      </c>
      <c r="Q26" s="26">
        <v>47.2</v>
      </c>
      <c r="R26" s="26">
        <v>47.2</v>
      </c>
      <c r="S26" s="26">
        <v>47.2</v>
      </c>
      <c r="T26" s="26">
        <v>47.2</v>
      </c>
      <c r="U26" s="26">
        <v>47.2</v>
      </c>
      <c r="V26" s="26">
        <v>47.2</v>
      </c>
      <c r="W26" s="71"/>
      <c r="X26" s="26">
        <v>47.2</v>
      </c>
      <c r="Y26" s="26">
        <v>47.2</v>
      </c>
      <c r="Z26" s="26">
        <v>47.2</v>
      </c>
      <c r="AA26" s="26">
        <v>47.2</v>
      </c>
      <c r="AB26" s="26">
        <v>47.2</v>
      </c>
      <c r="AC26" s="26">
        <v>47.2</v>
      </c>
      <c r="AD26" s="26">
        <v>47.2</v>
      </c>
      <c r="AE26" s="26">
        <v>47.2</v>
      </c>
      <c r="AF26" s="26">
        <v>47.2</v>
      </c>
      <c r="AG26" s="26">
        <v>47.2</v>
      </c>
      <c r="AH26" s="26">
        <v>47.2</v>
      </c>
      <c r="AI26" s="26">
        <v>47.2</v>
      </c>
      <c r="AK26" s="17"/>
    </row>
    <row r="27" spans="1:37" x14ac:dyDescent="0.4">
      <c r="A27" s="34" t="s">
        <v>58</v>
      </c>
      <c r="B27" s="79" t="s">
        <v>25</v>
      </c>
      <c r="C27" s="36"/>
      <c r="D27" s="27" t="s">
        <v>69</v>
      </c>
      <c r="E27" s="32" t="s">
        <v>70</v>
      </c>
      <c r="F27" s="28" t="s">
        <v>28</v>
      </c>
      <c r="G27" s="26">
        <v>46</v>
      </c>
      <c r="H27" s="29">
        <v>1</v>
      </c>
      <c r="I27" s="30">
        <v>39282</v>
      </c>
      <c r="J27" s="31" t="s">
        <v>61</v>
      </c>
      <c r="K27" s="26">
        <v>46</v>
      </c>
      <c r="L27" s="26">
        <v>46</v>
      </c>
      <c r="M27" s="26">
        <v>46</v>
      </c>
      <c r="N27" s="26">
        <v>46</v>
      </c>
      <c r="O27" s="26">
        <v>46</v>
      </c>
      <c r="P27" s="26">
        <v>46</v>
      </c>
      <c r="Q27" s="26">
        <v>46</v>
      </c>
      <c r="R27" s="26">
        <v>46</v>
      </c>
      <c r="S27" s="26">
        <v>46</v>
      </c>
      <c r="T27" s="26">
        <v>46</v>
      </c>
      <c r="U27" s="26">
        <v>46</v>
      </c>
      <c r="V27" s="26">
        <v>46</v>
      </c>
      <c r="W27" s="71"/>
      <c r="X27" s="26">
        <v>46</v>
      </c>
      <c r="Y27" s="26">
        <v>46</v>
      </c>
      <c r="Z27" s="26">
        <v>46</v>
      </c>
      <c r="AA27" s="26">
        <v>46</v>
      </c>
      <c r="AB27" s="26">
        <v>46</v>
      </c>
      <c r="AC27" s="26">
        <v>46</v>
      </c>
      <c r="AD27" s="26">
        <v>46</v>
      </c>
      <c r="AE27" s="26">
        <v>46</v>
      </c>
      <c r="AF27" s="26">
        <v>46</v>
      </c>
      <c r="AG27" s="26">
        <v>46</v>
      </c>
      <c r="AH27" s="26">
        <v>46</v>
      </c>
      <c r="AI27" s="26">
        <v>46</v>
      </c>
      <c r="AK27" s="17"/>
    </row>
    <row r="28" spans="1:37" x14ac:dyDescent="0.4">
      <c r="A28" s="34" t="s">
        <v>71</v>
      </c>
      <c r="B28" s="79" t="s">
        <v>25</v>
      </c>
      <c r="C28" s="36" t="s">
        <v>72</v>
      </c>
      <c r="D28" s="27" t="s">
        <v>73</v>
      </c>
      <c r="E28" s="32" t="s">
        <v>74</v>
      </c>
      <c r="F28" s="28" t="s">
        <v>28</v>
      </c>
      <c r="G28" s="26">
        <v>10</v>
      </c>
      <c r="H28" s="29">
        <v>1</v>
      </c>
      <c r="I28" s="30">
        <v>42917</v>
      </c>
      <c r="J28" s="144">
        <v>46568</v>
      </c>
      <c r="K28" s="26">
        <v>10</v>
      </c>
      <c r="L28" s="26">
        <v>10</v>
      </c>
      <c r="M28" s="26">
        <v>10</v>
      </c>
      <c r="N28" s="26">
        <v>10</v>
      </c>
      <c r="O28" s="26">
        <v>10</v>
      </c>
      <c r="P28" s="26">
        <v>10</v>
      </c>
      <c r="Q28" s="26">
        <v>10</v>
      </c>
      <c r="R28" s="26">
        <v>10</v>
      </c>
      <c r="S28" s="26">
        <v>10</v>
      </c>
      <c r="T28" s="26">
        <v>10</v>
      </c>
      <c r="U28" s="26">
        <v>10</v>
      </c>
      <c r="V28" s="26">
        <v>10</v>
      </c>
      <c r="W28" s="71"/>
      <c r="X28" s="26">
        <v>10</v>
      </c>
      <c r="Y28" s="26">
        <v>10</v>
      </c>
      <c r="Z28" s="26">
        <v>10</v>
      </c>
      <c r="AA28" s="26">
        <v>10</v>
      </c>
      <c r="AB28" s="26">
        <v>10</v>
      </c>
      <c r="AC28" s="26">
        <v>10</v>
      </c>
      <c r="AD28" s="26">
        <v>10</v>
      </c>
      <c r="AE28" s="26">
        <v>10</v>
      </c>
      <c r="AF28" s="26">
        <v>10</v>
      </c>
      <c r="AG28" s="26">
        <v>10</v>
      </c>
      <c r="AH28" s="26">
        <v>10</v>
      </c>
      <c r="AI28" s="26">
        <v>10</v>
      </c>
      <c r="AK28" s="17"/>
    </row>
    <row r="29" spans="1:37" x14ac:dyDescent="0.4">
      <c r="A29" s="34" t="s">
        <v>71</v>
      </c>
      <c r="B29" s="79" t="s">
        <v>25</v>
      </c>
      <c r="C29" s="36" t="s">
        <v>72</v>
      </c>
      <c r="D29" s="27" t="s">
        <v>75</v>
      </c>
      <c r="E29" s="32" t="s">
        <v>76</v>
      </c>
      <c r="F29" s="28" t="s">
        <v>28</v>
      </c>
      <c r="G29" s="26">
        <v>10</v>
      </c>
      <c r="H29" s="29">
        <v>1</v>
      </c>
      <c r="I29" s="30">
        <v>42917</v>
      </c>
      <c r="J29" s="144">
        <v>46568</v>
      </c>
      <c r="K29" s="26">
        <v>10</v>
      </c>
      <c r="L29" s="26">
        <v>10</v>
      </c>
      <c r="M29" s="26">
        <v>10</v>
      </c>
      <c r="N29" s="26">
        <v>10</v>
      </c>
      <c r="O29" s="26">
        <v>10</v>
      </c>
      <c r="P29" s="26">
        <v>10</v>
      </c>
      <c r="Q29" s="26">
        <v>10</v>
      </c>
      <c r="R29" s="26">
        <v>10</v>
      </c>
      <c r="S29" s="26">
        <v>10</v>
      </c>
      <c r="T29" s="26">
        <v>10</v>
      </c>
      <c r="U29" s="26">
        <v>10</v>
      </c>
      <c r="V29" s="26">
        <v>10</v>
      </c>
      <c r="W29" s="71"/>
      <c r="X29" s="26">
        <v>10</v>
      </c>
      <c r="Y29" s="26">
        <v>10</v>
      </c>
      <c r="Z29" s="26">
        <v>10</v>
      </c>
      <c r="AA29" s="26">
        <v>10</v>
      </c>
      <c r="AB29" s="26">
        <v>10</v>
      </c>
      <c r="AC29" s="26">
        <v>10</v>
      </c>
      <c r="AD29" s="26">
        <v>10</v>
      </c>
      <c r="AE29" s="26">
        <v>10</v>
      </c>
      <c r="AF29" s="26">
        <v>10</v>
      </c>
      <c r="AG29" s="26">
        <v>10</v>
      </c>
      <c r="AH29" s="26">
        <v>10</v>
      </c>
      <c r="AI29" s="26">
        <v>10</v>
      </c>
      <c r="AK29" s="17"/>
    </row>
    <row r="30" spans="1:37" x14ac:dyDescent="0.4">
      <c r="A30" s="34" t="s">
        <v>77</v>
      </c>
      <c r="B30" s="79" t="s">
        <v>25</v>
      </c>
      <c r="C30" s="36"/>
      <c r="D30" s="32" t="s">
        <v>78</v>
      </c>
      <c r="E30" s="32" t="s">
        <v>79</v>
      </c>
      <c r="F30" s="28" t="s">
        <v>28</v>
      </c>
      <c r="G30" s="26">
        <v>0</v>
      </c>
      <c r="H30" s="29" t="s">
        <v>80</v>
      </c>
      <c r="I30" s="30">
        <v>42186</v>
      </c>
      <c r="J30" s="31">
        <v>44742</v>
      </c>
      <c r="K30" s="26">
        <v>242.47</v>
      </c>
      <c r="L30" s="26">
        <v>285.41000000000003</v>
      </c>
      <c r="M30" s="26">
        <v>271.23</v>
      </c>
      <c r="N30" s="26">
        <v>256.19</v>
      </c>
      <c r="O30" s="26">
        <v>271.25</v>
      </c>
      <c r="P30" s="26">
        <v>260.39999999999998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71"/>
      <c r="X30" s="26" t="s">
        <v>80</v>
      </c>
      <c r="Y30" s="26" t="s">
        <v>80</v>
      </c>
      <c r="Z30" s="26" t="s">
        <v>80</v>
      </c>
      <c r="AA30" s="26" t="s">
        <v>80</v>
      </c>
      <c r="AB30" s="26" t="s">
        <v>80</v>
      </c>
      <c r="AC30" s="26" t="s">
        <v>80</v>
      </c>
      <c r="AD30" s="26" t="s">
        <v>80</v>
      </c>
      <c r="AE30" s="26" t="s">
        <v>80</v>
      </c>
      <c r="AF30" s="26" t="s">
        <v>80</v>
      </c>
      <c r="AG30" s="26" t="s">
        <v>80</v>
      </c>
      <c r="AH30" s="26" t="s">
        <v>80</v>
      </c>
      <c r="AI30" s="26" t="s">
        <v>80</v>
      </c>
      <c r="AK30" s="17"/>
    </row>
    <row r="31" spans="1:37" ht="14.25" x14ac:dyDescent="0.45">
      <c r="A31" s="34" t="s">
        <v>81</v>
      </c>
      <c r="B31" s="79" t="s">
        <v>25</v>
      </c>
      <c r="C31" s="36"/>
      <c r="D31" s="80" t="s">
        <v>82</v>
      </c>
      <c r="E31" s="32" t="s">
        <v>83</v>
      </c>
      <c r="F31" s="28" t="s">
        <v>28</v>
      </c>
      <c r="G31" s="26">
        <v>4.0199999999999996</v>
      </c>
      <c r="H31" s="29" t="s">
        <v>80</v>
      </c>
      <c r="I31" s="30">
        <v>32140</v>
      </c>
      <c r="J31" s="31">
        <v>46265</v>
      </c>
      <c r="K31" s="26">
        <v>8.24</v>
      </c>
      <c r="L31" s="26">
        <v>4.37</v>
      </c>
      <c r="M31" s="26">
        <v>6.75</v>
      </c>
      <c r="N31" s="26">
        <v>13.66</v>
      </c>
      <c r="O31" s="26">
        <v>5.52</v>
      </c>
      <c r="P31" s="26">
        <v>6.54</v>
      </c>
      <c r="Q31" s="26">
        <v>6.62</v>
      </c>
      <c r="R31" s="26">
        <v>4.0199999999999996</v>
      </c>
      <c r="S31" s="26">
        <v>6.66</v>
      </c>
      <c r="T31" s="26">
        <v>8.2899999999999991</v>
      </c>
      <c r="U31" s="26">
        <v>3.91</v>
      </c>
      <c r="V31" s="26">
        <v>4.47</v>
      </c>
      <c r="W31" s="71"/>
      <c r="X31" s="26" t="s">
        <v>80</v>
      </c>
      <c r="Y31" s="26" t="s">
        <v>80</v>
      </c>
      <c r="Z31" s="26" t="s">
        <v>80</v>
      </c>
      <c r="AA31" s="26" t="s">
        <v>80</v>
      </c>
      <c r="AB31" s="26" t="s">
        <v>80</v>
      </c>
      <c r="AC31" s="26" t="s">
        <v>80</v>
      </c>
      <c r="AD31" s="26" t="s">
        <v>80</v>
      </c>
      <c r="AE31" s="26" t="s">
        <v>80</v>
      </c>
      <c r="AF31" s="26" t="s">
        <v>80</v>
      </c>
      <c r="AG31" s="26" t="s">
        <v>80</v>
      </c>
      <c r="AH31" s="26" t="s">
        <v>80</v>
      </c>
      <c r="AI31" s="26" t="s">
        <v>80</v>
      </c>
      <c r="AK31" s="17"/>
    </row>
    <row r="32" spans="1:37" x14ac:dyDescent="0.4">
      <c r="A32" s="34" t="s">
        <v>84</v>
      </c>
      <c r="B32" s="79" t="s">
        <v>25</v>
      </c>
      <c r="C32" s="81"/>
      <c r="D32" s="32" t="s">
        <v>85</v>
      </c>
      <c r="E32" s="32" t="s">
        <v>86</v>
      </c>
      <c r="F32" s="28" t="s">
        <v>28</v>
      </c>
      <c r="G32" s="26">
        <v>5.05</v>
      </c>
      <c r="H32" s="29" t="s">
        <v>80</v>
      </c>
      <c r="I32" s="30">
        <v>42370</v>
      </c>
      <c r="J32" s="31">
        <v>44926</v>
      </c>
      <c r="K32" s="26">
        <v>6.09</v>
      </c>
      <c r="L32" s="26">
        <v>6.11</v>
      </c>
      <c r="M32" s="26">
        <v>6.14</v>
      </c>
      <c r="N32" s="26">
        <v>5.04</v>
      </c>
      <c r="O32" s="26">
        <v>5.67</v>
      </c>
      <c r="P32" s="26">
        <v>5.91</v>
      </c>
      <c r="Q32" s="26">
        <v>4.67</v>
      </c>
      <c r="R32" s="26">
        <v>5.05</v>
      </c>
      <c r="S32" s="26">
        <v>4.7</v>
      </c>
      <c r="T32" s="26">
        <v>3.9</v>
      </c>
      <c r="U32" s="26">
        <v>5.64</v>
      </c>
      <c r="V32" s="26">
        <v>6.22</v>
      </c>
      <c r="W32" s="71"/>
      <c r="X32" s="26" t="s">
        <v>80</v>
      </c>
      <c r="Y32" s="26" t="s">
        <v>80</v>
      </c>
      <c r="Z32" s="26" t="s">
        <v>80</v>
      </c>
      <c r="AA32" s="26" t="s">
        <v>80</v>
      </c>
      <c r="AB32" s="26" t="s">
        <v>80</v>
      </c>
      <c r="AC32" s="26" t="s">
        <v>80</v>
      </c>
      <c r="AD32" s="26" t="s">
        <v>80</v>
      </c>
      <c r="AE32" s="26" t="s">
        <v>80</v>
      </c>
      <c r="AF32" s="26" t="s">
        <v>80</v>
      </c>
      <c r="AG32" s="26" t="s">
        <v>80</v>
      </c>
      <c r="AH32" s="26" t="s">
        <v>80</v>
      </c>
      <c r="AI32" s="26" t="s">
        <v>80</v>
      </c>
      <c r="AK32" s="17"/>
    </row>
    <row r="33" spans="1:37" x14ac:dyDescent="0.4">
      <c r="A33" s="34" t="s">
        <v>84</v>
      </c>
      <c r="B33" s="79" t="s">
        <v>25</v>
      </c>
      <c r="C33" s="36"/>
      <c r="D33" s="32" t="s">
        <v>87</v>
      </c>
      <c r="E33" s="32" t="s">
        <v>88</v>
      </c>
      <c r="F33" s="28" t="s">
        <v>89</v>
      </c>
      <c r="G33" s="26"/>
      <c r="H33" s="29" t="s">
        <v>80</v>
      </c>
      <c r="I33" s="30">
        <v>42186</v>
      </c>
      <c r="J33" s="31">
        <v>44742.999988425923</v>
      </c>
      <c r="K33" s="26">
        <v>10.36</v>
      </c>
      <c r="L33" s="26">
        <v>10.61</v>
      </c>
      <c r="M33" s="26">
        <v>9.94</v>
      </c>
      <c r="N33" s="26">
        <v>3.46</v>
      </c>
      <c r="O33" s="26">
        <v>10.52</v>
      </c>
      <c r="P33" s="26">
        <v>8.26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71"/>
      <c r="X33" s="26" t="s">
        <v>80</v>
      </c>
      <c r="Y33" s="26" t="s">
        <v>80</v>
      </c>
      <c r="Z33" s="26" t="s">
        <v>80</v>
      </c>
      <c r="AA33" s="26" t="s">
        <v>80</v>
      </c>
      <c r="AB33" s="26" t="s">
        <v>80</v>
      </c>
      <c r="AC33" s="26" t="s">
        <v>80</v>
      </c>
      <c r="AD33" s="26" t="s">
        <v>80</v>
      </c>
      <c r="AE33" s="26" t="s">
        <v>80</v>
      </c>
      <c r="AF33" s="26" t="s">
        <v>80</v>
      </c>
      <c r="AG33" s="26" t="s">
        <v>80</v>
      </c>
      <c r="AH33" s="26" t="s">
        <v>80</v>
      </c>
      <c r="AI33" s="26" t="s">
        <v>80</v>
      </c>
      <c r="AK33" s="17"/>
    </row>
    <row r="34" spans="1:37" x14ac:dyDescent="0.4">
      <c r="A34" s="34" t="s">
        <v>84</v>
      </c>
      <c r="B34" s="79" t="s">
        <v>25</v>
      </c>
      <c r="C34" s="36"/>
      <c r="D34" s="32" t="s">
        <v>90</v>
      </c>
      <c r="E34" s="32" t="s">
        <v>91</v>
      </c>
      <c r="F34" s="28" t="s">
        <v>51</v>
      </c>
      <c r="G34" s="26">
        <v>15.67</v>
      </c>
      <c r="H34" s="29" t="s">
        <v>80</v>
      </c>
      <c r="I34" s="30">
        <v>42461</v>
      </c>
      <c r="J34" s="31">
        <v>45015</v>
      </c>
      <c r="K34" s="26">
        <v>19.38</v>
      </c>
      <c r="L34" s="26">
        <v>19.41</v>
      </c>
      <c r="M34" s="26">
        <v>17.690000000000001</v>
      </c>
      <c r="N34" s="26">
        <v>13.13</v>
      </c>
      <c r="O34" s="26">
        <v>14.56</v>
      </c>
      <c r="P34" s="26">
        <v>15.79</v>
      </c>
      <c r="Q34" s="26">
        <v>15.39</v>
      </c>
      <c r="R34" s="26">
        <v>15.67</v>
      </c>
      <c r="S34" s="26">
        <v>15.53</v>
      </c>
      <c r="T34" s="26">
        <v>13.83</v>
      </c>
      <c r="U34" s="26">
        <v>14.22</v>
      </c>
      <c r="V34" s="26">
        <v>15.16</v>
      </c>
      <c r="W34" s="71"/>
      <c r="X34" s="26" t="s">
        <v>80</v>
      </c>
      <c r="Y34" s="26" t="s">
        <v>80</v>
      </c>
      <c r="Z34" s="26" t="s">
        <v>80</v>
      </c>
      <c r="AA34" s="26" t="s">
        <v>80</v>
      </c>
      <c r="AB34" s="26" t="s">
        <v>80</v>
      </c>
      <c r="AC34" s="26" t="s">
        <v>80</v>
      </c>
      <c r="AD34" s="26" t="s">
        <v>80</v>
      </c>
      <c r="AE34" s="26" t="s">
        <v>80</v>
      </c>
      <c r="AF34" s="26" t="s">
        <v>80</v>
      </c>
      <c r="AG34" s="26" t="s">
        <v>80</v>
      </c>
      <c r="AH34" s="26" t="s">
        <v>80</v>
      </c>
      <c r="AI34" s="26" t="s">
        <v>80</v>
      </c>
      <c r="AK34" s="17"/>
    </row>
    <row r="35" spans="1:37" x14ac:dyDescent="0.4">
      <c r="A35" s="34" t="s">
        <v>84</v>
      </c>
      <c r="B35" s="79" t="s">
        <v>25</v>
      </c>
      <c r="C35" s="36"/>
      <c r="D35" s="32" t="s">
        <v>92</v>
      </c>
      <c r="E35" s="32" t="s">
        <v>93</v>
      </c>
      <c r="F35" s="28" t="s">
        <v>89</v>
      </c>
      <c r="G35" s="26"/>
      <c r="H35" s="29" t="s">
        <v>80</v>
      </c>
      <c r="I35" s="30">
        <v>42186</v>
      </c>
      <c r="J35" s="31">
        <v>44742.999988425923</v>
      </c>
      <c r="K35" s="26">
        <v>36.369999999999997</v>
      </c>
      <c r="L35" s="26">
        <v>35.36</v>
      </c>
      <c r="M35" s="26">
        <v>25.72</v>
      </c>
      <c r="N35" s="26">
        <v>20.260000000000002</v>
      </c>
      <c r="O35" s="26">
        <v>33.590000000000003</v>
      </c>
      <c r="P35" s="26">
        <v>34.78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71"/>
      <c r="X35" s="26" t="s">
        <v>80</v>
      </c>
      <c r="Y35" s="26" t="s">
        <v>80</v>
      </c>
      <c r="Z35" s="26" t="s">
        <v>80</v>
      </c>
      <c r="AA35" s="26" t="s">
        <v>80</v>
      </c>
      <c r="AB35" s="26" t="s">
        <v>80</v>
      </c>
      <c r="AC35" s="26" t="s">
        <v>80</v>
      </c>
      <c r="AD35" s="26" t="s">
        <v>80</v>
      </c>
      <c r="AE35" s="26" t="s">
        <v>80</v>
      </c>
      <c r="AF35" s="26" t="s">
        <v>80</v>
      </c>
      <c r="AG35" s="26" t="s">
        <v>80</v>
      </c>
      <c r="AH35" s="26" t="s">
        <v>80</v>
      </c>
      <c r="AI35" s="26" t="s">
        <v>80</v>
      </c>
      <c r="AK35" s="17"/>
    </row>
    <row r="36" spans="1:37" x14ac:dyDescent="0.4">
      <c r="A36" s="82" t="s">
        <v>94</v>
      </c>
      <c r="B36" s="35" t="s">
        <v>25</v>
      </c>
      <c r="C36" s="36" t="s">
        <v>95</v>
      </c>
      <c r="D36" s="35" t="s">
        <v>96</v>
      </c>
      <c r="E36" s="32" t="s">
        <v>97</v>
      </c>
      <c r="F36" s="28" t="s">
        <v>28</v>
      </c>
      <c r="G36" s="26">
        <v>650</v>
      </c>
      <c r="H36" s="29">
        <v>1</v>
      </c>
      <c r="I36" s="30">
        <v>43983</v>
      </c>
      <c r="J36" s="31">
        <v>51287</v>
      </c>
      <c r="K36" s="26">
        <v>650</v>
      </c>
      <c r="L36" s="26">
        <v>650</v>
      </c>
      <c r="M36" s="26">
        <v>650</v>
      </c>
      <c r="N36" s="26">
        <v>650</v>
      </c>
      <c r="O36" s="26">
        <v>650</v>
      </c>
      <c r="P36" s="26">
        <v>650</v>
      </c>
      <c r="Q36" s="26">
        <v>650</v>
      </c>
      <c r="R36" s="26">
        <v>650</v>
      </c>
      <c r="S36" s="26">
        <v>650</v>
      </c>
      <c r="T36" s="26">
        <v>650</v>
      </c>
      <c r="U36" s="26">
        <v>650</v>
      </c>
      <c r="V36" s="26">
        <v>650</v>
      </c>
      <c r="W36" s="71"/>
      <c r="X36" s="26">
        <v>509</v>
      </c>
      <c r="Y36" s="26">
        <v>509</v>
      </c>
      <c r="Z36" s="26">
        <v>509</v>
      </c>
      <c r="AA36" s="26">
        <v>509</v>
      </c>
      <c r="AB36" s="26">
        <v>509</v>
      </c>
      <c r="AC36" s="26">
        <v>509</v>
      </c>
      <c r="AD36" s="26">
        <v>509</v>
      </c>
      <c r="AE36" s="26">
        <v>509</v>
      </c>
      <c r="AF36" s="26">
        <v>509</v>
      </c>
      <c r="AG36" s="26">
        <v>509</v>
      </c>
      <c r="AH36" s="26">
        <v>509</v>
      </c>
      <c r="AI36" s="26">
        <v>509</v>
      </c>
      <c r="AK36" s="17"/>
    </row>
    <row r="37" spans="1:37" x14ac:dyDescent="0.4">
      <c r="A37" s="82" t="s">
        <v>94</v>
      </c>
      <c r="B37" s="35" t="s">
        <v>25</v>
      </c>
      <c r="C37" s="36" t="s">
        <v>95</v>
      </c>
      <c r="D37" s="35" t="s">
        <v>98</v>
      </c>
      <c r="E37" s="32" t="s">
        <v>99</v>
      </c>
      <c r="F37" s="28" t="s">
        <v>28</v>
      </c>
      <c r="G37" s="26">
        <v>649</v>
      </c>
      <c r="H37" s="29">
        <v>1</v>
      </c>
      <c r="I37" s="30">
        <v>43952</v>
      </c>
      <c r="J37" s="31">
        <v>51256</v>
      </c>
      <c r="K37" s="26">
        <v>649</v>
      </c>
      <c r="L37" s="26">
        <v>649</v>
      </c>
      <c r="M37" s="26">
        <v>649</v>
      </c>
      <c r="N37" s="26">
        <v>649</v>
      </c>
      <c r="O37" s="26">
        <v>649</v>
      </c>
      <c r="P37" s="26">
        <v>649</v>
      </c>
      <c r="Q37" s="26">
        <v>649</v>
      </c>
      <c r="R37" s="26">
        <v>649</v>
      </c>
      <c r="S37" s="26">
        <v>649</v>
      </c>
      <c r="T37" s="26">
        <v>649</v>
      </c>
      <c r="U37" s="26">
        <v>649</v>
      </c>
      <c r="V37" s="26">
        <v>649</v>
      </c>
      <c r="W37" s="71"/>
      <c r="X37" s="26">
        <v>507</v>
      </c>
      <c r="Y37" s="26">
        <v>507</v>
      </c>
      <c r="Z37" s="26">
        <v>507</v>
      </c>
      <c r="AA37" s="26">
        <v>507</v>
      </c>
      <c r="AB37" s="26">
        <v>507</v>
      </c>
      <c r="AC37" s="26">
        <v>507</v>
      </c>
      <c r="AD37" s="26">
        <v>507</v>
      </c>
      <c r="AE37" s="26">
        <v>507</v>
      </c>
      <c r="AF37" s="26">
        <v>507</v>
      </c>
      <c r="AG37" s="26">
        <v>507</v>
      </c>
      <c r="AH37" s="26">
        <v>507</v>
      </c>
      <c r="AI37" s="26">
        <v>507</v>
      </c>
      <c r="AK37" s="17"/>
    </row>
    <row r="38" spans="1:37" x14ac:dyDescent="0.4">
      <c r="A38" s="82" t="s">
        <v>94</v>
      </c>
      <c r="B38" s="35" t="s">
        <v>25</v>
      </c>
      <c r="C38" s="36" t="s">
        <v>95</v>
      </c>
      <c r="D38" s="35" t="s">
        <v>100</v>
      </c>
      <c r="E38" s="32" t="s">
        <v>101</v>
      </c>
      <c r="F38" s="28" t="s">
        <v>28</v>
      </c>
      <c r="G38" s="26">
        <v>49</v>
      </c>
      <c r="H38" s="29">
        <v>1</v>
      </c>
      <c r="I38" s="30">
        <v>44013</v>
      </c>
      <c r="J38" s="31">
        <v>51317</v>
      </c>
      <c r="K38" s="26">
        <v>49</v>
      </c>
      <c r="L38" s="26">
        <v>49</v>
      </c>
      <c r="M38" s="26">
        <v>49</v>
      </c>
      <c r="N38" s="26">
        <v>49</v>
      </c>
      <c r="O38" s="26">
        <v>49</v>
      </c>
      <c r="P38" s="26">
        <v>49</v>
      </c>
      <c r="Q38" s="26">
        <v>49</v>
      </c>
      <c r="R38" s="26">
        <v>49</v>
      </c>
      <c r="S38" s="26">
        <v>49</v>
      </c>
      <c r="T38" s="26">
        <v>49</v>
      </c>
      <c r="U38" s="26">
        <v>49</v>
      </c>
      <c r="V38" s="26">
        <v>49</v>
      </c>
      <c r="W38" s="71"/>
      <c r="X38" s="26">
        <v>49</v>
      </c>
      <c r="Y38" s="26">
        <v>49</v>
      </c>
      <c r="Z38" s="26">
        <v>49</v>
      </c>
      <c r="AA38" s="26">
        <v>49</v>
      </c>
      <c r="AB38" s="26">
        <v>49</v>
      </c>
      <c r="AC38" s="26">
        <v>49</v>
      </c>
      <c r="AD38" s="26">
        <v>49</v>
      </c>
      <c r="AE38" s="26">
        <v>49</v>
      </c>
      <c r="AF38" s="26">
        <v>49</v>
      </c>
      <c r="AG38" s="26">
        <v>49</v>
      </c>
      <c r="AH38" s="26">
        <v>49</v>
      </c>
      <c r="AI38" s="26">
        <v>49</v>
      </c>
      <c r="AK38" s="17"/>
    </row>
    <row r="39" spans="1:37" x14ac:dyDescent="0.4">
      <c r="A39" s="82" t="s">
        <v>94</v>
      </c>
      <c r="B39" s="35" t="s">
        <v>25</v>
      </c>
      <c r="C39" s="36" t="s">
        <v>95</v>
      </c>
      <c r="D39" s="32" t="s">
        <v>100</v>
      </c>
      <c r="E39" s="32" t="s">
        <v>102</v>
      </c>
      <c r="F39" s="28" t="s">
        <v>28</v>
      </c>
      <c r="G39" s="26">
        <v>49</v>
      </c>
      <c r="H39" s="29">
        <v>1</v>
      </c>
      <c r="I39" s="30">
        <v>44013</v>
      </c>
      <c r="J39" s="31">
        <v>51317</v>
      </c>
      <c r="K39" s="26">
        <v>49</v>
      </c>
      <c r="L39" s="26">
        <v>49</v>
      </c>
      <c r="M39" s="26">
        <v>49</v>
      </c>
      <c r="N39" s="26">
        <v>49</v>
      </c>
      <c r="O39" s="26">
        <v>49</v>
      </c>
      <c r="P39" s="26">
        <v>49</v>
      </c>
      <c r="Q39" s="26">
        <v>49</v>
      </c>
      <c r="R39" s="26">
        <v>49</v>
      </c>
      <c r="S39" s="26">
        <v>49</v>
      </c>
      <c r="T39" s="26">
        <v>49</v>
      </c>
      <c r="U39" s="26">
        <v>49</v>
      </c>
      <c r="V39" s="26">
        <v>49</v>
      </c>
      <c r="W39" s="71"/>
      <c r="X39" s="26">
        <v>49</v>
      </c>
      <c r="Y39" s="26">
        <v>49</v>
      </c>
      <c r="Z39" s="26">
        <v>49</v>
      </c>
      <c r="AA39" s="26">
        <v>49</v>
      </c>
      <c r="AB39" s="26">
        <v>49</v>
      </c>
      <c r="AC39" s="26">
        <v>49</v>
      </c>
      <c r="AD39" s="26">
        <v>49</v>
      </c>
      <c r="AE39" s="26">
        <v>49</v>
      </c>
      <c r="AF39" s="26">
        <v>49</v>
      </c>
      <c r="AG39" s="26">
        <v>49</v>
      </c>
      <c r="AH39" s="26">
        <v>49</v>
      </c>
      <c r="AI39" s="26">
        <v>49</v>
      </c>
      <c r="AK39" s="17"/>
    </row>
    <row r="40" spans="1:37" x14ac:dyDescent="0.4">
      <c r="A40" s="82" t="s">
        <v>94</v>
      </c>
      <c r="B40" s="32" t="s">
        <v>25</v>
      </c>
      <c r="C40" s="36" t="s">
        <v>95</v>
      </c>
      <c r="D40" s="32" t="s">
        <v>103</v>
      </c>
      <c r="E40" s="32" t="s">
        <v>104</v>
      </c>
      <c r="F40" s="28" t="s">
        <v>28</v>
      </c>
      <c r="G40" s="26">
        <v>100</v>
      </c>
      <c r="H40" s="29">
        <v>3</v>
      </c>
      <c r="I40" s="30">
        <v>44197</v>
      </c>
      <c r="J40" s="31">
        <v>51501</v>
      </c>
      <c r="K40" s="26">
        <v>100</v>
      </c>
      <c r="L40" s="26">
        <v>100</v>
      </c>
      <c r="M40" s="26">
        <v>100</v>
      </c>
      <c r="N40" s="26">
        <v>100</v>
      </c>
      <c r="O40" s="26">
        <v>100</v>
      </c>
      <c r="P40" s="26">
        <v>100</v>
      </c>
      <c r="Q40" s="26">
        <v>100</v>
      </c>
      <c r="R40" s="26">
        <v>100</v>
      </c>
      <c r="S40" s="26">
        <v>100</v>
      </c>
      <c r="T40" s="26">
        <v>100</v>
      </c>
      <c r="U40" s="26">
        <v>100</v>
      </c>
      <c r="V40" s="26">
        <v>100</v>
      </c>
      <c r="W40" s="71"/>
      <c r="X40" s="84">
        <v>200</v>
      </c>
      <c r="Y40" s="84">
        <v>200</v>
      </c>
      <c r="Z40" s="84">
        <v>200</v>
      </c>
      <c r="AA40" s="84">
        <v>200</v>
      </c>
      <c r="AB40" s="84">
        <v>200</v>
      </c>
      <c r="AC40" s="84">
        <v>200</v>
      </c>
      <c r="AD40" s="84">
        <v>200</v>
      </c>
      <c r="AE40" s="84">
        <v>200</v>
      </c>
      <c r="AF40" s="84">
        <v>200</v>
      </c>
      <c r="AG40" s="84">
        <v>200</v>
      </c>
      <c r="AH40" s="84">
        <v>200</v>
      </c>
      <c r="AI40" s="84">
        <v>200</v>
      </c>
      <c r="AK40" s="17"/>
    </row>
    <row r="41" spans="1:37" x14ac:dyDescent="0.4">
      <c r="A41" s="34" t="s">
        <v>105</v>
      </c>
      <c r="B41" s="35" t="s">
        <v>25</v>
      </c>
      <c r="C41" s="36" t="s">
        <v>95</v>
      </c>
      <c r="D41" s="32" t="s">
        <v>106</v>
      </c>
      <c r="E41" s="32" t="s">
        <v>107</v>
      </c>
      <c r="F41" s="28" t="s">
        <v>51</v>
      </c>
      <c r="G41" s="26">
        <v>100</v>
      </c>
      <c r="H41" s="29">
        <v>3</v>
      </c>
      <c r="I41" s="85">
        <v>44378</v>
      </c>
      <c r="J41" s="31">
        <v>51591</v>
      </c>
      <c r="K41" s="26">
        <v>100</v>
      </c>
      <c r="L41" s="26">
        <v>100</v>
      </c>
      <c r="M41" s="26">
        <v>100</v>
      </c>
      <c r="N41" s="26">
        <v>100</v>
      </c>
      <c r="O41" s="26">
        <v>100</v>
      </c>
      <c r="P41" s="26">
        <v>100</v>
      </c>
      <c r="Q41" s="26">
        <v>100</v>
      </c>
      <c r="R41" s="26">
        <v>100</v>
      </c>
      <c r="S41" s="26">
        <v>100</v>
      </c>
      <c r="T41" s="26">
        <v>100</v>
      </c>
      <c r="U41" s="26">
        <v>100</v>
      </c>
      <c r="V41" s="26">
        <v>100</v>
      </c>
      <c r="W41" s="71"/>
      <c r="X41" s="84">
        <v>200</v>
      </c>
      <c r="Y41" s="84">
        <v>200</v>
      </c>
      <c r="Z41" s="84">
        <v>200</v>
      </c>
      <c r="AA41" s="84">
        <v>200</v>
      </c>
      <c r="AB41" s="84">
        <v>200</v>
      </c>
      <c r="AC41" s="84">
        <v>200</v>
      </c>
      <c r="AD41" s="84">
        <v>200</v>
      </c>
      <c r="AE41" s="84">
        <v>200</v>
      </c>
      <c r="AF41" s="84">
        <v>200</v>
      </c>
      <c r="AG41" s="84">
        <v>200</v>
      </c>
      <c r="AH41" s="84">
        <v>200</v>
      </c>
      <c r="AI41" s="84">
        <v>200</v>
      </c>
      <c r="AK41" s="17"/>
    </row>
    <row r="42" spans="1:37" s="71" customFormat="1" x14ac:dyDescent="0.4">
      <c r="A42" s="34" t="s">
        <v>108</v>
      </c>
      <c r="B42" s="35" t="s">
        <v>25</v>
      </c>
      <c r="C42" s="146" t="s">
        <v>109</v>
      </c>
      <c r="D42" s="147" t="s">
        <v>110</v>
      </c>
      <c r="E42" s="147" t="s">
        <v>111</v>
      </c>
      <c r="F42" s="148" t="s">
        <v>51</v>
      </c>
      <c r="G42" s="84">
        <v>40</v>
      </c>
      <c r="H42" s="70">
        <v>3</v>
      </c>
      <c r="I42" s="85">
        <v>45078</v>
      </c>
      <c r="J42" s="144">
        <v>51470</v>
      </c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K42" s="72"/>
    </row>
    <row r="43" spans="1:37" x14ac:dyDescent="0.4">
      <c r="A43" s="34" t="s">
        <v>108</v>
      </c>
      <c r="B43" s="35" t="s">
        <v>25</v>
      </c>
      <c r="C43" s="36" t="s">
        <v>95</v>
      </c>
      <c r="D43" s="32" t="s">
        <v>112</v>
      </c>
      <c r="E43" s="32" t="s">
        <v>113</v>
      </c>
      <c r="F43" s="33" t="s">
        <v>51</v>
      </c>
      <c r="G43" s="26">
        <v>10</v>
      </c>
      <c r="H43" s="29">
        <v>3</v>
      </c>
      <c r="I43" s="85">
        <v>44287</v>
      </c>
      <c r="J43" s="31">
        <v>51470</v>
      </c>
      <c r="K43" s="26">
        <v>10</v>
      </c>
      <c r="L43" s="26">
        <v>10</v>
      </c>
      <c r="M43" s="26">
        <v>10</v>
      </c>
      <c r="N43" s="26">
        <v>10</v>
      </c>
      <c r="O43" s="26">
        <v>10</v>
      </c>
      <c r="P43" s="26">
        <v>10</v>
      </c>
      <c r="Q43" s="26">
        <v>10</v>
      </c>
      <c r="R43" s="26">
        <v>10</v>
      </c>
      <c r="S43" s="26">
        <v>10</v>
      </c>
      <c r="T43" s="26">
        <v>10</v>
      </c>
      <c r="U43" s="26">
        <v>10</v>
      </c>
      <c r="V43" s="26">
        <v>10</v>
      </c>
      <c r="W43" s="71"/>
      <c r="X43" s="84">
        <v>20</v>
      </c>
      <c r="Y43" s="84">
        <v>20</v>
      </c>
      <c r="Z43" s="84">
        <v>20</v>
      </c>
      <c r="AA43" s="84">
        <v>20</v>
      </c>
      <c r="AB43" s="84">
        <v>20</v>
      </c>
      <c r="AC43" s="84">
        <v>20</v>
      </c>
      <c r="AD43" s="84">
        <v>20</v>
      </c>
      <c r="AE43" s="84">
        <v>20</v>
      </c>
      <c r="AF43" s="84">
        <v>20</v>
      </c>
      <c r="AG43" s="84">
        <v>20</v>
      </c>
      <c r="AH43" s="84">
        <v>20</v>
      </c>
      <c r="AI43" s="84">
        <v>20</v>
      </c>
      <c r="AK43" s="17"/>
    </row>
    <row r="44" spans="1:37" x14ac:dyDescent="0.4">
      <c r="A44" s="34" t="s">
        <v>108</v>
      </c>
      <c r="B44" s="35" t="s">
        <v>25</v>
      </c>
      <c r="C44" s="36" t="s">
        <v>95</v>
      </c>
      <c r="D44" s="32" t="s">
        <v>114</v>
      </c>
      <c r="E44" s="32" t="s">
        <v>115</v>
      </c>
      <c r="F44" s="33" t="s">
        <v>51</v>
      </c>
      <c r="G44" s="26">
        <v>11</v>
      </c>
      <c r="H44" s="29">
        <v>3</v>
      </c>
      <c r="I44" s="85">
        <v>44348</v>
      </c>
      <c r="J44" s="31">
        <v>51501</v>
      </c>
      <c r="K44" s="26">
        <v>11</v>
      </c>
      <c r="L44" s="26">
        <v>11</v>
      </c>
      <c r="M44" s="26">
        <v>11</v>
      </c>
      <c r="N44" s="26">
        <v>11</v>
      </c>
      <c r="O44" s="26">
        <v>11</v>
      </c>
      <c r="P44" s="26">
        <v>11</v>
      </c>
      <c r="Q44" s="26">
        <v>11</v>
      </c>
      <c r="R44" s="26">
        <v>11</v>
      </c>
      <c r="S44" s="26">
        <v>11</v>
      </c>
      <c r="T44" s="26">
        <v>11</v>
      </c>
      <c r="U44" s="26">
        <v>11</v>
      </c>
      <c r="V44" s="26">
        <v>11</v>
      </c>
      <c r="W44" s="71"/>
      <c r="X44" s="26">
        <v>22</v>
      </c>
      <c r="Y44" s="26">
        <v>22</v>
      </c>
      <c r="Z44" s="26">
        <v>22</v>
      </c>
      <c r="AA44" s="26">
        <v>22</v>
      </c>
      <c r="AB44" s="26">
        <v>22</v>
      </c>
      <c r="AC44" s="26">
        <v>22</v>
      </c>
      <c r="AD44" s="26">
        <v>22</v>
      </c>
      <c r="AE44" s="26">
        <v>22</v>
      </c>
      <c r="AF44" s="26">
        <v>22</v>
      </c>
      <c r="AG44" s="26">
        <v>22</v>
      </c>
      <c r="AH44" s="26">
        <v>22</v>
      </c>
      <c r="AI44" s="26">
        <v>22</v>
      </c>
      <c r="AK44" s="17"/>
    </row>
    <row r="45" spans="1:37" x14ac:dyDescent="0.4">
      <c r="A45" s="34" t="s">
        <v>108</v>
      </c>
      <c r="B45" s="35" t="s">
        <v>25</v>
      </c>
      <c r="C45" s="36" t="s">
        <v>95</v>
      </c>
      <c r="D45" s="32" t="s">
        <v>116</v>
      </c>
      <c r="E45" s="32" t="s">
        <v>111</v>
      </c>
      <c r="F45" s="33" t="s">
        <v>51</v>
      </c>
      <c r="G45" s="26">
        <v>10</v>
      </c>
      <c r="H45" s="29">
        <v>3</v>
      </c>
      <c r="I45" s="85">
        <v>44713</v>
      </c>
      <c r="J45" s="31">
        <v>51591</v>
      </c>
      <c r="K45" s="143"/>
      <c r="L45" s="143"/>
      <c r="M45" s="143"/>
      <c r="N45" s="84"/>
      <c r="O45" s="84"/>
      <c r="P45" s="26">
        <v>10</v>
      </c>
      <c r="Q45" s="26">
        <v>10</v>
      </c>
      <c r="R45" s="26">
        <v>10</v>
      </c>
      <c r="S45" s="26">
        <v>10</v>
      </c>
      <c r="T45" s="26">
        <v>10</v>
      </c>
      <c r="U45" s="26">
        <v>10</v>
      </c>
      <c r="V45" s="26">
        <v>10</v>
      </c>
      <c r="W45" s="71"/>
      <c r="X45" s="143"/>
      <c r="Y45" s="143"/>
      <c r="Z45" s="143"/>
      <c r="AA45" s="84"/>
      <c r="AB45" s="84"/>
      <c r="AC45" s="26">
        <v>20</v>
      </c>
      <c r="AD45" s="26">
        <v>20</v>
      </c>
      <c r="AE45" s="26">
        <v>20</v>
      </c>
      <c r="AF45" s="26">
        <v>20</v>
      </c>
      <c r="AG45" s="26">
        <v>20</v>
      </c>
      <c r="AH45" s="26">
        <v>20</v>
      </c>
      <c r="AI45" s="26">
        <v>20</v>
      </c>
      <c r="AK45" s="17"/>
    </row>
    <row r="46" spans="1:37" x14ac:dyDescent="0.4">
      <c r="A46" s="34" t="s">
        <v>117</v>
      </c>
      <c r="B46" s="35"/>
      <c r="C46" s="36" t="s">
        <v>118</v>
      </c>
      <c r="D46" s="32" t="s">
        <v>119</v>
      </c>
      <c r="E46" s="32" t="s">
        <v>120</v>
      </c>
      <c r="F46" s="33" t="s">
        <v>89</v>
      </c>
      <c r="G46" s="26"/>
      <c r="H46" s="29"/>
      <c r="I46" s="30">
        <v>44197</v>
      </c>
      <c r="J46" s="31">
        <v>45292</v>
      </c>
      <c r="K46" s="26">
        <v>100</v>
      </c>
      <c r="L46" s="26">
        <v>100</v>
      </c>
      <c r="M46" s="26">
        <v>100</v>
      </c>
      <c r="N46" s="26">
        <v>100</v>
      </c>
      <c r="O46" s="26">
        <v>100</v>
      </c>
      <c r="P46" s="26">
        <v>100</v>
      </c>
      <c r="Q46" s="26">
        <v>100</v>
      </c>
      <c r="R46" s="26">
        <v>100</v>
      </c>
      <c r="S46" s="26">
        <v>100</v>
      </c>
      <c r="T46" s="26">
        <v>100</v>
      </c>
      <c r="U46" s="26">
        <v>100</v>
      </c>
      <c r="V46" s="26">
        <v>100</v>
      </c>
      <c r="W46" s="71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K46" s="17"/>
    </row>
    <row r="47" spans="1:37" x14ac:dyDescent="0.4">
      <c r="A47" s="162" t="s">
        <v>121</v>
      </c>
      <c r="B47" s="162" t="s">
        <v>25</v>
      </c>
      <c r="C47" s="163" t="s">
        <v>118</v>
      </c>
      <c r="D47" s="164" t="s">
        <v>122</v>
      </c>
      <c r="E47" s="162" t="s">
        <v>123</v>
      </c>
      <c r="F47" s="168" t="s">
        <v>51</v>
      </c>
      <c r="G47" s="166">
        <v>30.37</v>
      </c>
      <c r="H47" s="162" t="s">
        <v>124</v>
      </c>
      <c r="I47" s="169">
        <v>43831</v>
      </c>
      <c r="J47" s="169">
        <v>46386</v>
      </c>
      <c r="K47" s="26">
        <v>30.45</v>
      </c>
      <c r="L47" s="26">
        <v>29.25</v>
      </c>
      <c r="M47" s="26">
        <v>30.01</v>
      </c>
      <c r="N47" s="26">
        <v>30.41</v>
      </c>
      <c r="O47" s="26">
        <v>29.23</v>
      </c>
      <c r="P47" s="26">
        <v>30.45</v>
      </c>
      <c r="Q47" s="26">
        <v>30.51</v>
      </c>
      <c r="R47" s="26">
        <v>30.37</v>
      </c>
      <c r="S47" s="26">
        <v>30.31</v>
      </c>
      <c r="T47" s="26">
        <v>29.71</v>
      </c>
      <c r="U47" s="26">
        <v>30.43</v>
      </c>
      <c r="V47" s="26">
        <v>29.96</v>
      </c>
      <c r="W47" s="165"/>
      <c r="X47" s="164" t="s">
        <v>124</v>
      </c>
      <c r="Y47" s="162" t="s">
        <v>124</v>
      </c>
      <c r="Z47" s="162" t="s">
        <v>124</v>
      </c>
      <c r="AA47" s="162" t="s">
        <v>124</v>
      </c>
      <c r="AB47" s="162" t="s">
        <v>124</v>
      </c>
      <c r="AC47" s="162" t="s">
        <v>124</v>
      </c>
      <c r="AD47" s="162" t="s">
        <v>124</v>
      </c>
      <c r="AE47" s="162" t="s">
        <v>124</v>
      </c>
      <c r="AF47" s="162" t="s">
        <v>124</v>
      </c>
      <c r="AG47" s="162" t="s">
        <v>124</v>
      </c>
      <c r="AH47" s="162" t="s">
        <v>124</v>
      </c>
      <c r="AI47" s="162" t="s">
        <v>124</v>
      </c>
      <c r="AJ47" s="165"/>
      <c r="AK47" s="165"/>
    </row>
    <row r="48" spans="1:37" ht="61.5" customHeight="1" x14ac:dyDescent="0.4">
      <c r="A48" s="162" t="s">
        <v>125</v>
      </c>
      <c r="B48" s="162" t="s">
        <v>25</v>
      </c>
      <c r="C48" s="163" t="s">
        <v>126</v>
      </c>
      <c r="D48" s="164" t="s">
        <v>122</v>
      </c>
      <c r="E48" s="162" t="s">
        <v>127</v>
      </c>
      <c r="F48" s="166" t="s">
        <v>51</v>
      </c>
      <c r="G48" s="166">
        <v>17.21</v>
      </c>
      <c r="H48" s="167" t="s">
        <v>124</v>
      </c>
      <c r="I48" s="170">
        <v>44075</v>
      </c>
      <c r="J48" s="170">
        <v>46387</v>
      </c>
      <c r="K48" s="84">
        <v>15</v>
      </c>
      <c r="L48" s="84">
        <v>15</v>
      </c>
      <c r="M48" s="84">
        <v>15</v>
      </c>
      <c r="N48" s="84">
        <v>15</v>
      </c>
      <c r="O48" s="84">
        <v>15</v>
      </c>
      <c r="P48" s="26">
        <v>17.399999999999999</v>
      </c>
      <c r="Q48" s="26">
        <v>16.78</v>
      </c>
      <c r="R48" s="26">
        <v>17.21</v>
      </c>
      <c r="S48" s="26">
        <v>16.54</v>
      </c>
      <c r="T48" s="26">
        <v>14.84</v>
      </c>
      <c r="U48" s="26">
        <v>16.41</v>
      </c>
      <c r="V48" s="26">
        <v>17.48</v>
      </c>
      <c r="W48" s="71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K48" s="17"/>
    </row>
    <row r="49" spans="1:37" x14ac:dyDescent="0.4">
      <c r="A49" s="22" t="s">
        <v>128</v>
      </c>
      <c r="B49" s="21" t="s">
        <v>25</v>
      </c>
      <c r="C49" s="21"/>
      <c r="D49" s="23" t="s">
        <v>129</v>
      </c>
      <c r="E49" s="24"/>
      <c r="F49" s="25"/>
      <c r="G49" s="16"/>
      <c r="H49" s="18"/>
      <c r="I49" s="19"/>
      <c r="J49" s="20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" t="s">
        <v>80</v>
      </c>
      <c r="AK49" s="17"/>
    </row>
    <row r="50" spans="1:37" x14ac:dyDescent="0.4">
      <c r="A50" s="155" t="s">
        <v>130</v>
      </c>
      <c r="B50" s="21" t="s">
        <v>25</v>
      </c>
      <c r="C50" s="21"/>
      <c r="D50" s="23" t="s">
        <v>131</v>
      </c>
      <c r="E50" s="24" t="s">
        <v>132</v>
      </c>
      <c r="F50" s="156" t="s">
        <v>89</v>
      </c>
      <c r="G50" s="156"/>
      <c r="H50" s="157">
        <v>2</v>
      </c>
      <c r="I50" s="19">
        <v>44562</v>
      </c>
      <c r="J50" s="20">
        <v>44926</v>
      </c>
      <c r="K50" s="158">
        <v>5</v>
      </c>
      <c r="L50" s="158">
        <v>5</v>
      </c>
      <c r="M50" s="158">
        <v>5</v>
      </c>
      <c r="N50" s="158">
        <v>5</v>
      </c>
      <c r="O50" s="158">
        <v>5</v>
      </c>
      <c r="P50" s="158">
        <v>5</v>
      </c>
      <c r="Q50" s="158">
        <v>5</v>
      </c>
      <c r="R50" s="158">
        <v>5</v>
      </c>
      <c r="S50" s="158">
        <v>5</v>
      </c>
      <c r="T50" s="16">
        <v>5</v>
      </c>
      <c r="U50" s="16">
        <v>5</v>
      </c>
      <c r="V50" s="16">
        <v>5</v>
      </c>
      <c r="X50" s="16">
        <v>5</v>
      </c>
      <c r="Y50" s="16">
        <v>5</v>
      </c>
      <c r="Z50" s="16">
        <v>5</v>
      </c>
      <c r="AA50" s="16">
        <v>5</v>
      </c>
      <c r="AB50" s="16">
        <v>5</v>
      </c>
      <c r="AC50" s="16">
        <v>5</v>
      </c>
      <c r="AD50" s="16">
        <v>5</v>
      </c>
      <c r="AE50" s="16">
        <v>5</v>
      </c>
      <c r="AF50" s="16">
        <v>5</v>
      </c>
      <c r="AG50" s="16">
        <v>5</v>
      </c>
      <c r="AH50" s="16">
        <v>5</v>
      </c>
      <c r="AI50" s="16">
        <v>5</v>
      </c>
      <c r="AK50" s="17"/>
    </row>
    <row r="51" spans="1:37" x14ac:dyDescent="0.4">
      <c r="A51" s="155" t="s">
        <v>130</v>
      </c>
      <c r="B51" s="21" t="s">
        <v>25</v>
      </c>
      <c r="C51" s="21"/>
      <c r="D51" s="23" t="s">
        <v>133</v>
      </c>
      <c r="E51" s="24" t="s">
        <v>132</v>
      </c>
      <c r="F51" s="156" t="s">
        <v>28</v>
      </c>
      <c r="G51" s="156">
        <v>5</v>
      </c>
      <c r="H51" s="157">
        <v>2</v>
      </c>
      <c r="I51" s="19">
        <v>44562</v>
      </c>
      <c r="J51" s="20">
        <v>44926</v>
      </c>
      <c r="K51" s="158">
        <v>5</v>
      </c>
      <c r="L51" s="158">
        <v>5</v>
      </c>
      <c r="M51" s="158">
        <v>5</v>
      </c>
      <c r="N51" s="158">
        <v>5</v>
      </c>
      <c r="O51" s="158">
        <v>5</v>
      </c>
      <c r="P51" s="158">
        <v>5</v>
      </c>
      <c r="Q51" s="158">
        <v>5</v>
      </c>
      <c r="R51" s="158">
        <v>5</v>
      </c>
      <c r="S51" s="158">
        <v>5</v>
      </c>
      <c r="T51" s="16">
        <v>5</v>
      </c>
      <c r="U51" s="16">
        <v>5</v>
      </c>
      <c r="V51" s="16">
        <v>5</v>
      </c>
      <c r="X51" s="16">
        <v>5</v>
      </c>
      <c r="Y51" s="16">
        <v>5</v>
      </c>
      <c r="Z51" s="16">
        <v>5</v>
      </c>
      <c r="AA51" s="16">
        <v>5</v>
      </c>
      <c r="AB51" s="16">
        <v>5</v>
      </c>
      <c r="AC51" s="16">
        <v>5</v>
      </c>
      <c r="AD51" s="16">
        <v>5</v>
      </c>
      <c r="AE51" s="16">
        <v>5</v>
      </c>
      <c r="AF51" s="16">
        <v>5</v>
      </c>
      <c r="AG51" s="16">
        <v>5</v>
      </c>
      <c r="AH51" s="16">
        <v>5</v>
      </c>
      <c r="AI51" s="16">
        <v>5</v>
      </c>
      <c r="AK51" s="17"/>
    </row>
    <row r="52" spans="1:37" x14ac:dyDescent="0.4">
      <c r="A52" s="155" t="s">
        <v>130</v>
      </c>
      <c r="B52" s="21" t="s">
        <v>25</v>
      </c>
      <c r="C52" s="21"/>
      <c r="D52" s="23" t="s">
        <v>134</v>
      </c>
      <c r="E52" s="24" t="s">
        <v>132</v>
      </c>
      <c r="F52" s="156" t="s">
        <v>89</v>
      </c>
      <c r="G52" s="156"/>
      <c r="H52" s="157"/>
      <c r="I52" s="19">
        <v>44562</v>
      </c>
      <c r="J52" s="20">
        <v>44926</v>
      </c>
      <c r="K52" s="158">
        <v>14</v>
      </c>
      <c r="L52" s="158">
        <v>14</v>
      </c>
      <c r="M52" s="158">
        <v>14</v>
      </c>
      <c r="N52" s="158">
        <v>17</v>
      </c>
      <c r="O52" s="158">
        <v>27</v>
      </c>
      <c r="P52" s="158">
        <v>27</v>
      </c>
      <c r="Q52" s="158">
        <v>35</v>
      </c>
      <c r="R52" s="158">
        <v>35</v>
      </c>
      <c r="S52" s="158">
        <v>35</v>
      </c>
      <c r="T52" s="16">
        <v>31</v>
      </c>
      <c r="U52" s="16">
        <v>21</v>
      </c>
      <c r="V52" s="16">
        <v>21</v>
      </c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K52" s="17"/>
    </row>
    <row r="53" spans="1:37" x14ac:dyDescent="0.4">
      <c r="A53" s="155" t="s">
        <v>130</v>
      </c>
      <c r="B53" s="21"/>
      <c r="C53" s="21"/>
      <c r="D53" s="23" t="s">
        <v>135</v>
      </c>
      <c r="E53" s="24" t="s">
        <v>132</v>
      </c>
      <c r="F53" s="156" t="s">
        <v>89</v>
      </c>
      <c r="G53" s="156"/>
      <c r="H53" s="157"/>
      <c r="I53" s="19">
        <v>44562</v>
      </c>
      <c r="J53" s="20">
        <v>44926</v>
      </c>
      <c r="K53" s="158">
        <v>35</v>
      </c>
      <c r="L53" s="158">
        <v>35</v>
      </c>
      <c r="M53" s="158">
        <v>35</v>
      </c>
      <c r="N53" s="158">
        <v>35</v>
      </c>
      <c r="O53" s="158">
        <v>35</v>
      </c>
      <c r="P53" s="158">
        <v>44</v>
      </c>
      <c r="Q53" s="158">
        <v>53.5</v>
      </c>
      <c r="R53" s="158">
        <v>53.5</v>
      </c>
      <c r="S53" s="158">
        <v>53.5</v>
      </c>
      <c r="T53" s="16">
        <v>44</v>
      </c>
      <c r="U53" s="16">
        <v>35.75</v>
      </c>
      <c r="V53" s="16">
        <v>35.75</v>
      </c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K53" s="17"/>
    </row>
    <row r="54" spans="1:37" ht="51.4" thickBot="1" x14ac:dyDescent="0.45">
      <c r="A54" s="86" t="s">
        <v>136</v>
      </c>
      <c r="B54" s="38" t="s">
        <v>25</v>
      </c>
      <c r="C54" s="114" t="s">
        <v>137</v>
      </c>
      <c r="D54" s="115" t="s">
        <v>138</v>
      </c>
      <c r="E54" s="116" t="s">
        <v>132</v>
      </c>
      <c r="F54" s="77" t="s">
        <v>28</v>
      </c>
      <c r="G54" s="77">
        <v>0</v>
      </c>
      <c r="H54" s="117"/>
      <c r="I54" s="118">
        <v>44531</v>
      </c>
      <c r="J54" s="119">
        <v>49673</v>
      </c>
      <c r="K54" s="124">
        <v>0.79</v>
      </c>
      <c r="L54" s="127">
        <v>0.78</v>
      </c>
      <c r="M54" s="127">
        <v>0.86</v>
      </c>
      <c r="N54" s="127">
        <v>0.86</v>
      </c>
      <c r="O54" s="127">
        <v>0.89</v>
      </c>
      <c r="P54" s="127">
        <v>1.5</v>
      </c>
      <c r="Q54" s="127">
        <v>1.53</v>
      </c>
      <c r="R54" s="127">
        <v>1.55</v>
      </c>
      <c r="S54" s="127">
        <v>1.54</v>
      </c>
      <c r="T54" s="127">
        <v>1.54</v>
      </c>
      <c r="U54" s="127">
        <v>1.46</v>
      </c>
      <c r="V54" s="135">
        <v>1.44</v>
      </c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K54" s="17"/>
    </row>
    <row r="55" spans="1:37" ht="51.4" thickBot="1" x14ac:dyDescent="0.45">
      <c r="A55" s="86" t="s">
        <v>108</v>
      </c>
      <c r="B55" s="38" t="s">
        <v>25</v>
      </c>
      <c r="C55" s="114" t="s">
        <v>139</v>
      </c>
      <c r="D55" s="115" t="s">
        <v>140</v>
      </c>
      <c r="E55" s="116" t="s">
        <v>132</v>
      </c>
      <c r="F55" s="77" t="s">
        <v>51</v>
      </c>
      <c r="G55" s="77">
        <v>0</v>
      </c>
      <c r="H55" s="117"/>
      <c r="I55" s="118">
        <v>44562</v>
      </c>
      <c r="J55" s="119" t="s">
        <v>141</v>
      </c>
      <c r="K55" s="124">
        <v>1</v>
      </c>
      <c r="L55" s="127">
        <v>1</v>
      </c>
      <c r="M55" s="127">
        <v>1.1000000000000001</v>
      </c>
      <c r="N55" s="127">
        <v>1.1000000000000001</v>
      </c>
      <c r="O55" s="127">
        <v>1.1000000000000001</v>
      </c>
      <c r="P55" s="127">
        <v>1.3</v>
      </c>
      <c r="Q55" s="127">
        <v>3</v>
      </c>
      <c r="R55" s="127">
        <v>3</v>
      </c>
      <c r="S55" s="127">
        <v>3</v>
      </c>
      <c r="T55" s="127">
        <v>2.9</v>
      </c>
      <c r="U55" s="127">
        <v>2.8</v>
      </c>
      <c r="V55" s="135">
        <v>2.5</v>
      </c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K55" s="17"/>
    </row>
    <row r="56" spans="1:37" ht="14.25" x14ac:dyDescent="0.4">
      <c r="A56" s="86" t="s">
        <v>94</v>
      </c>
      <c r="B56" s="38" t="s">
        <v>25</v>
      </c>
      <c r="C56" s="87" t="s">
        <v>142</v>
      </c>
      <c r="D56" s="88" t="s">
        <v>143</v>
      </c>
      <c r="E56" s="89" t="s">
        <v>144</v>
      </c>
      <c r="F56" s="90" t="s">
        <v>28</v>
      </c>
      <c r="G56" s="90">
        <v>5</v>
      </c>
      <c r="H56" s="91"/>
      <c r="I56" s="92">
        <v>43040</v>
      </c>
      <c r="J56" s="93">
        <v>46872</v>
      </c>
      <c r="K56" s="120">
        <v>5</v>
      </c>
      <c r="L56" s="42">
        <v>5</v>
      </c>
      <c r="M56" s="42">
        <v>5</v>
      </c>
      <c r="N56" s="42">
        <v>5</v>
      </c>
      <c r="O56" s="42">
        <v>5</v>
      </c>
      <c r="P56" s="42">
        <v>5</v>
      </c>
      <c r="Q56" s="42">
        <v>5</v>
      </c>
      <c r="R56" s="42">
        <v>5</v>
      </c>
      <c r="S56" s="42">
        <v>5</v>
      </c>
      <c r="T56" s="42">
        <v>5</v>
      </c>
      <c r="U56" s="42">
        <v>5</v>
      </c>
      <c r="V56" s="129">
        <v>5</v>
      </c>
    </row>
    <row r="57" spans="1:37" ht="28.5" x14ac:dyDescent="0.4">
      <c r="A57" s="86" t="s">
        <v>94</v>
      </c>
      <c r="B57" s="38" t="s">
        <v>25</v>
      </c>
      <c r="C57" s="87" t="s">
        <v>142</v>
      </c>
      <c r="D57" s="39" t="s">
        <v>145</v>
      </c>
      <c r="E57" s="46" t="s">
        <v>146</v>
      </c>
      <c r="F57" s="42" t="s">
        <v>28</v>
      </c>
      <c r="G57" s="42">
        <v>5</v>
      </c>
      <c r="H57" s="44"/>
      <c r="I57" s="45">
        <v>43132</v>
      </c>
      <c r="J57" s="94">
        <v>46965</v>
      </c>
      <c r="K57" s="120">
        <v>5</v>
      </c>
      <c r="L57" s="42">
        <v>5</v>
      </c>
      <c r="M57" s="42">
        <v>5</v>
      </c>
      <c r="N57" s="42">
        <v>5</v>
      </c>
      <c r="O57" s="42">
        <v>5</v>
      </c>
      <c r="P57" s="42">
        <v>5</v>
      </c>
      <c r="Q57" s="42">
        <v>5</v>
      </c>
      <c r="R57" s="42">
        <v>5</v>
      </c>
      <c r="S57" s="42">
        <v>5</v>
      </c>
      <c r="T57" s="42">
        <v>5</v>
      </c>
      <c r="U57" s="42">
        <v>5</v>
      </c>
      <c r="V57" s="129">
        <v>5</v>
      </c>
    </row>
    <row r="58" spans="1:37" ht="102" x14ac:dyDescent="0.4">
      <c r="A58" s="86" t="s">
        <v>94</v>
      </c>
      <c r="B58" s="38" t="s">
        <v>25</v>
      </c>
      <c r="C58" s="87" t="s">
        <v>142</v>
      </c>
      <c r="D58" s="39" t="s">
        <v>147</v>
      </c>
      <c r="E58" s="48" t="s">
        <v>148</v>
      </c>
      <c r="F58" s="42" t="s">
        <v>28</v>
      </c>
      <c r="G58" s="42">
        <v>25</v>
      </c>
      <c r="H58" s="44"/>
      <c r="I58" s="45">
        <v>43556</v>
      </c>
      <c r="J58" s="94">
        <v>47208</v>
      </c>
      <c r="K58" s="120">
        <v>25</v>
      </c>
      <c r="L58" s="42">
        <v>25</v>
      </c>
      <c r="M58" s="42">
        <v>25</v>
      </c>
      <c r="N58" s="42">
        <v>25</v>
      </c>
      <c r="O58" s="42">
        <v>25</v>
      </c>
      <c r="P58" s="42">
        <v>25</v>
      </c>
      <c r="Q58" s="42">
        <v>25</v>
      </c>
      <c r="R58" s="42">
        <v>25</v>
      </c>
      <c r="S58" s="42">
        <v>25</v>
      </c>
      <c r="T58" s="42">
        <v>25</v>
      </c>
      <c r="U58" s="42">
        <v>25</v>
      </c>
      <c r="V58" s="129">
        <v>25</v>
      </c>
    </row>
    <row r="59" spans="1:37" ht="102" x14ac:dyDescent="0.4">
      <c r="A59" s="86" t="s">
        <v>94</v>
      </c>
      <c r="B59" s="38" t="s">
        <v>25</v>
      </c>
      <c r="C59" s="87" t="s">
        <v>142</v>
      </c>
      <c r="D59" s="39" t="s">
        <v>149</v>
      </c>
      <c r="E59" s="48" t="s">
        <v>150</v>
      </c>
      <c r="F59" s="42" t="s">
        <v>28</v>
      </c>
      <c r="G59" s="42">
        <v>15</v>
      </c>
      <c r="H59" s="44"/>
      <c r="I59" s="45">
        <v>43891</v>
      </c>
      <c r="J59" s="95">
        <v>11017</v>
      </c>
      <c r="K59" s="120">
        <v>15</v>
      </c>
      <c r="L59" s="42">
        <v>15</v>
      </c>
      <c r="M59" s="42">
        <v>15</v>
      </c>
      <c r="N59" s="42">
        <v>15</v>
      </c>
      <c r="O59" s="42">
        <v>15</v>
      </c>
      <c r="P59" s="42">
        <v>15</v>
      </c>
      <c r="Q59" s="42">
        <v>15</v>
      </c>
      <c r="R59" s="42">
        <v>15</v>
      </c>
      <c r="S59" s="42">
        <v>15</v>
      </c>
      <c r="T59" s="42">
        <v>15</v>
      </c>
      <c r="U59" s="42">
        <v>15</v>
      </c>
      <c r="V59" s="129">
        <v>15</v>
      </c>
    </row>
    <row r="60" spans="1:37" ht="127.5" x14ac:dyDescent="0.4">
      <c r="A60" s="86" t="s">
        <v>94</v>
      </c>
      <c r="B60" s="38" t="s">
        <v>25</v>
      </c>
      <c r="C60" s="87" t="s">
        <v>151</v>
      </c>
      <c r="D60" s="39" t="s">
        <v>152</v>
      </c>
      <c r="E60" s="48" t="s">
        <v>153</v>
      </c>
      <c r="F60" s="42" t="s">
        <v>28</v>
      </c>
      <c r="G60" s="42">
        <v>20</v>
      </c>
      <c r="H60" s="44"/>
      <c r="I60" s="45">
        <v>42705</v>
      </c>
      <c r="J60" s="95">
        <v>46507</v>
      </c>
      <c r="K60" s="120">
        <v>20</v>
      </c>
      <c r="L60" s="42">
        <v>20</v>
      </c>
      <c r="M60" s="42">
        <v>20</v>
      </c>
      <c r="N60" s="42">
        <v>20</v>
      </c>
      <c r="O60" s="42">
        <v>20</v>
      </c>
      <c r="P60" s="42">
        <v>20</v>
      </c>
      <c r="Q60" s="42">
        <v>20</v>
      </c>
      <c r="R60" s="42">
        <v>20</v>
      </c>
      <c r="S60" s="42">
        <v>20</v>
      </c>
      <c r="T60" s="42">
        <v>20</v>
      </c>
      <c r="U60" s="42">
        <v>20</v>
      </c>
      <c r="V60" s="129">
        <v>20</v>
      </c>
    </row>
    <row r="61" spans="1:37" ht="63.75" x14ac:dyDescent="0.4">
      <c r="A61" s="86" t="s">
        <v>94</v>
      </c>
      <c r="B61" s="38" t="s">
        <v>25</v>
      </c>
      <c r="C61" s="87" t="s">
        <v>154</v>
      </c>
      <c r="D61" s="39" t="s">
        <v>155</v>
      </c>
      <c r="E61" s="50" t="s">
        <v>132</v>
      </c>
      <c r="F61" s="42" t="s">
        <v>28</v>
      </c>
      <c r="G61" s="42">
        <v>0</v>
      </c>
      <c r="H61" s="44"/>
      <c r="I61" s="44" t="s">
        <v>111</v>
      </c>
      <c r="J61" s="95"/>
      <c r="K61" s="120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129">
        <v>0</v>
      </c>
    </row>
    <row r="62" spans="1:37" ht="127.5" x14ac:dyDescent="0.4">
      <c r="A62" s="86" t="s">
        <v>94</v>
      </c>
      <c r="B62" s="38" t="s">
        <v>25</v>
      </c>
      <c r="C62" s="53" t="s">
        <v>156</v>
      </c>
      <c r="D62" s="96" t="s">
        <v>157</v>
      </c>
      <c r="E62" s="50" t="s">
        <v>158</v>
      </c>
      <c r="F62" s="51" t="s">
        <v>28</v>
      </c>
      <c r="G62" s="97">
        <v>6.2889999999999997</v>
      </c>
      <c r="H62" s="52"/>
      <c r="I62" s="98">
        <v>44195</v>
      </c>
      <c r="J62" s="94">
        <v>45656</v>
      </c>
      <c r="K62" s="121">
        <v>0</v>
      </c>
      <c r="L62" s="111">
        <v>0</v>
      </c>
      <c r="M62" s="128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0</v>
      </c>
      <c r="S62" s="111">
        <v>0</v>
      </c>
      <c r="T62" s="111">
        <v>0</v>
      </c>
      <c r="U62" s="111">
        <v>0</v>
      </c>
      <c r="V62" s="130">
        <v>0</v>
      </c>
    </row>
    <row r="63" spans="1:37" ht="14.25" x14ac:dyDescent="0.4">
      <c r="A63" s="86" t="s">
        <v>94</v>
      </c>
      <c r="B63" s="38" t="s">
        <v>25</v>
      </c>
      <c r="C63" s="99" t="s">
        <v>159</v>
      </c>
      <c r="D63" s="39" t="s">
        <v>160</v>
      </c>
      <c r="E63" s="50" t="s">
        <v>158</v>
      </c>
      <c r="F63" s="42" t="s">
        <v>28</v>
      </c>
      <c r="G63" s="100">
        <v>1.28</v>
      </c>
      <c r="H63" s="44"/>
      <c r="I63" s="101">
        <v>43910</v>
      </c>
      <c r="J63" s="102">
        <v>50843</v>
      </c>
      <c r="K63" s="122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  <c r="V63" s="131">
        <v>0</v>
      </c>
    </row>
    <row r="64" spans="1:37" ht="25.5" x14ac:dyDescent="0.4">
      <c r="A64" s="86" t="s">
        <v>94</v>
      </c>
      <c r="B64" s="38" t="s">
        <v>25</v>
      </c>
      <c r="C64" s="53" t="s">
        <v>161</v>
      </c>
      <c r="D64" s="39" t="s">
        <v>162</v>
      </c>
      <c r="E64" s="50" t="s">
        <v>158</v>
      </c>
      <c r="F64" s="42" t="s">
        <v>28</v>
      </c>
      <c r="G64" s="42">
        <v>1.28</v>
      </c>
      <c r="H64" s="44"/>
      <c r="I64" s="103">
        <v>44221</v>
      </c>
      <c r="J64" s="102">
        <v>50843</v>
      </c>
      <c r="K64" s="123">
        <v>1.27989</v>
      </c>
      <c r="L64" s="125">
        <v>1.27989</v>
      </c>
      <c r="M64" s="125">
        <v>1.27989</v>
      </c>
      <c r="N64" s="125">
        <v>1.27989</v>
      </c>
      <c r="O64" s="125">
        <v>1.27989</v>
      </c>
      <c r="P64" s="125">
        <v>1.27989</v>
      </c>
      <c r="Q64" s="125">
        <v>1.27989</v>
      </c>
      <c r="R64" s="125">
        <v>1.27989</v>
      </c>
      <c r="S64" s="125">
        <v>1.27989</v>
      </c>
      <c r="T64" s="125">
        <v>1.27989</v>
      </c>
      <c r="U64" s="125">
        <v>1.27989</v>
      </c>
      <c r="V64" s="132">
        <v>1.27989</v>
      </c>
    </row>
    <row r="65" spans="1:22" ht="42.75" x14ac:dyDescent="0.4">
      <c r="A65" s="86" t="s">
        <v>94</v>
      </c>
      <c r="B65" s="38" t="s">
        <v>25</v>
      </c>
      <c r="C65" s="104" t="s">
        <v>163</v>
      </c>
      <c r="D65" s="39" t="s">
        <v>164</v>
      </c>
      <c r="E65" s="50" t="s">
        <v>158</v>
      </c>
      <c r="F65" s="42" t="s">
        <v>28</v>
      </c>
      <c r="G65" s="42">
        <v>1.28</v>
      </c>
      <c r="H65" s="44"/>
      <c r="I65" s="103">
        <v>44377</v>
      </c>
      <c r="J65" s="102">
        <v>50843</v>
      </c>
      <c r="K65" s="123">
        <v>1.28</v>
      </c>
      <c r="L65" s="126">
        <v>1.28</v>
      </c>
      <c r="M65" s="126">
        <v>1.28</v>
      </c>
      <c r="N65" s="126">
        <v>1.28</v>
      </c>
      <c r="O65" s="126">
        <v>1.28</v>
      </c>
      <c r="P65" s="126">
        <v>1.28</v>
      </c>
      <c r="Q65" s="126">
        <v>1.28</v>
      </c>
      <c r="R65" s="126">
        <v>1.28</v>
      </c>
      <c r="S65" s="126">
        <v>1.28</v>
      </c>
      <c r="T65" s="126">
        <v>1.28</v>
      </c>
      <c r="U65" s="126">
        <v>1.28</v>
      </c>
      <c r="V65" s="133">
        <v>1.28</v>
      </c>
    </row>
    <row r="66" spans="1:22" ht="42.75" x14ac:dyDescent="0.4">
      <c r="A66" s="86" t="s">
        <v>94</v>
      </c>
      <c r="B66" s="38" t="s">
        <v>25</v>
      </c>
      <c r="C66" s="104" t="s">
        <v>163</v>
      </c>
      <c r="D66" s="39" t="s">
        <v>165</v>
      </c>
      <c r="E66" s="50" t="s">
        <v>158</v>
      </c>
      <c r="F66" s="42" t="s">
        <v>28</v>
      </c>
      <c r="G66" s="42">
        <v>1.28</v>
      </c>
      <c r="H66" s="44"/>
      <c r="I66" s="103">
        <v>44377</v>
      </c>
      <c r="J66" s="102">
        <v>50843</v>
      </c>
      <c r="K66" s="123">
        <v>1.28</v>
      </c>
      <c r="L66" s="126">
        <v>1.28</v>
      </c>
      <c r="M66" s="126">
        <v>1.28</v>
      </c>
      <c r="N66" s="126">
        <v>1.28</v>
      </c>
      <c r="O66" s="126">
        <v>1.28</v>
      </c>
      <c r="P66" s="126">
        <v>1.28</v>
      </c>
      <c r="Q66" s="126">
        <v>1.28</v>
      </c>
      <c r="R66" s="126">
        <v>1.28</v>
      </c>
      <c r="S66" s="126">
        <v>1.28</v>
      </c>
      <c r="T66" s="126">
        <v>1.28</v>
      </c>
      <c r="U66" s="126">
        <v>1.28</v>
      </c>
      <c r="V66" s="134">
        <v>1.28</v>
      </c>
    </row>
    <row r="67" spans="1:22" ht="42.75" x14ac:dyDescent="0.4">
      <c r="A67" s="86" t="s">
        <v>94</v>
      </c>
      <c r="B67" s="38" t="s">
        <v>25</v>
      </c>
      <c r="C67" s="104" t="s">
        <v>163</v>
      </c>
      <c r="D67" s="39" t="s">
        <v>166</v>
      </c>
      <c r="E67" s="50" t="s">
        <v>158</v>
      </c>
      <c r="F67" s="42" t="s">
        <v>28</v>
      </c>
      <c r="G67" s="42">
        <v>1.28</v>
      </c>
      <c r="H67" s="44"/>
      <c r="I67" s="103">
        <v>44377</v>
      </c>
      <c r="J67" s="102">
        <v>50770</v>
      </c>
      <c r="K67" s="123">
        <v>1.28</v>
      </c>
      <c r="L67" s="126">
        <v>1.28</v>
      </c>
      <c r="M67" s="126">
        <v>1.28</v>
      </c>
      <c r="N67" s="126">
        <v>1.28</v>
      </c>
      <c r="O67" s="126">
        <v>1.28</v>
      </c>
      <c r="P67" s="126">
        <v>1.28</v>
      </c>
      <c r="Q67" s="126">
        <v>1.28</v>
      </c>
      <c r="R67" s="126">
        <v>1.28</v>
      </c>
      <c r="S67" s="126">
        <v>1.28</v>
      </c>
      <c r="T67" s="126">
        <v>1.28</v>
      </c>
      <c r="U67" s="126">
        <v>1.28</v>
      </c>
      <c r="V67" s="134">
        <v>1.28</v>
      </c>
    </row>
    <row r="68" spans="1:22" ht="42.75" x14ac:dyDescent="0.4">
      <c r="A68" s="86" t="s">
        <v>94</v>
      </c>
      <c r="B68" s="38" t="s">
        <v>25</v>
      </c>
      <c r="C68" s="104" t="s">
        <v>163</v>
      </c>
      <c r="D68" s="39" t="s">
        <v>167</v>
      </c>
      <c r="E68" s="50" t="s">
        <v>158</v>
      </c>
      <c r="F68" s="42" t="s">
        <v>28</v>
      </c>
      <c r="G68" s="42">
        <v>1.28</v>
      </c>
      <c r="H68" s="44"/>
      <c r="I68" s="103">
        <v>44377</v>
      </c>
      <c r="J68" s="102">
        <v>50770</v>
      </c>
      <c r="K68" s="123">
        <v>1.28</v>
      </c>
      <c r="L68" s="126">
        <v>1.28</v>
      </c>
      <c r="M68" s="126">
        <v>1.28</v>
      </c>
      <c r="N68" s="126">
        <v>1.28</v>
      </c>
      <c r="O68" s="126">
        <v>1.28</v>
      </c>
      <c r="P68" s="126">
        <v>1.28</v>
      </c>
      <c r="Q68" s="126">
        <v>1.28</v>
      </c>
      <c r="R68" s="126">
        <v>1.28</v>
      </c>
      <c r="S68" s="126">
        <v>1.28</v>
      </c>
      <c r="T68" s="126">
        <v>1.28</v>
      </c>
      <c r="U68" s="126">
        <v>1.28</v>
      </c>
      <c r="V68" s="134">
        <v>1.28</v>
      </c>
    </row>
    <row r="69" spans="1:22" ht="178.5" x14ac:dyDescent="0.4">
      <c r="A69" s="86" t="s">
        <v>168</v>
      </c>
      <c r="B69" s="38" t="s">
        <v>25</v>
      </c>
      <c r="C69" s="87" t="s">
        <v>169</v>
      </c>
      <c r="D69" s="39" t="s">
        <v>170</v>
      </c>
      <c r="E69" s="50" t="s">
        <v>158</v>
      </c>
      <c r="F69" s="42" t="s">
        <v>51</v>
      </c>
      <c r="G69" s="108">
        <v>0</v>
      </c>
      <c r="H69" s="44"/>
      <c r="I69" s="105">
        <v>44196</v>
      </c>
      <c r="J69" s="94">
        <v>45656</v>
      </c>
      <c r="K69" s="121">
        <v>0</v>
      </c>
      <c r="L69" s="111">
        <v>0</v>
      </c>
      <c r="M69" s="111">
        <v>0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1">
        <v>0</v>
      </c>
      <c r="T69" s="111">
        <v>0</v>
      </c>
      <c r="U69" s="111">
        <v>0</v>
      </c>
      <c r="V69" s="130">
        <v>0</v>
      </c>
    </row>
    <row r="70" spans="1:22" ht="63.75" x14ac:dyDescent="0.4">
      <c r="A70" s="86" t="s">
        <v>94</v>
      </c>
      <c r="B70" s="38" t="s">
        <v>25</v>
      </c>
      <c r="C70" s="87" t="s">
        <v>171</v>
      </c>
      <c r="D70" s="39" t="s">
        <v>172</v>
      </c>
      <c r="E70" s="50" t="s">
        <v>158</v>
      </c>
      <c r="F70" s="42" t="s">
        <v>28</v>
      </c>
      <c r="G70" s="108">
        <v>0</v>
      </c>
      <c r="H70" s="44"/>
      <c r="I70" s="106">
        <v>44193</v>
      </c>
      <c r="J70" s="107">
        <v>45653</v>
      </c>
      <c r="K70" s="121">
        <v>0</v>
      </c>
      <c r="L70" s="111">
        <v>0</v>
      </c>
      <c r="M70" s="111">
        <v>0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1">
        <v>0</v>
      </c>
      <c r="T70" s="111">
        <v>0</v>
      </c>
      <c r="U70" s="111">
        <v>0</v>
      </c>
      <c r="V70" s="130">
        <v>0</v>
      </c>
    </row>
    <row r="71" spans="1:22" ht="191.25" x14ac:dyDescent="0.4">
      <c r="A71" s="86" t="s">
        <v>168</v>
      </c>
      <c r="B71" s="38" t="s">
        <v>25</v>
      </c>
      <c r="C71" s="87" t="s">
        <v>173</v>
      </c>
      <c r="D71" s="39" t="s">
        <v>174</v>
      </c>
      <c r="E71" s="50" t="s">
        <v>158</v>
      </c>
      <c r="F71" s="42" t="s">
        <v>51</v>
      </c>
      <c r="G71" s="109">
        <v>0</v>
      </c>
      <c r="H71" s="44"/>
      <c r="I71" s="101">
        <v>44196</v>
      </c>
      <c r="J71" s="102">
        <v>45656</v>
      </c>
      <c r="K71" s="121">
        <v>0</v>
      </c>
      <c r="L71" s="111">
        <v>0</v>
      </c>
      <c r="M71" s="111">
        <v>0</v>
      </c>
      <c r="N71" s="111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30">
        <v>0</v>
      </c>
    </row>
    <row r="72" spans="1:22" ht="51" x14ac:dyDescent="0.4">
      <c r="A72" s="86" t="s">
        <v>94</v>
      </c>
      <c r="B72" s="38" t="s">
        <v>25</v>
      </c>
      <c r="C72" s="87" t="s">
        <v>175</v>
      </c>
      <c r="D72" s="99" t="s">
        <v>176</v>
      </c>
      <c r="E72" s="110" t="s">
        <v>158</v>
      </c>
      <c r="F72" s="111" t="s">
        <v>28</v>
      </c>
      <c r="G72" s="112">
        <v>0</v>
      </c>
      <c r="H72" s="44"/>
      <c r="I72" s="105">
        <v>43949</v>
      </c>
      <c r="J72" s="94">
        <v>45409</v>
      </c>
      <c r="K72" s="121">
        <v>0</v>
      </c>
      <c r="L72" s="111">
        <v>0</v>
      </c>
      <c r="M72" s="111">
        <v>0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30">
        <v>0</v>
      </c>
    </row>
    <row r="73" spans="1:22" ht="114.75" x14ac:dyDescent="0.4">
      <c r="A73" s="86" t="s">
        <v>168</v>
      </c>
      <c r="B73" s="38" t="s">
        <v>25</v>
      </c>
      <c r="C73" s="113" t="s">
        <v>177</v>
      </c>
      <c r="D73" s="99" t="s">
        <v>178</v>
      </c>
      <c r="E73" s="110" t="s">
        <v>158</v>
      </c>
      <c r="F73" s="111" t="s">
        <v>51</v>
      </c>
      <c r="G73" s="109">
        <v>0</v>
      </c>
      <c r="H73" s="44"/>
      <c r="I73" s="105">
        <v>44102</v>
      </c>
      <c r="J73" s="102">
        <v>45562</v>
      </c>
      <c r="K73" s="121">
        <v>0</v>
      </c>
      <c r="L73" s="111">
        <v>0</v>
      </c>
      <c r="M73" s="111">
        <v>0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30">
        <v>0</v>
      </c>
    </row>
    <row r="74" spans="1:22" ht="178.5" x14ac:dyDescent="0.4">
      <c r="A74" s="86" t="s">
        <v>94</v>
      </c>
      <c r="B74" s="38" t="s">
        <v>25</v>
      </c>
      <c r="C74" s="87" t="s">
        <v>179</v>
      </c>
      <c r="D74" s="39" t="s">
        <v>180</v>
      </c>
      <c r="E74" s="50" t="s">
        <v>158</v>
      </c>
      <c r="F74" s="42" t="s">
        <v>28</v>
      </c>
      <c r="G74" s="108">
        <v>0.71079999999999999</v>
      </c>
      <c r="H74" s="44"/>
      <c r="I74" s="105">
        <v>43907</v>
      </c>
      <c r="J74" s="94">
        <v>45732</v>
      </c>
      <c r="K74" s="121">
        <v>0</v>
      </c>
      <c r="L74" s="111">
        <v>0</v>
      </c>
      <c r="M74" s="111">
        <v>0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30">
        <v>0</v>
      </c>
    </row>
    <row r="75" spans="1:22" ht="76.5" x14ac:dyDescent="0.4">
      <c r="A75" s="86" t="s">
        <v>168</v>
      </c>
      <c r="B75" s="38" t="s">
        <v>25</v>
      </c>
      <c r="C75" s="87" t="s">
        <v>181</v>
      </c>
      <c r="D75" s="39" t="s">
        <v>182</v>
      </c>
      <c r="E75" s="50" t="s">
        <v>158</v>
      </c>
      <c r="F75" s="42" t="s">
        <v>51</v>
      </c>
      <c r="G75" s="42">
        <v>0</v>
      </c>
      <c r="H75" s="44"/>
      <c r="I75" s="105">
        <v>44193</v>
      </c>
      <c r="J75" s="102">
        <v>45653</v>
      </c>
      <c r="K75" s="121">
        <v>0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1">
        <v>0</v>
      </c>
      <c r="T75" s="111">
        <v>0</v>
      </c>
      <c r="U75" s="111">
        <v>0</v>
      </c>
      <c r="V75" s="130">
        <v>0</v>
      </c>
    </row>
    <row r="76" spans="1:22" ht="14.25" x14ac:dyDescent="0.4">
      <c r="A76" s="86" t="s">
        <v>94</v>
      </c>
      <c r="B76" s="38" t="s">
        <v>25</v>
      </c>
      <c r="C76" s="87" t="s">
        <v>183</v>
      </c>
      <c r="D76" s="39" t="s">
        <v>184</v>
      </c>
      <c r="E76" s="50" t="s">
        <v>158</v>
      </c>
      <c r="F76" s="42" t="s">
        <v>28</v>
      </c>
      <c r="G76" s="42">
        <v>0</v>
      </c>
      <c r="H76" s="44"/>
      <c r="I76" s="105">
        <v>43863</v>
      </c>
      <c r="J76" s="94">
        <v>49368</v>
      </c>
      <c r="K76" s="122">
        <v>0</v>
      </c>
      <c r="L76" s="111">
        <v>0</v>
      </c>
      <c r="M76" s="111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0</v>
      </c>
      <c r="S76" s="111">
        <v>0</v>
      </c>
      <c r="T76" s="111">
        <v>0</v>
      </c>
      <c r="U76" s="111">
        <v>0</v>
      </c>
      <c r="V76" s="131">
        <v>0</v>
      </c>
    </row>
    <row r="77" spans="1:22" ht="14.25" x14ac:dyDescent="0.4">
      <c r="A77" s="86" t="s">
        <v>94</v>
      </c>
      <c r="B77" s="38" t="s">
        <v>25</v>
      </c>
      <c r="C77" s="49" t="s">
        <v>185</v>
      </c>
      <c r="D77" s="39" t="s">
        <v>186</v>
      </c>
      <c r="E77" s="50" t="s">
        <v>158</v>
      </c>
      <c r="F77" s="42" t="s">
        <v>28</v>
      </c>
      <c r="G77" s="42">
        <v>0</v>
      </c>
      <c r="H77" s="44"/>
      <c r="I77" s="105">
        <v>44078</v>
      </c>
      <c r="J77" s="94">
        <v>49582</v>
      </c>
      <c r="K77" s="122">
        <v>0</v>
      </c>
      <c r="L77" s="111">
        <v>0</v>
      </c>
      <c r="M77" s="111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0</v>
      </c>
      <c r="S77" s="111">
        <v>0</v>
      </c>
      <c r="T77" s="111">
        <v>0</v>
      </c>
      <c r="U77" s="111">
        <v>0</v>
      </c>
      <c r="V77" s="131">
        <v>0</v>
      </c>
    </row>
    <row r="78" spans="1:22" ht="14.25" x14ac:dyDescent="0.4">
      <c r="A78" s="86" t="s">
        <v>94</v>
      </c>
      <c r="B78" s="38" t="s">
        <v>25</v>
      </c>
      <c r="C78" s="49" t="s">
        <v>185</v>
      </c>
      <c r="D78" s="39" t="s">
        <v>187</v>
      </c>
      <c r="E78" s="50" t="s">
        <v>158</v>
      </c>
      <c r="F78" s="42" t="s">
        <v>28</v>
      </c>
      <c r="G78" s="42">
        <v>0</v>
      </c>
      <c r="H78" s="44"/>
      <c r="I78" s="105">
        <v>44049</v>
      </c>
      <c r="J78" s="94">
        <v>49552</v>
      </c>
      <c r="K78" s="122">
        <v>0</v>
      </c>
      <c r="L78" s="111">
        <v>0</v>
      </c>
      <c r="M78" s="111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  <c r="U78" s="111">
        <v>0</v>
      </c>
      <c r="V78" s="131">
        <v>0</v>
      </c>
    </row>
    <row r="79" spans="1:22" ht="14.25" x14ac:dyDescent="0.4">
      <c r="A79" s="86" t="s">
        <v>94</v>
      </c>
      <c r="B79" s="38" t="s">
        <v>25</v>
      </c>
      <c r="C79" s="87" t="s">
        <v>185</v>
      </c>
      <c r="D79" s="39" t="s">
        <v>188</v>
      </c>
      <c r="E79" s="50" t="s">
        <v>158</v>
      </c>
      <c r="F79" s="42" t="s">
        <v>28</v>
      </c>
      <c r="G79" s="42">
        <v>0</v>
      </c>
      <c r="H79" s="44"/>
      <c r="I79" s="105">
        <v>44039</v>
      </c>
      <c r="J79" s="94">
        <v>49521</v>
      </c>
      <c r="K79" s="122">
        <v>0</v>
      </c>
      <c r="L79" s="111">
        <v>0</v>
      </c>
      <c r="M79" s="111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31">
        <v>0</v>
      </c>
    </row>
    <row r="80" spans="1:22" ht="14.25" x14ac:dyDescent="0.4">
      <c r="A80" s="86" t="s">
        <v>94</v>
      </c>
      <c r="B80" s="38" t="s">
        <v>25</v>
      </c>
      <c r="C80" s="49" t="s">
        <v>185</v>
      </c>
      <c r="D80" s="39" t="s">
        <v>189</v>
      </c>
      <c r="E80" s="50" t="s">
        <v>158</v>
      </c>
      <c r="F80" s="42" t="s">
        <v>28</v>
      </c>
      <c r="G80" s="42">
        <v>0</v>
      </c>
      <c r="H80" s="44"/>
      <c r="I80" s="105">
        <v>43861</v>
      </c>
      <c r="J80" s="94">
        <v>49340</v>
      </c>
      <c r="K80" s="122">
        <v>0</v>
      </c>
      <c r="L80" s="111">
        <v>0</v>
      </c>
      <c r="M80" s="111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  <c r="U80" s="111">
        <v>0</v>
      </c>
      <c r="V80" s="131">
        <v>0</v>
      </c>
    </row>
    <row r="81" spans="1:35" ht="64.150000000000006" thickBot="1" x14ac:dyDescent="0.45">
      <c r="A81" s="86" t="s">
        <v>190</v>
      </c>
      <c r="B81" s="38" t="s">
        <v>25</v>
      </c>
      <c r="C81" s="114" t="s">
        <v>191</v>
      </c>
      <c r="D81" s="115" t="s">
        <v>192</v>
      </c>
      <c r="E81" s="116" t="s">
        <v>132</v>
      </c>
      <c r="F81" s="77" t="s">
        <v>241</v>
      </c>
      <c r="G81" s="77">
        <v>0</v>
      </c>
      <c r="H81" s="117"/>
      <c r="I81" s="118">
        <v>45139</v>
      </c>
      <c r="J81" s="119">
        <v>48791</v>
      </c>
      <c r="K81" s="124">
        <v>0</v>
      </c>
      <c r="L81" s="127">
        <v>0</v>
      </c>
      <c r="M81" s="127">
        <v>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35">
        <v>0</v>
      </c>
    </row>
    <row r="82" spans="1:35" ht="64.150000000000006" thickBot="1" x14ac:dyDescent="0.45">
      <c r="A82" s="86" t="s">
        <v>190</v>
      </c>
      <c r="B82" s="38" t="s">
        <v>25</v>
      </c>
      <c r="C82" s="114" t="s">
        <v>191</v>
      </c>
      <c r="D82" s="115" t="s">
        <v>193</v>
      </c>
      <c r="E82" s="116" t="s">
        <v>132</v>
      </c>
      <c r="F82" s="77" t="s">
        <v>241</v>
      </c>
      <c r="G82" s="77">
        <v>0</v>
      </c>
      <c r="H82" s="117"/>
      <c r="I82" s="118">
        <v>45139</v>
      </c>
      <c r="J82" s="119">
        <v>48791</v>
      </c>
      <c r="K82" s="124">
        <v>0</v>
      </c>
      <c r="L82" s="127">
        <v>0</v>
      </c>
      <c r="M82" s="127">
        <v>0</v>
      </c>
      <c r="N82" s="127">
        <v>0</v>
      </c>
      <c r="O82" s="127">
        <v>0</v>
      </c>
      <c r="P82" s="127">
        <v>0</v>
      </c>
      <c r="Q82" s="127">
        <v>0</v>
      </c>
      <c r="R82" s="127">
        <v>0</v>
      </c>
      <c r="S82" s="127">
        <v>0</v>
      </c>
      <c r="T82" s="127">
        <v>0</v>
      </c>
      <c r="U82" s="127">
        <v>0</v>
      </c>
      <c r="V82" s="135">
        <v>0</v>
      </c>
    </row>
    <row r="85" spans="1:35" x14ac:dyDescent="0.4">
      <c r="J85" s="64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35" ht="14.25" x14ac:dyDescent="0.45">
      <c r="J86" s="66" t="s">
        <v>194</v>
      </c>
      <c r="K86" s="65">
        <f>SUM(K$4:K$48)+SUM(K$50:K$53)*1.09</f>
        <v>4314.26</v>
      </c>
      <c r="L86" s="65">
        <f t="shared" ref="L86:V86" si="0">SUM(L$4:L$48)+SUM(L$50:L$53)*1.09</f>
        <v>4351.420000000001</v>
      </c>
      <c r="M86" s="65">
        <f t="shared" si="0"/>
        <v>4328.38</v>
      </c>
      <c r="N86" s="65">
        <f t="shared" si="0"/>
        <v>4306.32</v>
      </c>
      <c r="O86" s="65">
        <f t="shared" si="0"/>
        <v>4345.41</v>
      </c>
      <c r="P86" s="65">
        <f t="shared" si="0"/>
        <v>4359.41</v>
      </c>
      <c r="Q86" s="65">
        <f t="shared" si="0"/>
        <v>4072.9250000000002</v>
      </c>
      <c r="R86" s="65">
        <f t="shared" si="0"/>
        <v>4071.2750000000005</v>
      </c>
      <c r="S86" s="65">
        <f t="shared" si="0"/>
        <v>4072.6949999999997</v>
      </c>
      <c r="T86" s="65">
        <f t="shared" si="0"/>
        <v>4054.8100000000004</v>
      </c>
      <c r="U86" s="65">
        <f t="shared" si="0"/>
        <v>4034.9574999999995</v>
      </c>
      <c r="V86" s="65">
        <f t="shared" si="0"/>
        <v>4037.6374999999998</v>
      </c>
      <c r="W86"/>
      <c r="X86" s="65">
        <f>SUM(X4:X51)</f>
        <v>3701.11</v>
      </c>
      <c r="Y86" s="65">
        <f t="shared" ref="Y86:AI86" si="1">SUM(Y4:Y51)</f>
        <v>3701.11</v>
      </c>
      <c r="Z86" s="65">
        <f t="shared" si="1"/>
        <v>3701.11</v>
      </c>
      <c r="AA86" s="65">
        <f t="shared" si="1"/>
        <v>3701.11</v>
      </c>
      <c r="AB86" s="65">
        <f t="shared" si="1"/>
        <v>3701.11</v>
      </c>
      <c r="AC86" s="65">
        <f t="shared" si="1"/>
        <v>3721.11</v>
      </c>
      <c r="AD86" s="65">
        <f t="shared" si="1"/>
        <v>3721.11</v>
      </c>
      <c r="AE86" s="65">
        <f t="shared" si="1"/>
        <v>3721.11</v>
      </c>
      <c r="AF86" s="65">
        <f t="shared" si="1"/>
        <v>3721.11</v>
      </c>
      <c r="AG86" s="65">
        <f t="shared" si="1"/>
        <v>3721.11</v>
      </c>
      <c r="AH86" s="65">
        <f t="shared" si="1"/>
        <v>3721.11</v>
      </c>
      <c r="AI86" s="65">
        <f t="shared" si="1"/>
        <v>3721.11</v>
      </c>
    </row>
    <row r="87" spans="1:35" ht="39.75" x14ac:dyDescent="0.45">
      <c r="J87" s="67" t="s">
        <v>245</v>
      </c>
      <c r="K87" s="78">
        <f t="shared" ref="K87:V87" si="2">SUM(K62:K82)</f>
        <v>6.399890000000001</v>
      </c>
      <c r="L87" s="78">
        <f t="shared" si="2"/>
        <v>6.399890000000001</v>
      </c>
      <c r="M87" s="78">
        <f t="shared" si="2"/>
        <v>6.399890000000001</v>
      </c>
      <c r="N87" s="78">
        <f t="shared" si="2"/>
        <v>6.399890000000001</v>
      </c>
      <c r="O87" s="78">
        <f t="shared" si="2"/>
        <v>6.399890000000001</v>
      </c>
      <c r="P87" s="78">
        <f t="shared" si="2"/>
        <v>6.399890000000001</v>
      </c>
      <c r="Q87" s="78">
        <f t="shared" si="2"/>
        <v>6.399890000000001</v>
      </c>
      <c r="R87" s="78">
        <f t="shared" si="2"/>
        <v>6.399890000000001</v>
      </c>
      <c r="S87" s="78">
        <f t="shared" si="2"/>
        <v>6.399890000000001</v>
      </c>
      <c r="T87" s="78">
        <f t="shared" si="2"/>
        <v>6.399890000000001</v>
      </c>
      <c r="U87" s="78">
        <f t="shared" si="2"/>
        <v>6.399890000000001</v>
      </c>
      <c r="V87" s="78">
        <f t="shared" si="2"/>
        <v>6.399890000000001</v>
      </c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t="43.9" customHeight="1" x14ac:dyDescent="0.45">
      <c r="J88" s="67" t="s">
        <v>243</v>
      </c>
      <c r="K88" s="180">
        <f>SUM(K54:K61)*1.076</f>
        <v>77.246039999999994</v>
      </c>
      <c r="L88" s="180">
        <f t="shared" ref="L88:V88" si="3">SUM(L54:L61)*1.076</f>
        <v>77.235280000000003</v>
      </c>
      <c r="M88" s="180">
        <f t="shared" si="3"/>
        <v>77.428960000000018</v>
      </c>
      <c r="N88" s="180">
        <f t="shared" si="3"/>
        <v>77.428960000000018</v>
      </c>
      <c r="O88" s="180">
        <f t="shared" si="3"/>
        <v>77.461240000000018</v>
      </c>
      <c r="P88" s="180">
        <f t="shared" si="3"/>
        <v>78.332800000000006</v>
      </c>
      <c r="Q88" s="180">
        <f t="shared" si="3"/>
        <v>80.194280000000006</v>
      </c>
      <c r="R88" s="180">
        <f t="shared" si="3"/>
        <v>80.215800000000002</v>
      </c>
      <c r="S88" s="180">
        <f t="shared" si="3"/>
        <v>80.205039999999997</v>
      </c>
      <c r="T88" s="180">
        <f t="shared" si="3"/>
        <v>80.097440000000006</v>
      </c>
      <c r="U88" s="180">
        <f t="shared" si="3"/>
        <v>79.903759999999991</v>
      </c>
      <c r="V88" s="180">
        <f t="shared" si="3"/>
        <v>79.559440000000009</v>
      </c>
      <c r="W88" s="68" t="s">
        <v>195</v>
      </c>
      <c r="X88" s="69">
        <f>SUMIF($H$4:$H$51, 1, X$4:X$51)</f>
        <v>3229.11</v>
      </c>
      <c r="Y88" s="69">
        <f t="shared" ref="Y88:AI88" si="4">SUMIF($H$4:$H$51, 1, Y$4:Y$51)</f>
        <v>3229.11</v>
      </c>
      <c r="Z88" s="69">
        <f t="shared" si="4"/>
        <v>3229.11</v>
      </c>
      <c r="AA88" s="69">
        <f t="shared" si="4"/>
        <v>3229.11</v>
      </c>
      <c r="AB88" s="69">
        <f t="shared" si="4"/>
        <v>3229.11</v>
      </c>
      <c r="AC88" s="69">
        <f t="shared" si="4"/>
        <v>3229.11</v>
      </c>
      <c r="AD88" s="69">
        <f t="shared" si="4"/>
        <v>3229.11</v>
      </c>
      <c r="AE88" s="69">
        <f t="shared" si="4"/>
        <v>3229.11</v>
      </c>
      <c r="AF88" s="69">
        <f t="shared" si="4"/>
        <v>3229.11</v>
      </c>
      <c r="AG88" s="69">
        <f t="shared" si="4"/>
        <v>3229.11</v>
      </c>
      <c r="AH88" s="69">
        <f t="shared" si="4"/>
        <v>3229.11</v>
      </c>
      <c r="AI88" s="69">
        <f t="shared" si="4"/>
        <v>3229.11</v>
      </c>
    </row>
    <row r="89" spans="1:35" ht="14.25" x14ac:dyDescent="0.45">
      <c r="I89" s="185" t="s">
        <v>242</v>
      </c>
      <c r="J89" s="67" t="s">
        <v>28</v>
      </c>
      <c r="K89" s="181">
        <f>SUMIF($F$54:$F$61, $J$89,K$54:K$61)*1.076</f>
        <v>76.17004</v>
      </c>
      <c r="L89" s="181">
        <f t="shared" ref="L89:V89" si="5">SUMIF($F$54:$F$61, $J$89,L$54:L$61)*1.076</f>
        <v>76.15928000000001</v>
      </c>
      <c r="M89" s="181">
        <f t="shared" si="5"/>
        <v>76.245360000000005</v>
      </c>
      <c r="N89" s="181">
        <f t="shared" si="5"/>
        <v>76.245360000000005</v>
      </c>
      <c r="O89" s="181">
        <f t="shared" si="5"/>
        <v>76.277640000000005</v>
      </c>
      <c r="P89" s="181">
        <f t="shared" si="5"/>
        <v>76.934000000000012</v>
      </c>
      <c r="Q89" s="181">
        <f t="shared" si="5"/>
        <v>76.966280000000012</v>
      </c>
      <c r="R89" s="181">
        <f t="shared" si="5"/>
        <v>76.987800000000007</v>
      </c>
      <c r="S89" s="181">
        <f t="shared" si="5"/>
        <v>76.977040000000002</v>
      </c>
      <c r="T89" s="181">
        <f t="shared" si="5"/>
        <v>76.977040000000002</v>
      </c>
      <c r="U89" s="181">
        <f t="shared" si="5"/>
        <v>76.890960000000007</v>
      </c>
      <c r="V89" s="181">
        <f t="shared" si="5"/>
        <v>76.869439999999997</v>
      </c>
      <c r="W89" s="68" t="s">
        <v>198</v>
      </c>
      <c r="X89">
        <f>SUMIF($H$4:$H$51, 2, X$4:X$51)</f>
        <v>10</v>
      </c>
      <c r="Y89">
        <f t="shared" ref="Y89:AI89" si="6">SUMIF($H$4:$H$51, 2, Y$4:Y$51)</f>
        <v>10</v>
      </c>
      <c r="Z89">
        <f t="shared" si="6"/>
        <v>10</v>
      </c>
      <c r="AA89">
        <f t="shared" si="6"/>
        <v>10</v>
      </c>
      <c r="AB89">
        <f t="shared" si="6"/>
        <v>10</v>
      </c>
      <c r="AC89">
        <f t="shared" si="6"/>
        <v>10</v>
      </c>
      <c r="AD89">
        <f t="shared" si="6"/>
        <v>10</v>
      </c>
      <c r="AE89">
        <f t="shared" si="6"/>
        <v>10</v>
      </c>
      <c r="AF89">
        <f t="shared" si="6"/>
        <v>10</v>
      </c>
      <c r="AG89">
        <f t="shared" si="6"/>
        <v>10</v>
      </c>
      <c r="AH89">
        <f t="shared" si="6"/>
        <v>10</v>
      </c>
      <c r="AI89">
        <f t="shared" si="6"/>
        <v>10</v>
      </c>
    </row>
    <row r="90" spans="1:35" ht="26.65" x14ac:dyDescent="0.45">
      <c r="I90" s="185"/>
      <c r="J90" s="67" t="s">
        <v>51</v>
      </c>
      <c r="K90" s="181">
        <f>SUMIF($F$54:$F$61, $J$90,K$54:K$61)*1.076</f>
        <v>1.0760000000000001</v>
      </c>
      <c r="L90" s="181">
        <f t="shared" ref="L90:V90" si="7">SUMIF($F$54:$F$61, $J$90,L$54:L$61)*1.076</f>
        <v>1.0760000000000001</v>
      </c>
      <c r="M90" s="181">
        <f t="shared" si="7"/>
        <v>1.1836000000000002</v>
      </c>
      <c r="N90" s="181">
        <f t="shared" si="7"/>
        <v>1.1836000000000002</v>
      </c>
      <c r="O90" s="181">
        <f t="shared" si="7"/>
        <v>1.1836000000000002</v>
      </c>
      <c r="P90" s="181">
        <f t="shared" si="7"/>
        <v>1.3988</v>
      </c>
      <c r="Q90" s="181">
        <f t="shared" si="7"/>
        <v>3.2280000000000002</v>
      </c>
      <c r="R90" s="181">
        <f t="shared" si="7"/>
        <v>3.2280000000000002</v>
      </c>
      <c r="S90" s="181">
        <f t="shared" si="7"/>
        <v>3.2280000000000002</v>
      </c>
      <c r="T90" s="181">
        <f t="shared" si="7"/>
        <v>3.1204000000000001</v>
      </c>
      <c r="U90" s="181">
        <f t="shared" si="7"/>
        <v>3.0127999999999999</v>
      </c>
      <c r="V90" s="181">
        <f t="shared" si="7"/>
        <v>2.6900000000000004</v>
      </c>
      <c r="W90" s="68" t="s">
        <v>199</v>
      </c>
      <c r="X90">
        <f>SUMIF($H$4:$H$51, 3, X$4:X$51)</f>
        <v>462</v>
      </c>
      <c r="Y90">
        <f t="shared" ref="Y90:AI90" si="8">SUMIF($H$4:$H$51, 3, Y$4:Y$51)</f>
        <v>462</v>
      </c>
      <c r="Z90">
        <f t="shared" si="8"/>
        <v>462</v>
      </c>
      <c r="AA90">
        <f t="shared" si="8"/>
        <v>462</v>
      </c>
      <c r="AB90">
        <f t="shared" si="8"/>
        <v>462</v>
      </c>
      <c r="AC90">
        <f t="shared" si="8"/>
        <v>482</v>
      </c>
      <c r="AD90">
        <f t="shared" si="8"/>
        <v>482</v>
      </c>
      <c r="AE90">
        <f t="shared" si="8"/>
        <v>482</v>
      </c>
      <c r="AF90">
        <f t="shared" si="8"/>
        <v>482</v>
      </c>
      <c r="AG90">
        <f t="shared" si="8"/>
        <v>482</v>
      </c>
      <c r="AH90">
        <f t="shared" si="8"/>
        <v>482</v>
      </c>
      <c r="AI90">
        <f t="shared" si="8"/>
        <v>482</v>
      </c>
    </row>
    <row r="91" spans="1:35" ht="14.25" x14ac:dyDescent="0.45">
      <c r="I91" s="185"/>
      <c r="J91" s="67" t="s">
        <v>241</v>
      </c>
      <c r="K91" s="181">
        <f>SUMIF($F$54:$F$61, $J$91,K$54:K$61)*1.076</f>
        <v>0</v>
      </c>
      <c r="L91" s="181">
        <f t="shared" ref="L91:V91" si="9">SUMIF($F$54:$F$61, $J$91,L$54:L$61)*1.076</f>
        <v>0</v>
      </c>
      <c r="M91" s="181">
        <f t="shared" si="9"/>
        <v>0</v>
      </c>
      <c r="N91" s="181">
        <f t="shared" si="9"/>
        <v>0</v>
      </c>
      <c r="O91" s="181">
        <f t="shared" si="9"/>
        <v>0</v>
      </c>
      <c r="P91" s="181">
        <f t="shared" si="9"/>
        <v>0</v>
      </c>
      <c r="Q91" s="181">
        <f t="shared" si="9"/>
        <v>0</v>
      </c>
      <c r="R91" s="181">
        <f t="shared" si="9"/>
        <v>0</v>
      </c>
      <c r="S91" s="181">
        <f t="shared" si="9"/>
        <v>0</v>
      </c>
      <c r="T91" s="181">
        <f t="shared" si="9"/>
        <v>0</v>
      </c>
      <c r="U91" s="181">
        <f t="shared" si="9"/>
        <v>0</v>
      </c>
      <c r="V91" s="181">
        <f t="shared" si="9"/>
        <v>0</v>
      </c>
      <c r="W91"/>
      <c r="X91" s="69">
        <f>SUM(X88:X90)</f>
        <v>3701.11</v>
      </c>
      <c r="Y91" s="69">
        <f t="shared" ref="Y91:AI91" si="10">SUM(Y88:Y90)</f>
        <v>3701.11</v>
      </c>
      <c r="Z91" s="69">
        <f t="shared" si="10"/>
        <v>3701.11</v>
      </c>
      <c r="AA91" s="69">
        <f t="shared" si="10"/>
        <v>3701.11</v>
      </c>
      <c r="AB91" s="69">
        <f t="shared" si="10"/>
        <v>3701.11</v>
      </c>
      <c r="AC91" s="69">
        <f t="shared" si="10"/>
        <v>3721.11</v>
      </c>
      <c r="AD91" s="69">
        <f t="shared" si="10"/>
        <v>3721.11</v>
      </c>
      <c r="AE91" s="69">
        <f t="shared" si="10"/>
        <v>3721.11</v>
      </c>
      <c r="AF91" s="69">
        <f t="shared" si="10"/>
        <v>3721.11</v>
      </c>
      <c r="AG91" s="69">
        <f t="shared" si="10"/>
        <v>3721.11</v>
      </c>
      <c r="AH91" s="69">
        <f t="shared" si="10"/>
        <v>3721.11</v>
      </c>
      <c r="AI91" s="69">
        <f t="shared" si="10"/>
        <v>3721.11</v>
      </c>
    </row>
    <row r="93" spans="1:35" x14ac:dyDescent="0.4">
      <c r="I93" s="66" t="s">
        <v>196</v>
      </c>
      <c r="J93" s="66" t="s">
        <v>28</v>
      </c>
      <c r="K93" s="68">
        <f>SUMIF($F$4:$F$53, J93,$R$4:$R$53)</f>
        <v>3578.4600000000005</v>
      </c>
      <c r="L93" s="66"/>
      <c r="M93" s="66" t="s">
        <v>197</v>
      </c>
      <c r="N93" s="66"/>
    </row>
    <row r="94" spans="1:35" x14ac:dyDescent="0.4">
      <c r="I94" s="66"/>
      <c r="J94" s="66" t="s">
        <v>51</v>
      </c>
      <c r="K94" s="68">
        <f>SUMIF($F$4:$F$53, J94,$R$4:$R$53)</f>
        <v>290.45</v>
      </c>
      <c r="L94" s="66"/>
      <c r="M94" s="66" t="s">
        <v>28</v>
      </c>
      <c r="N94" s="179">
        <f>SUMIF($F$62:$F$82, M94,$R$62:$R$82)</f>
        <v>6.399890000000001</v>
      </c>
    </row>
    <row r="95" spans="1:35" ht="14.45" customHeight="1" x14ac:dyDescent="0.45">
      <c r="I95" s="66"/>
      <c r="J95" s="66" t="s">
        <v>89</v>
      </c>
      <c r="K95" s="68">
        <f>SUMIF($F$4:$F$53, J95,$R$4:$R$53)</f>
        <v>193.5</v>
      </c>
      <c r="L95" s="66"/>
      <c r="M95" s="66" t="s">
        <v>51</v>
      </c>
      <c r="N95" s="68">
        <f>SUMIF($F$62:$F$82, M95,$R$62:$R$82)</f>
        <v>0</v>
      </c>
      <c r="W95"/>
      <c r="X95"/>
      <c r="Y95"/>
      <c r="Z95"/>
    </row>
    <row r="96" spans="1:35" ht="14.25" x14ac:dyDescent="0.45">
      <c r="I96" s="66"/>
      <c r="J96" s="66" t="s">
        <v>200</v>
      </c>
      <c r="K96" s="68">
        <f>SUM(K93:K95)</f>
        <v>4062.4100000000003</v>
      </c>
      <c r="L96" s="66"/>
      <c r="M96" s="66"/>
      <c r="N96" s="66"/>
      <c r="W96"/>
      <c r="X96"/>
      <c r="Y96"/>
      <c r="Z96"/>
    </row>
    <row r="97" spans="1:23" ht="14.25" x14ac:dyDescent="0.45">
      <c r="W97"/>
    </row>
    <row r="99" spans="1:23" ht="14.25" x14ac:dyDescent="0.45">
      <c r="A99" s="184" t="s">
        <v>201</v>
      </c>
      <c r="B99" s="184"/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/>
      <c r="U99"/>
      <c r="V99"/>
    </row>
    <row r="100" spans="1:23" ht="14.25" x14ac:dyDescent="0.45">
      <c r="A100" s="55"/>
      <c r="B100" s="57"/>
      <c r="C100" s="57"/>
      <c r="D100" s="57"/>
      <c r="E100" s="57"/>
      <c r="F100" s="59"/>
      <c r="G100" s="57"/>
      <c r="H100" s="62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/>
      <c r="U100"/>
      <c r="V100"/>
    </row>
    <row r="101" spans="1:23" ht="14.25" x14ac:dyDescent="0.45">
      <c r="A101" s="56" t="s">
        <v>202</v>
      </c>
      <c r="B101" s="56" t="s">
        <v>203</v>
      </c>
      <c r="C101" s="56" t="s">
        <v>204</v>
      </c>
      <c r="D101" s="56" t="s">
        <v>205</v>
      </c>
      <c r="E101" s="56" t="s">
        <v>206</v>
      </c>
      <c r="F101" s="60" t="s">
        <v>207</v>
      </c>
      <c r="G101" s="56" t="s">
        <v>208</v>
      </c>
      <c r="H101" s="63" t="s">
        <v>209</v>
      </c>
      <c r="I101" s="56" t="s">
        <v>210</v>
      </c>
      <c r="J101" s="56" t="s">
        <v>211</v>
      </c>
      <c r="K101" s="56" t="s">
        <v>212</v>
      </c>
      <c r="L101" s="56" t="s">
        <v>213</v>
      </c>
      <c r="M101" s="56" t="s">
        <v>214</v>
      </c>
      <c r="N101" s="56" t="s">
        <v>215</v>
      </c>
      <c r="O101" s="56" t="s">
        <v>216</v>
      </c>
      <c r="P101" s="56" t="s">
        <v>216</v>
      </c>
      <c r="Q101" s="56" t="s">
        <v>217</v>
      </c>
      <c r="R101" s="56" t="s">
        <v>218</v>
      </c>
      <c r="S101" s="56" t="s">
        <v>219</v>
      </c>
      <c r="T101" s="56" t="s">
        <v>220</v>
      </c>
      <c r="U101"/>
      <c r="V101"/>
    </row>
    <row r="102" spans="1:23" x14ac:dyDescent="0.4">
      <c r="A102" s="136">
        <v>12033</v>
      </c>
      <c r="B102" s="137" t="s">
        <v>221</v>
      </c>
      <c r="C102" s="137" t="s">
        <v>222</v>
      </c>
      <c r="D102" s="137" t="s">
        <v>223</v>
      </c>
      <c r="E102" s="149">
        <v>45078</v>
      </c>
      <c r="F102" s="139">
        <v>51470</v>
      </c>
      <c r="G102" s="140">
        <v>51470</v>
      </c>
      <c r="H102" s="141" t="s">
        <v>224</v>
      </c>
      <c r="I102" s="137" t="s">
        <v>225</v>
      </c>
      <c r="J102" s="137" t="s">
        <v>226</v>
      </c>
      <c r="K102" s="137" t="s">
        <v>227</v>
      </c>
      <c r="L102" s="137" t="s">
        <v>227</v>
      </c>
      <c r="M102" s="137" t="s">
        <v>228</v>
      </c>
      <c r="N102" s="142">
        <v>40</v>
      </c>
      <c r="O102" s="142">
        <v>40</v>
      </c>
      <c r="P102" s="142">
        <v>0</v>
      </c>
      <c r="Q102" s="142" t="s">
        <v>229</v>
      </c>
      <c r="R102" s="142" t="s">
        <v>230</v>
      </c>
      <c r="S102" s="142">
        <v>40</v>
      </c>
      <c r="T102" s="142">
        <v>40</v>
      </c>
    </row>
    <row r="103" spans="1:23" x14ac:dyDescent="0.4">
      <c r="A103" s="136">
        <v>12032</v>
      </c>
      <c r="B103" s="137" t="s">
        <v>116</v>
      </c>
      <c r="C103" s="137" t="s">
        <v>231</v>
      </c>
      <c r="D103" s="137" t="s">
        <v>232</v>
      </c>
      <c r="E103" s="138">
        <v>44713</v>
      </c>
      <c r="F103" s="139">
        <v>51591</v>
      </c>
      <c r="G103" s="140">
        <v>51560</v>
      </c>
      <c r="H103" s="141" t="s">
        <v>224</v>
      </c>
      <c r="I103" s="137" t="s">
        <v>225</v>
      </c>
      <c r="J103" s="137" t="s">
        <v>226</v>
      </c>
      <c r="K103" s="137" t="s">
        <v>227</v>
      </c>
      <c r="L103" s="137" t="s">
        <v>227</v>
      </c>
      <c r="M103" s="137" t="s">
        <v>228</v>
      </c>
      <c r="N103" s="142">
        <v>10</v>
      </c>
      <c r="O103" s="142">
        <v>10</v>
      </c>
      <c r="P103" s="142">
        <v>0</v>
      </c>
      <c r="Q103" s="142" t="s">
        <v>229</v>
      </c>
      <c r="R103" s="142" t="s">
        <v>230</v>
      </c>
      <c r="S103" s="142">
        <v>10</v>
      </c>
      <c r="T103" s="142">
        <v>10</v>
      </c>
    </row>
    <row r="104" spans="1:23" x14ac:dyDescent="0.4">
      <c r="A104" s="150">
        <v>2836</v>
      </c>
      <c r="B104" s="151" t="s">
        <v>233</v>
      </c>
      <c r="C104" s="151" t="s">
        <v>234</v>
      </c>
      <c r="D104" s="151" t="s">
        <v>233</v>
      </c>
      <c r="E104" s="149">
        <v>45078</v>
      </c>
      <c r="F104" s="152">
        <v>49458</v>
      </c>
      <c r="G104" s="152">
        <v>49458</v>
      </c>
      <c r="H104" s="153" t="s">
        <v>235</v>
      </c>
      <c r="I104" s="151" t="s">
        <v>225</v>
      </c>
      <c r="J104" s="151" t="s">
        <v>226</v>
      </c>
      <c r="K104" s="151" t="s">
        <v>236</v>
      </c>
      <c r="L104" s="151" t="s">
        <v>236</v>
      </c>
      <c r="M104" s="151" t="s">
        <v>228</v>
      </c>
      <c r="N104" s="154">
        <v>14.5</v>
      </c>
      <c r="O104" s="154"/>
      <c r="P104" s="154">
        <v>0</v>
      </c>
      <c r="Q104" s="154" t="s">
        <v>229</v>
      </c>
      <c r="R104" s="154" t="s">
        <v>237</v>
      </c>
      <c r="S104" s="154">
        <v>14.5</v>
      </c>
      <c r="T104" s="154">
        <v>0</v>
      </c>
    </row>
  </sheetData>
  <autoFilter ref="A3:AP82" xr:uid="{F910DFD0-0C3F-4E14-B249-495CF3BA17C6}"/>
  <mergeCells count="2">
    <mergeCell ref="A99:S99"/>
    <mergeCell ref="I89:I9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BC7A7-4A00-48E0-9774-E7838FE60C4B}">
  <dimension ref="A1:AK76"/>
  <sheetViews>
    <sheetView topLeftCell="G52" workbookViewId="0">
      <selection activeCell="F55" sqref="F55"/>
    </sheetView>
  </sheetViews>
  <sheetFormatPr defaultColWidth="8.73046875" defaultRowHeight="13.15" x14ac:dyDescent="0.4"/>
  <cols>
    <col min="1" max="1" width="25.59765625" style="2" customWidth="1"/>
    <col min="2" max="2" width="16.1328125" style="1" customWidth="1"/>
    <col min="3" max="3" width="23.3984375" style="1" customWidth="1"/>
    <col min="4" max="4" width="40.59765625" style="1" customWidth="1"/>
    <col min="5" max="5" width="19.1328125" style="1" customWidth="1"/>
    <col min="6" max="6" width="25.59765625" style="1" customWidth="1"/>
    <col min="7" max="7" width="18.1328125" style="1" bestFit="1" customWidth="1"/>
    <col min="8" max="8" width="17.59765625" style="3" bestFit="1" customWidth="1"/>
    <col min="9" max="9" width="11.1328125" style="1" customWidth="1"/>
    <col min="10" max="10" width="14.59765625" style="1" bestFit="1" customWidth="1"/>
    <col min="11" max="15" width="14.59765625" style="1" customWidth="1"/>
    <col min="16" max="16" width="11.1328125" style="1" bestFit="1" customWidth="1"/>
    <col min="17" max="17" width="12.86328125" style="1" bestFit="1" customWidth="1"/>
    <col min="18" max="18" width="12.265625" style="1" bestFit="1" customWidth="1"/>
    <col min="19" max="19" width="9.265625" style="1" bestFit="1" customWidth="1"/>
    <col min="20" max="20" width="10.3984375" style="1" customWidth="1"/>
    <col min="21" max="22" width="9" style="1" bestFit="1" customWidth="1"/>
    <col min="23" max="23" width="12.1328125" style="1" customWidth="1"/>
    <col min="24" max="24" width="11.3984375" style="1" customWidth="1"/>
    <col min="25" max="25" width="10.3984375" style="1" customWidth="1"/>
    <col min="26" max="26" width="11" style="1" customWidth="1"/>
    <col min="27" max="28" width="10.3984375" style="1" customWidth="1"/>
    <col min="29" max="29" width="12.3984375" style="1" customWidth="1"/>
    <col min="30" max="30" width="15.59765625" style="1" bestFit="1" customWidth="1"/>
    <col min="31" max="38" width="10.59765625" style="1" customWidth="1"/>
    <col min="39" max="39" width="11.3984375" style="1" customWidth="1"/>
    <col min="40" max="42" width="10.59765625" style="1" customWidth="1"/>
    <col min="43" max="16384" width="8.73046875" style="1"/>
  </cols>
  <sheetData>
    <row r="1" spans="1:37" x14ac:dyDescent="0.4">
      <c r="A1" s="1"/>
      <c r="C1" s="2"/>
      <c r="H1" s="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7" x14ac:dyDescent="0.4">
      <c r="A2" s="1"/>
      <c r="C2" s="2"/>
      <c r="H2" s="1"/>
      <c r="J2" s="3"/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X2" s="4" t="s">
        <v>10</v>
      </c>
      <c r="Y2" s="4" t="s">
        <v>11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17</v>
      </c>
      <c r="AF2" s="4" t="s">
        <v>18</v>
      </c>
      <c r="AG2" s="4" t="s">
        <v>19</v>
      </c>
      <c r="AH2" s="4" t="s">
        <v>20</v>
      </c>
      <c r="AI2" s="4" t="s">
        <v>21</v>
      </c>
    </row>
    <row r="3" spans="1:37" ht="85.5" x14ac:dyDescent="0.45">
      <c r="A3" s="5" t="s">
        <v>0</v>
      </c>
      <c r="B3" s="6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4" t="s">
        <v>22</v>
      </c>
      <c r="L3" s="4" t="s">
        <v>22</v>
      </c>
      <c r="M3" s="4" t="s">
        <v>22</v>
      </c>
      <c r="N3" s="4" t="s">
        <v>22</v>
      </c>
      <c r="O3" s="4" t="s">
        <v>22</v>
      </c>
      <c r="P3" s="4" t="s">
        <v>22</v>
      </c>
      <c r="Q3" s="4" t="s">
        <v>22</v>
      </c>
      <c r="R3" s="4" t="s">
        <v>22</v>
      </c>
      <c r="S3" s="4" t="s">
        <v>22</v>
      </c>
      <c r="T3" s="4" t="s">
        <v>22</v>
      </c>
      <c r="U3" s="4" t="s">
        <v>22</v>
      </c>
      <c r="V3" s="4" t="s">
        <v>22</v>
      </c>
      <c r="X3" s="10" t="s">
        <v>23</v>
      </c>
      <c r="Y3" s="10" t="s">
        <v>23</v>
      </c>
      <c r="Z3" s="10" t="s">
        <v>23</v>
      </c>
      <c r="AA3" s="10" t="s">
        <v>23</v>
      </c>
      <c r="AB3" s="10" t="s">
        <v>23</v>
      </c>
      <c r="AC3" s="10" t="s">
        <v>23</v>
      </c>
      <c r="AD3" s="10" t="s">
        <v>23</v>
      </c>
      <c r="AE3" s="10" t="s">
        <v>23</v>
      </c>
      <c r="AF3" s="10" t="s">
        <v>23</v>
      </c>
      <c r="AG3" s="10" t="s">
        <v>23</v>
      </c>
      <c r="AH3" s="10" t="s">
        <v>23</v>
      </c>
      <c r="AI3" s="10" t="s">
        <v>23</v>
      </c>
    </row>
    <row r="4" spans="1:37" x14ac:dyDescent="0.4">
      <c r="A4" s="34" t="s">
        <v>24</v>
      </c>
      <c r="B4" s="79" t="s">
        <v>25</v>
      </c>
      <c r="C4" s="36"/>
      <c r="D4" s="27" t="s">
        <v>26</v>
      </c>
      <c r="E4" s="27" t="s">
        <v>27</v>
      </c>
      <c r="F4" s="28" t="s">
        <v>28</v>
      </c>
      <c r="G4" s="26">
        <v>20</v>
      </c>
      <c r="H4" s="29">
        <v>3</v>
      </c>
      <c r="I4" s="30">
        <v>42735</v>
      </c>
      <c r="J4" s="31">
        <v>46386</v>
      </c>
      <c r="K4" s="26">
        <v>20</v>
      </c>
      <c r="L4" s="26">
        <v>20</v>
      </c>
      <c r="M4" s="26">
        <v>20</v>
      </c>
      <c r="N4" s="26">
        <v>20</v>
      </c>
      <c r="O4" s="26">
        <v>20</v>
      </c>
      <c r="P4" s="26">
        <v>20</v>
      </c>
      <c r="Q4" s="26">
        <v>20</v>
      </c>
      <c r="R4" s="26">
        <v>20</v>
      </c>
      <c r="S4" s="26">
        <v>20</v>
      </c>
      <c r="T4" s="26">
        <v>20</v>
      </c>
      <c r="U4" s="26">
        <v>20</v>
      </c>
      <c r="V4" s="26">
        <v>20</v>
      </c>
      <c r="W4" s="71"/>
      <c r="X4" s="26">
        <v>20</v>
      </c>
      <c r="Y4" s="26">
        <v>20</v>
      </c>
      <c r="Z4" s="26">
        <v>20</v>
      </c>
      <c r="AA4" s="26">
        <v>20</v>
      </c>
      <c r="AB4" s="26">
        <v>20</v>
      </c>
      <c r="AC4" s="26">
        <v>20</v>
      </c>
      <c r="AD4" s="26">
        <v>20</v>
      </c>
      <c r="AE4" s="26">
        <v>20</v>
      </c>
      <c r="AF4" s="26">
        <v>20</v>
      </c>
      <c r="AG4" s="26">
        <v>20</v>
      </c>
      <c r="AH4" s="26">
        <v>20</v>
      </c>
      <c r="AI4" s="26">
        <v>20</v>
      </c>
      <c r="AK4" s="17"/>
    </row>
    <row r="5" spans="1:37" x14ac:dyDescent="0.4">
      <c r="A5" s="34" t="s">
        <v>24</v>
      </c>
      <c r="B5" s="79" t="s">
        <v>25</v>
      </c>
      <c r="C5" s="36"/>
      <c r="D5" s="27" t="s">
        <v>29</v>
      </c>
      <c r="E5" s="27" t="s">
        <v>30</v>
      </c>
      <c r="F5" s="28" t="s">
        <v>28</v>
      </c>
      <c r="G5" s="26">
        <v>2</v>
      </c>
      <c r="H5" s="29">
        <v>1</v>
      </c>
      <c r="I5" s="30">
        <v>43009</v>
      </c>
      <c r="J5" s="31">
        <v>46387</v>
      </c>
      <c r="K5" s="26">
        <v>2</v>
      </c>
      <c r="L5" s="26">
        <v>2</v>
      </c>
      <c r="M5" s="26">
        <v>2</v>
      </c>
      <c r="N5" s="26">
        <v>2</v>
      </c>
      <c r="O5" s="26">
        <v>2</v>
      </c>
      <c r="P5" s="26">
        <v>2</v>
      </c>
      <c r="Q5" s="26">
        <v>2</v>
      </c>
      <c r="R5" s="26">
        <v>2</v>
      </c>
      <c r="S5" s="26">
        <v>2</v>
      </c>
      <c r="T5" s="26">
        <v>2</v>
      </c>
      <c r="U5" s="26">
        <v>2</v>
      </c>
      <c r="V5" s="26">
        <v>2</v>
      </c>
      <c r="W5" s="71"/>
      <c r="X5" s="26">
        <v>2</v>
      </c>
      <c r="Y5" s="26">
        <v>2</v>
      </c>
      <c r="Z5" s="26">
        <v>2</v>
      </c>
      <c r="AA5" s="26">
        <v>2</v>
      </c>
      <c r="AB5" s="26">
        <v>2</v>
      </c>
      <c r="AC5" s="26">
        <v>2</v>
      </c>
      <c r="AD5" s="26">
        <v>2</v>
      </c>
      <c r="AE5" s="26">
        <v>2</v>
      </c>
      <c r="AF5" s="26">
        <v>2</v>
      </c>
      <c r="AG5" s="26">
        <v>2</v>
      </c>
      <c r="AH5" s="26">
        <v>2</v>
      </c>
      <c r="AI5" s="26">
        <v>2</v>
      </c>
      <c r="AK5" s="17"/>
    </row>
    <row r="6" spans="1:37" x14ac:dyDescent="0.4">
      <c r="A6" s="34" t="s">
        <v>31</v>
      </c>
      <c r="B6" s="79" t="s">
        <v>32</v>
      </c>
      <c r="C6" s="36"/>
      <c r="D6" s="27" t="s">
        <v>33</v>
      </c>
      <c r="E6" s="27" t="s">
        <v>34</v>
      </c>
      <c r="F6" s="28" t="s">
        <v>28</v>
      </c>
      <c r="G6" s="26">
        <v>26</v>
      </c>
      <c r="H6" s="29"/>
      <c r="I6" s="30">
        <v>43282</v>
      </c>
      <c r="J6" s="31">
        <v>45727</v>
      </c>
      <c r="K6" s="26">
        <v>26</v>
      </c>
      <c r="L6" s="26">
        <v>26</v>
      </c>
      <c r="M6" s="26">
        <v>26</v>
      </c>
      <c r="N6" s="26">
        <v>26</v>
      </c>
      <c r="O6" s="26">
        <v>26</v>
      </c>
      <c r="P6" s="26">
        <v>26</v>
      </c>
      <c r="Q6" s="26">
        <v>26</v>
      </c>
      <c r="R6" s="26">
        <v>26</v>
      </c>
      <c r="S6" s="26">
        <v>26</v>
      </c>
      <c r="T6" s="26">
        <v>26</v>
      </c>
      <c r="U6" s="26">
        <v>26</v>
      </c>
      <c r="V6" s="26">
        <v>26</v>
      </c>
      <c r="W6" s="71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K6" s="17"/>
    </row>
    <row r="7" spans="1:37" x14ac:dyDescent="0.4">
      <c r="A7" s="34" t="s">
        <v>35</v>
      </c>
      <c r="B7" s="79" t="s">
        <v>32</v>
      </c>
      <c r="C7" s="36"/>
      <c r="D7" s="27" t="s">
        <v>36</v>
      </c>
      <c r="E7" s="27" t="s">
        <v>37</v>
      </c>
      <c r="F7" s="28" t="s">
        <v>28</v>
      </c>
      <c r="G7" s="26">
        <v>263</v>
      </c>
      <c r="H7" s="29">
        <v>1</v>
      </c>
      <c r="I7" s="30">
        <v>41487</v>
      </c>
      <c r="J7" s="31">
        <v>45138</v>
      </c>
      <c r="K7" s="26">
        <v>263</v>
      </c>
      <c r="L7" s="26">
        <v>263</v>
      </c>
      <c r="M7" s="26">
        <v>263</v>
      </c>
      <c r="N7" s="26">
        <v>263</v>
      </c>
      <c r="O7" s="26">
        <v>263</v>
      </c>
      <c r="P7" s="26">
        <v>263</v>
      </c>
      <c r="Q7" s="26">
        <v>263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71"/>
      <c r="X7" s="26">
        <v>263</v>
      </c>
      <c r="Y7" s="26">
        <v>263</v>
      </c>
      <c r="Z7" s="26">
        <v>263</v>
      </c>
      <c r="AA7" s="26">
        <v>263</v>
      </c>
      <c r="AB7" s="26">
        <v>263</v>
      </c>
      <c r="AC7" s="26">
        <v>263</v>
      </c>
      <c r="AD7" s="26">
        <v>263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K7" s="17"/>
    </row>
    <row r="8" spans="1:37" x14ac:dyDescent="0.4">
      <c r="A8" s="34" t="s">
        <v>35</v>
      </c>
      <c r="B8" s="79" t="s">
        <v>32</v>
      </c>
      <c r="C8" s="36"/>
      <c r="D8" s="27" t="s">
        <v>36</v>
      </c>
      <c r="E8" s="27" t="s">
        <v>38</v>
      </c>
      <c r="F8" s="28" t="s">
        <v>28</v>
      </c>
      <c r="G8" s="26">
        <v>263.68</v>
      </c>
      <c r="H8" s="29">
        <v>1</v>
      </c>
      <c r="I8" s="30">
        <v>41487</v>
      </c>
      <c r="J8" s="31">
        <v>45138</v>
      </c>
      <c r="K8" s="26">
        <v>263.68</v>
      </c>
      <c r="L8" s="26">
        <v>263.68</v>
      </c>
      <c r="M8" s="26">
        <v>263.68</v>
      </c>
      <c r="N8" s="26">
        <v>263.68</v>
      </c>
      <c r="O8" s="26">
        <v>263.68</v>
      </c>
      <c r="P8" s="26">
        <v>263.68</v>
      </c>
      <c r="Q8" s="26">
        <v>263.68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71"/>
      <c r="X8" s="26">
        <v>263.68</v>
      </c>
      <c r="Y8" s="26">
        <v>263.68</v>
      </c>
      <c r="Z8" s="26">
        <v>263.68</v>
      </c>
      <c r="AA8" s="26">
        <v>263.68</v>
      </c>
      <c r="AB8" s="26">
        <v>263.68</v>
      </c>
      <c r="AC8" s="26">
        <v>263.68</v>
      </c>
      <c r="AD8" s="26">
        <v>263.68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K8" s="17"/>
    </row>
    <row r="9" spans="1:37" x14ac:dyDescent="0.4">
      <c r="A9" s="34" t="s">
        <v>39</v>
      </c>
      <c r="B9" s="79" t="s">
        <v>32</v>
      </c>
      <c r="C9" s="36"/>
      <c r="D9" s="27" t="s">
        <v>40</v>
      </c>
      <c r="E9" s="27" t="s">
        <v>41</v>
      </c>
      <c r="F9" s="28" t="s">
        <v>28</v>
      </c>
      <c r="G9" s="26">
        <v>103.76</v>
      </c>
      <c r="H9" s="29">
        <v>1</v>
      </c>
      <c r="I9" s="30">
        <v>41487</v>
      </c>
      <c r="J9" s="31">
        <v>45138</v>
      </c>
      <c r="K9" s="26">
        <v>103.76</v>
      </c>
      <c r="L9" s="26">
        <v>103.76</v>
      </c>
      <c r="M9" s="26">
        <v>103.76</v>
      </c>
      <c r="N9" s="26">
        <v>103.76</v>
      </c>
      <c r="O9" s="26">
        <v>103.76</v>
      </c>
      <c r="P9" s="26">
        <v>103.76</v>
      </c>
      <c r="Q9" s="26">
        <v>103.76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71"/>
      <c r="X9" s="26">
        <v>103.76</v>
      </c>
      <c r="Y9" s="26">
        <v>103.76</v>
      </c>
      <c r="Z9" s="26">
        <v>103.76</v>
      </c>
      <c r="AA9" s="26">
        <v>103.76</v>
      </c>
      <c r="AB9" s="26">
        <v>103.76</v>
      </c>
      <c r="AC9" s="26">
        <v>103.76</v>
      </c>
      <c r="AD9" s="26">
        <v>103.76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K9" s="17"/>
    </row>
    <row r="10" spans="1:37" x14ac:dyDescent="0.4">
      <c r="A10" s="34" t="s">
        <v>39</v>
      </c>
      <c r="B10" s="79" t="s">
        <v>32</v>
      </c>
      <c r="C10" s="36"/>
      <c r="D10" s="27" t="s">
        <v>40</v>
      </c>
      <c r="E10" s="27" t="s">
        <v>42</v>
      </c>
      <c r="F10" s="28" t="s">
        <v>28</v>
      </c>
      <c r="G10" s="26">
        <v>95.34</v>
      </c>
      <c r="H10" s="29">
        <v>1</v>
      </c>
      <c r="I10" s="30">
        <v>41487</v>
      </c>
      <c r="J10" s="31">
        <v>45138</v>
      </c>
      <c r="K10" s="26">
        <v>95.34</v>
      </c>
      <c r="L10" s="26">
        <v>95.34</v>
      </c>
      <c r="M10" s="26">
        <v>95.34</v>
      </c>
      <c r="N10" s="26">
        <v>95.34</v>
      </c>
      <c r="O10" s="26">
        <v>95.34</v>
      </c>
      <c r="P10" s="26">
        <v>95.34</v>
      </c>
      <c r="Q10" s="26">
        <v>95.34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71"/>
      <c r="X10" s="26">
        <v>95.34</v>
      </c>
      <c r="Y10" s="26">
        <v>95.34</v>
      </c>
      <c r="Z10" s="26">
        <v>95.34</v>
      </c>
      <c r="AA10" s="26">
        <v>95.34</v>
      </c>
      <c r="AB10" s="26">
        <v>95.34</v>
      </c>
      <c r="AC10" s="26">
        <v>95.34</v>
      </c>
      <c r="AD10" s="26">
        <v>95.34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K10" s="17"/>
    </row>
    <row r="11" spans="1:37" x14ac:dyDescent="0.4">
      <c r="A11" s="34" t="s">
        <v>39</v>
      </c>
      <c r="B11" s="79" t="s">
        <v>32</v>
      </c>
      <c r="C11" s="36"/>
      <c r="D11" s="27" t="s">
        <v>40</v>
      </c>
      <c r="E11" s="27" t="s">
        <v>43</v>
      </c>
      <c r="F11" s="28" t="s">
        <v>28</v>
      </c>
      <c r="G11" s="26">
        <v>96.85</v>
      </c>
      <c r="H11" s="29">
        <v>1</v>
      </c>
      <c r="I11" s="30">
        <v>41487</v>
      </c>
      <c r="J11" s="31">
        <v>45138</v>
      </c>
      <c r="K11" s="26">
        <v>96.85</v>
      </c>
      <c r="L11" s="26">
        <v>96.85</v>
      </c>
      <c r="M11" s="26">
        <v>96.85</v>
      </c>
      <c r="N11" s="26">
        <v>96.85</v>
      </c>
      <c r="O11" s="26">
        <v>96.85</v>
      </c>
      <c r="P11" s="26">
        <v>96.85</v>
      </c>
      <c r="Q11" s="26">
        <v>96.85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71"/>
      <c r="X11" s="26">
        <v>96.85</v>
      </c>
      <c r="Y11" s="26">
        <v>96.85</v>
      </c>
      <c r="Z11" s="26">
        <v>96.85</v>
      </c>
      <c r="AA11" s="26">
        <v>96.85</v>
      </c>
      <c r="AB11" s="26">
        <v>96.85</v>
      </c>
      <c r="AC11" s="26">
        <v>96.85</v>
      </c>
      <c r="AD11" s="26">
        <v>96.85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K11" s="17"/>
    </row>
    <row r="12" spans="1:37" x14ac:dyDescent="0.4">
      <c r="A12" s="34" t="s">
        <v>39</v>
      </c>
      <c r="B12" s="79" t="s">
        <v>32</v>
      </c>
      <c r="C12" s="36"/>
      <c r="D12" s="27" t="s">
        <v>40</v>
      </c>
      <c r="E12" s="27" t="s">
        <v>44</v>
      </c>
      <c r="F12" s="28" t="s">
        <v>28</v>
      </c>
      <c r="G12" s="26">
        <v>102.47</v>
      </c>
      <c r="H12" s="29">
        <v>1</v>
      </c>
      <c r="I12" s="30">
        <v>41487</v>
      </c>
      <c r="J12" s="31">
        <v>45138</v>
      </c>
      <c r="K12" s="26">
        <v>102.47</v>
      </c>
      <c r="L12" s="26">
        <v>102.47</v>
      </c>
      <c r="M12" s="26">
        <v>102.47</v>
      </c>
      <c r="N12" s="26">
        <v>102.47</v>
      </c>
      <c r="O12" s="26">
        <v>102.47</v>
      </c>
      <c r="P12" s="26">
        <v>102.47</v>
      </c>
      <c r="Q12" s="26">
        <v>102.47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71"/>
      <c r="X12" s="26">
        <v>102.47</v>
      </c>
      <c r="Y12" s="26">
        <v>102.47</v>
      </c>
      <c r="Z12" s="26">
        <v>102.47</v>
      </c>
      <c r="AA12" s="26">
        <v>102.47</v>
      </c>
      <c r="AB12" s="26">
        <v>102.47</v>
      </c>
      <c r="AC12" s="26">
        <v>102.47</v>
      </c>
      <c r="AD12" s="26">
        <v>102.47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K12" s="17"/>
    </row>
    <row r="13" spans="1:37" x14ac:dyDescent="0.4">
      <c r="A13" s="34" t="s">
        <v>39</v>
      </c>
      <c r="B13" s="79" t="s">
        <v>32</v>
      </c>
      <c r="C13" s="36"/>
      <c r="D13" s="27" t="s">
        <v>40</v>
      </c>
      <c r="E13" s="27" t="s">
        <v>45</v>
      </c>
      <c r="F13" s="28" t="s">
        <v>28</v>
      </c>
      <c r="G13" s="26">
        <v>103.81</v>
      </c>
      <c r="H13" s="29">
        <v>1</v>
      </c>
      <c r="I13" s="30">
        <v>41487</v>
      </c>
      <c r="J13" s="31">
        <v>45138</v>
      </c>
      <c r="K13" s="26">
        <v>103.81</v>
      </c>
      <c r="L13" s="26">
        <v>103.81</v>
      </c>
      <c r="M13" s="26">
        <v>103.81</v>
      </c>
      <c r="N13" s="26">
        <v>103.81</v>
      </c>
      <c r="O13" s="26">
        <v>103.81</v>
      </c>
      <c r="P13" s="26">
        <v>103.81</v>
      </c>
      <c r="Q13" s="26">
        <v>103.81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71"/>
      <c r="X13" s="26">
        <v>103.81</v>
      </c>
      <c r="Y13" s="26">
        <v>103.81</v>
      </c>
      <c r="Z13" s="26">
        <v>103.81</v>
      </c>
      <c r="AA13" s="26">
        <v>103.81</v>
      </c>
      <c r="AB13" s="26">
        <v>103.81</v>
      </c>
      <c r="AC13" s="26">
        <v>103.81</v>
      </c>
      <c r="AD13" s="26">
        <v>103.81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K13" s="17"/>
    </row>
    <row r="14" spans="1:37" x14ac:dyDescent="0.4">
      <c r="A14" s="34" t="s">
        <v>39</v>
      </c>
      <c r="B14" s="79" t="s">
        <v>32</v>
      </c>
      <c r="C14" s="36"/>
      <c r="D14" s="27" t="s">
        <v>40</v>
      </c>
      <c r="E14" s="27" t="s">
        <v>46</v>
      </c>
      <c r="F14" s="28" t="s">
        <v>28</v>
      </c>
      <c r="G14" s="26">
        <v>100.99</v>
      </c>
      <c r="H14" s="29">
        <v>1</v>
      </c>
      <c r="I14" s="30">
        <v>41487</v>
      </c>
      <c r="J14" s="31">
        <v>45138</v>
      </c>
      <c r="K14" s="26">
        <v>100.99</v>
      </c>
      <c r="L14" s="26">
        <v>100.99</v>
      </c>
      <c r="M14" s="26">
        <v>100.99</v>
      </c>
      <c r="N14" s="26">
        <v>100.99</v>
      </c>
      <c r="O14" s="26">
        <v>100.99</v>
      </c>
      <c r="P14" s="26">
        <v>100.99</v>
      </c>
      <c r="Q14" s="26">
        <v>100.99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71"/>
      <c r="X14" s="26">
        <v>100.99</v>
      </c>
      <c r="Y14" s="26">
        <v>100.99</v>
      </c>
      <c r="Z14" s="26">
        <v>100.99</v>
      </c>
      <c r="AA14" s="26">
        <v>100.99</v>
      </c>
      <c r="AB14" s="26">
        <v>100.99</v>
      </c>
      <c r="AC14" s="26">
        <v>100.99</v>
      </c>
      <c r="AD14" s="26">
        <v>100.99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K14" s="17"/>
    </row>
    <row r="15" spans="1:37" x14ac:dyDescent="0.4">
      <c r="A15" s="34" t="s">
        <v>39</v>
      </c>
      <c r="B15" s="79" t="s">
        <v>32</v>
      </c>
      <c r="C15" s="36"/>
      <c r="D15" s="27" t="s">
        <v>40</v>
      </c>
      <c r="E15" s="27" t="s">
        <v>47</v>
      </c>
      <c r="F15" s="28" t="s">
        <v>28</v>
      </c>
      <c r="G15" s="26">
        <v>97.06</v>
      </c>
      <c r="H15" s="29">
        <v>1</v>
      </c>
      <c r="I15" s="30">
        <v>41487</v>
      </c>
      <c r="J15" s="31">
        <v>45138</v>
      </c>
      <c r="K15" s="26">
        <v>97.06</v>
      </c>
      <c r="L15" s="26">
        <v>97.06</v>
      </c>
      <c r="M15" s="26">
        <v>97.06</v>
      </c>
      <c r="N15" s="26">
        <v>97.06</v>
      </c>
      <c r="O15" s="26">
        <v>97.06</v>
      </c>
      <c r="P15" s="26">
        <v>97.06</v>
      </c>
      <c r="Q15" s="26">
        <v>97.06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71"/>
      <c r="X15" s="26">
        <v>97.06</v>
      </c>
      <c r="Y15" s="26">
        <v>97.06</v>
      </c>
      <c r="Z15" s="26">
        <v>97.06</v>
      </c>
      <c r="AA15" s="26">
        <v>97.06</v>
      </c>
      <c r="AB15" s="26">
        <v>97.06</v>
      </c>
      <c r="AC15" s="26">
        <v>97.06</v>
      </c>
      <c r="AD15" s="26">
        <v>97.06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K15" s="17"/>
    </row>
    <row r="16" spans="1:37" x14ac:dyDescent="0.4">
      <c r="A16" s="34" t="s">
        <v>39</v>
      </c>
      <c r="B16" s="79" t="s">
        <v>32</v>
      </c>
      <c r="C16" s="36"/>
      <c r="D16" s="27" t="s">
        <v>40</v>
      </c>
      <c r="E16" s="27" t="s">
        <v>48</v>
      </c>
      <c r="F16" s="28" t="s">
        <v>28</v>
      </c>
      <c r="G16" s="26">
        <v>101.8</v>
      </c>
      <c r="H16" s="29">
        <v>1</v>
      </c>
      <c r="I16" s="30">
        <v>41487</v>
      </c>
      <c r="J16" s="31">
        <v>45138</v>
      </c>
      <c r="K16" s="26">
        <v>101.8</v>
      </c>
      <c r="L16" s="26">
        <v>101.8</v>
      </c>
      <c r="M16" s="26">
        <v>101.8</v>
      </c>
      <c r="N16" s="26">
        <v>101.8</v>
      </c>
      <c r="O16" s="26">
        <v>101.8</v>
      </c>
      <c r="P16" s="26">
        <v>101.8</v>
      </c>
      <c r="Q16" s="26">
        <v>101.8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71"/>
      <c r="X16" s="26">
        <v>101.8</v>
      </c>
      <c r="Y16" s="26">
        <v>101.8</v>
      </c>
      <c r="Z16" s="26">
        <v>101.8</v>
      </c>
      <c r="AA16" s="26">
        <v>101.8</v>
      </c>
      <c r="AB16" s="26">
        <v>101.8</v>
      </c>
      <c r="AC16" s="26">
        <v>101.8</v>
      </c>
      <c r="AD16" s="26">
        <v>101.8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K16" s="17"/>
    </row>
    <row r="17" spans="1:37" x14ac:dyDescent="0.4">
      <c r="A17" s="34" t="s">
        <v>35</v>
      </c>
      <c r="B17" s="79" t="s">
        <v>32</v>
      </c>
      <c r="C17" s="36"/>
      <c r="D17" s="27" t="s">
        <v>52</v>
      </c>
      <c r="E17" s="27" t="s">
        <v>53</v>
      </c>
      <c r="F17" s="28" t="s">
        <v>28</v>
      </c>
      <c r="G17" s="26">
        <v>96.43</v>
      </c>
      <c r="H17" s="29">
        <v>1</v>
      </c>
      <c r="I17" s="30">
        <v>41426</v>
      </c>
      <c r="J17" s="31">
        <v>45077</v>
      </c>
      <c r="K17" s="26">
        <v>96.43</v>
      </c>
      <c r="L17" s="26">
        <v>96.43</v>
      </c>
      <c r="M17" s="26">
        <v>96.43</v>
      </c>
      <c r="N17" s="26">
        <v>96.43</v>
      </c>
      <c r="O17" s="26">
        <v>96.43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71"/>
      <c r="X17" s="26">
        <v>96</v>
      </c>
      <c r="Y17" s="26">
        <v>96</v>
      </c>
      <c r="Z17" s="26">
        <v>96</v>
      </c>
      <c r="AA17" s="26">
        <v>96</v>
      </c>
      <c r="AB17" s="26">
        <v>96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K17" s="17"/>
    </row>
    <row r="18" spans="1:37" x14ac:dyDescent="0.4">
      <c r="A18" s="34" t="s">
        <v>35</v>
      </c>
      <c r="B18" s="79" t="s">
        <v>32</v>
      </c>
      <c r="C18" s="36"/>
      <c r="D18" s="27" t="s">
        <v>52</v>
      </c>
      <c r="E18" s="27" t="s">
        <v>54</v>
      </c>
      <c r="F18" s="28" t="s">
        <v>28</v>
      </c>
      <c r="G18" s="26">
        <v>96.91</v>
      </c>
      <c r="H18" s="29">
        <v>1</v>
      </c>
      <c r="I18" s="30">
        <v>41426</v>
      </c>
      <c r="J18" s="31">
        <v>45077</v>
      </c>
      <c r="K18" s="26">
        <v>96.91</v>
      </c>
      <c r="L18" s="26">
        <v>96.91</v>
      </c>
      <c r="M18" s="26">
        <v>96.91</v>
      </c>
      <c r="N18" s="26">
        <v>96.91</v>
      </c>
      <c r="O18" s="26">
        <v>96.91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71"/>
      <c r="X18" s="26">
        <v>96</v>
      </c>
      <c r="Y18" s="26">
        <v>96</v>
      </c>
      <c r="Z18" s="26">
        <v>96</v>
      </c>
      <c r="AA18" s="26">
        <v>96</v>
      </c>
      <c r="AB18" s="26">
        <v>96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K18" s="17"/>
    </row>
    <row r="19" spans="1:37" x14ac:dyDescent="0.4">
      <c r="A19" s="34" t="s">
        <v>35</v>
      </c>
      <c r="B19" s="79" t="s">
        <v>32</v>
      </c>
      <c r="C19" s="36"/>
      <c r="D19" s="27" t="s">
        <v>52</v>
      </c>
      <c r="E19" s="27" t="s">
        <v>55</v>
      </c>
      <c r="F19" s="28" t="s">
        <v>28</v>
      </c>
      <c r="G19" s="26">
        <v>96.65</v>
      </c>
      <c r="H19" s="29">
        <v>1</v>
      </c>
      <c r="I19" s="30">
        <v>41426</v>
      </c>
      <c r="J19" s="31">
        <v>45077</v>
      </c>
      <c r="K19" s="26">
        <v>96.65</v>
      </c>
      <c r="L19" s="26">
        <v>96.65</v>
      </c>
      <c r="M19" s="26">
        <v>96.65</v>
      </c>
      <c r="N19" s="26">
        <v>96.65</v>
      </c>
      <c r="O19" s="26">
        <v>96.65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71"/>
      <c r="X19" s="26">
        <v>96</v>
      </c>
      <c r="Y19" s="26">
        <v>96</v>
      </c>
      <c r="Z19" s="26">
        <v>96</v>
      </c>
      <c r="AA19" s="26">
        <v>96</v>
      </c>
      <c r="AB19" s="26">
        <v>96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K19" s="17"/>
    </row>
    <row r="20" spans="1:37" x14ac:dyDescent="0.4">
      <c r="A20" s="34" t="s">
        <v>35</v>
      </c>
      <c r="B20" s="79" t="s">
        <v>32</v>
      </c>
      <c r="C20" s="36"/>
      <c r="D20" s="27" t="s">
        <v>52</v>
      </c>
      <c r="E20" s="27" t="s">
        <v>56</v>
      </c>
      <c r="F20" s="28" t="s">
        <v>28</v>
      </c>
      <c r="G20" s="26">
        <v>96.49</v>
      </c>
      <c r="H20" s="29">
        <v>1</v>
      </c>
      <c r="I20" s="30">
        <v>41426</v>
      </c>
      <c r="J20" s="31">
        <v>45077</v>
      </c>
      <c r="K20" s="26">
        <v>96.49</v>
      </c>
      <c r="L20" s="26">
        <v>96.49</v>
      </c>
      <c r="M20" s="26">
        <v>96.49</v>
      </c>
      <c r="N20" s="26">
        <v>96.49</v>
      </c>
      <c r="O20" s="26">
        <v>96.49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71"/>
      <c r="X20" s="26">
        <v>96</v>
      </c>
      <c r="Y20" s="26">
        <v>96</v>
      </c>
      <c r="Z20" s="26">
        <v>96</v>
      </c>
      <c r="AA20" s="26">
        <v>96</v>
      </c>
      <c r="AB20" s="26">
        <v>96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K20" s="17"/>
    </row>
    <row r="21" spans="1:37" x14ac:dyDescent="0.4">
      <c r="A21" s="34" t="s">
        <v>35</v>
      </c>
      <c r="B21" s="79" t="s">
        <v>32</v>
      </c>
      <c r="C21" s="36"/>
      <c r="D21" s="27" t="s">
        <v>52</v>
      </c>
      <c r="E21" s="27" t="s">
        <v>57</v>
      </c>
      <c r="F21" s="28" t="s">
        <v>28</v>
      </c>
      <c r="G21" s="26">
        <v>96.65</v>
      </c>
      <c r="H21" s="29">
        <v>1</v>
      </c>
      <c r="I21" s="30">
        <v>41426</v>
      </c>
      <c r="J21" s="31">
        <v>45077</v>
      </c>
      <c r="K21" s="26">
        <v>96.65</v>
      </c>
      <c r="L21" s="26">
        <v>96.65</v>
      </c>
      <c r="M21" s="26">
        <v>96.65</v>
      </c>
      <c r="N21" s="26">
        <v>96.65</v>
      </c>
      <c r="O21" s="26">
        <v>96.65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71"/>
      <c r="X21" s="26">
        <v>96.65</v>
      </c>
      <c r="Y21" s="26">
        <v>96.65</v>
      </c>
      <c r="Z21" s="26">
        <v>96.65</v>
      </c>
      <c r="AA21" s="26">
        <v>96.65</v>
      </c>
      <c r="AB21" s="26">
        <v>96.65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K21" s="17"/>
    </row>
    <row r="22" spans="1:37" x14ac:dyDescent="0.4">
      <c r="A22" s="34" t="s">
        <v>58</v>
      </c>
      <c r="B22" s="79" t="s">
        <v>25</v>
      </c>
      <c r="C22" s="36"/>
      <c r="D22" s="27" t="s">
        <v>59</v>
      </c>
      <c r="E22" s="27" t="s">
        <v>60</v>
      </c>
      <c r="F22" s="28" t="s">
        <v>28</v>
      </c>
      <c r="G22" s="26">
        <v>47</v>
      </c>
      <c r="H22" s="29">
        <v>1</v>
      </c>
      <c r="I22" s="30">
        <v>39282</v>
      </c>
      <c r="J22" s="31" t="s">
        <v>61</v>
      </c>
      <c r="K22" s="26">
        <v>47</v>
      </c>
      <c r="L22" s="26">
        <v>47</v>
      </c>
      <c r="M22" s="26">
        <v>47</v>
      </c>
      <c r="N22" s="26">
        <v>47</v>
      </c>
      <c r="O22" s="26">
        <v>47</v>
      </c>
      <c r="P22" s="26">
        <v>47</v>
      </c>
      <c r="Q22" s="26">
        <v>47</v>
      </c>
      <c r="R22" s="26">
        <v>47</v>
      </c>
      <c r="S22" s="26">
        <v>47</v>
      </c>
      <c r="T22" s="26">
        <v>47</v>
      </c>
      <c r="U22" s="26">
        <v>47</v>
      </c>
      <c r="V22" s="26">
        <v>47</v>
      </c>
      <c r="W22" s="71"/>
      <c r="X22" s="26">
        <v>47</v>
      </c>
      <c r="Y22" s="26">
        <v>47</v>
      </c>
      <c r="Z22" s="26">
        <v>47</v>
      </c>
      <c r="AA22" s="26">
        <v>47</v>
      </c>
      <c r="AB22" s="26">
        <v>47</v>
      </c>
      <c r="AC22" s="26">
        <v>47</v>
      </c>
      <c r="AD22" s="26">
        <v>47</v>
      </c>
      <c r="AE22" s="26">
        <v>47</v>
      </c>
      <c r="AF22" s="26">
        <v>47</v>
      </c>
      <c r="AG22" s="26">
        <v>47</v>
      </c>
      <c r="AH22" s="26">
        <v>47</v>
      </c>
      <c r="AI22" s="26">
        <v>47</v>
      </c>
      <c r="AK22" s="17"/>
    </row>
    <row r="23" spans="1:37" x14ac:dyDescent="0.4">
      <c r="A23" s="34" t="s">
        <v>58</v>
      </c>
      <c r="B23" s="79" t="s">
        <v>25</v>
      </c>
      <c r="C23" s="36"/>
      <c r="D23" s="27" t="s">
        <v>62</v>
      </c>
      <c r="E23" s="27" t="s">
        <v>63</v>
      </c>
      <c r="F23" s="28" t="s">
        <v>28</v>
      </c>
      <c r="G23" s="26">
        <v>47.11</v>
      </c>
      <c r="H23" s="29">
        <v>1</v>
      </c>
      <c r="I23" s="30">
        <v>39283</v>
      </c>
      <c r="J23" s="31" t="s">
        <v>61</v>
      </c>
      <c r="K23" s="26">
        <v>47.11</v>
      </c>
      <c r="L23" s="26">
        <v>47.11</v>
      </c>
      <c r="M23" s="26">
        <v>47.11</v>
      </c>
      <c r="N23" s="26">
        <v>47.11</v>
      </c>
      <c r="O23" s="26">
        <v>47.11</v>
      </c>
      <c r="P23" s="26">
        <v>47.11</v>
      </c>
      <c r="Q23" s="26">
        <v>47.11</v>
      </c>
      <c r="R23" s="26">
        <v>47.11</v>
      </c>
      <c r="S23" s="26">
        <v>47.11</v>
      </c>
      <c r="T23" s="26">
        <v>47.11</v>
      </c>
      <c r="U23" s="26">
        <v>47.11</v>
      </c>
      <c r="V23" s="26">
        <v>47.11</v>
      </c>
      <c r="W23" s="71"/>
      <c r="X23" s="26">
        <v>47.11</v>
      </c>
      <c r="Y23" s="26">
        <v>47.11</v>
      </c>
      <c r="Z23" s="26">
        <v>47.11</v>
      </c>
      <c r="AA23" s="26">
        <v>47.11</v>
      </c>
      <c r="AB23" s="26">
        <v>47.11</v>
      </c>
      <c r="AC23" s="26">
        <v>47.11</v>
      </c>
      <c r="AD23" s="26">
        <v>47.11</v>
      </c>
      <c r="AE23" s="26">
        <v>47.11</v>
      </c>
      <c r="AF23" s="26">
        <v>47.11</v>
      </c>
      <c r="AG23" s="26">
        <v>47.11</v>
      </c>
      <c r="AH23" s="26">
        <v>47.11</v>
      </c>
      <c r="AI23" s="26">
        <v>47.11</v>
      </c>
      <c r="AK23" s="17"/>
    </row>
    <row r="24" spans="1:37" x14ac:dyDescent="0.4">
      <c r="A24" s="34" t="s">
        <v>58</v>
      </c>
      <c r="B24" s="79" t="s">
        <v>25</v>
      </c>
      <c r="C24" s="36"/>
      <c r="D24" s="27" t="s">
        <v>64</v>
      </c>
      <c r="E24" s="27" t="s">
        <v>65</v>
      </c>
      <c r="F24" s="28" t="s">
        <v>28</v>
      </c>
      <c r="G24" s="26">
        <v>47.39</v>
      </c>
      <c r="H24" s="29">
        <v>1</v>
      </c>
      <c r="I24" s="30">
        <v>39280</v>
      </c>
      <c r="J24" s="31" t="s">
        <v>61</v>
      </c>
      <c r="K24" s="26">
        <v>47.39</v>
      </c>
      <c r="L24" s="26">
        <v>47.39</v>
      </c>
      <c r="M24" s="26">
        <v>47.39</v>
      </c>
      <c r="N24" s="26">
        <v>47.39</v>
      </c>
      <c r="O24" s="26">
        <v>47.39</v>
      </c>
      <c r="P24" s="26">
        <v>47.39</v>
      </c>
      <c r="Q24" s="26">
        <v>47.39</v>
      </c>
      <c r="R24" s="26">
        <v>47.39</v>
      </c>
      <c r="S24" s="26">
        <v>47.39</v>
      </c>
      <c r="T24" s="26">
        <v>47.39</v>
      </c>
      <c r="U24" s="26">
        <v>47.39</v>
      </c>
      <c r="V24" s="26">
        <v>47.39</v>
      </c>
      <c r="W24" s="71"/>
      <c r="X24" s="26">
        <v>47.39</v>
      </c>
      <c r="Y24" s="26">
        <v>47.39</v>
      </c>
      <c r="Z24" s="26">
        <v>47.39</v>
      </c>
      <c r="AA24" s="26">
        <v>47.39</v>
      </c>
      <c r="AB24" s="26">
        <v>47.39</v>
      </c>
      <c r="AC24" s="26">
        <v>47.39</v>
      </c>
      <c r="AD24" s="26">
        <v>47.39</v>
      </c>
      <c r="AE24" s="26">
        <v>47.39</v>
      </c>
      <c r="AF24" s="26">
        <v>47.39</v>
      </c>
      <c r="AG24" s="26">
        <v>47.39</v>
      </c>
      <c r="AH24" s="26">
        <v>47.39</v>
      </c>
      <c r="AI24" s="26">
        <v>47.39</v>
      </c>
      <c r="AK24" s="17"/>
    </row>
    <row r="25" spans="1:37" x14ac:dyDescent="0.4">
      <c r="A25" s="34" t="s">
        <v>66</v>
      </c>
      <c r="B25" s="79" t="s">
        <v>25</v>
      </c>
      <c r="C25" s="36"/>
      <c r="D25" s="27" t="s">
        <v>67</v>
      </c>
      <c r="E25" s="27" t="s">
        <v>68</v>
      </c>
      <c r="F25" s="28" t="s">
        <v>51</v>
      </c>
      <c r="G25" s="26">
        <v>47.2</v>
      </c>
      <c r="H25" s="29">
        <v>1</v>
      </c>
      <c r="I25" s="30">
        <v>40026</v>
      </c>
      <c r="J25" s="31" t="s">
        <v>61</v>
      </c>
      <c r="K25" s="26">
        <v>47.2</v>
      </c>
      <c r="L25" s="26">
        <v>47.2</v>
      </c>
      <c r="M25" s="26">
        <v>47.2</v>
      </c>
      <c r="N25" s="26">
        <v>47.2</v>
      </c>
      <c r="O25" s="26">
        <v>47.2</v>
      </c>
      <c r="P25" s="26">
        <v>47.2</v>
      </c>
      <c r="Q25" s="26">
        <v>47.2</v>
      </c>
      <c r="R25" s="26">
        <v>47.2</v>
      </c>
      <c r="S25" s="26">
        <v>47.2</v>
      </c>
      <c r="T25" s="26">
        <v>47.2</v>
      </c>
      <c r="U25" s="26">
        <v>47.2</v>
      </c>
      <c r="V25" s="26">
        <v>47.2</v>
      </c>
      <c r="W25" s="71"/>
      <c r="X25" s="26">
        <v>47.2</v>
      </c>
      <c r="Y25" s="26">
        <v>47.2</v>
      </c>
      <c r="Z25" s="26">
        <v>47.2</v>
      </c>
      <c r="AA25" s="26">
        <v>47.2</v>
      </c>
      <c r="AB25" s="26">
        <v>47.2</v>
      </c>
      <c r="AC25" s="26">
        <v>47.2</v>
      </c>
      <c r="AD25" s="26">
        <v>47.2</v>
      </c>
      <c r="AE25" s="26">
        <v>47.2</v>
      </c>
      <c r="AF25" s="26">
        <v>47.2</v>
      </c>
      <c r="AG25" s="26">
        <v>47.2</v>
      </c>
      <c r="AH25" s="26">
        <v>47.2</v>
      </c>
      <c r="AI25" s="26">
        <v>47.2</v>
      </c>
      <c r="AK25" s="17"/>
    </row>
    <row r="26" spans="1:37" x14ac:dyDescent="0.4">
      <c r="A26" s="34" t="s">
        <v>58</v>
      </c>
      <c r="B26" s="79" t="s">
        <v>25</v>
      </c>
      <c r="C26" s="36"/>
      <c r="D26" s="27" t="s">
        <v>69</v>
      </c>
      <c r="E26" s="27" t="s">
        <v>70</v>
      </c>
      <c r="F26" s="28" t="s">
        <v>28</v>
      </c>
      <c r="G26" s="26">
        <v>46</v>
      </c>
      <c r="H26" s="29">
        <v>1</v>
      </c>
      <c r="I26" s="30">
        <v>39282</v>
      </c>
      <c r="J26" s="31" t="s">
        <v>61</v>
      </c>
      <c r="K26" s="26">
        <v>46</v>
      </c>
      <c r="L26" s="26">
        <v>46</v>
      </c>
      <c r="M26" s="26">
        <v>46</v>
      </c>
      <c r="N26" s="26">
        <v>46</v>
      </c>
      <c r="O26" s="26">
        <v>46</v>
      </c>
      <c r="P26" s="26">
        <v>46</v>
      </c>
      <c r="Q26" s="26">
        <v>46</v>
      </c>
      <c r="R26" s="26">
        <v>46</v>
      </c>
      <c r="S26" s="26">
        <v>46</v>
      </c>
      <c r="T26" s="26">
        <v>46</v>
      </c>
      <c r="U26" s="26">
        <v>46</v>
      </c>
      <c r="V26" s="26">
        <v>46</v>
      </c>
      <c r="W26" s="71"/>
      <c r="X26" s="26">
        <v>46</v>
      </c>
      <c r="Y26" s="26">
        <v>46</v>
      </c>
      <c r="Z26" s="26">
        <v>46</v>
      </c>
      <c r="AA26" s="26">
        <v>46</v>
      </c>
      <c r="AB26" s="26">
        <v>46</v>
      </c>
      <c r="AC26" s="26">
        <v>46</v>
      </c>
      <c r="AD26" s="26">
        <v>46</v>
      </c>
      <c r="AE26" s="26">
        <v>46</v>
      </c>
      <c r="AF26" s="26">
        <v>46</v>
      </c>
      <c r="AG26" s="26">
        <v>46</v>
      </c>
      <c r="AH26" s="26">
        <v>46</v>
      </c>
      <c r="AI26" s="26">
        <v>46</v>
      </c>
      <c r="AK26" s="17"/>
    </row>
    <row r="27" spans="1:37" x14ac:dyDescent="0.4">
      <c r="A27" s="34" t="s">
        <v>71</v>
      </c>
      <c r="B27" s="79" t="s">
        <v>25</v>
      </c>
      <c r="C27" s="36" t="s">
        <v>72</v>
      </c>
      <c r="D27" s="27" t="s">
        <v>73</v>
      </c>
      <c r="E27" s="27" t="s">
        <v>74</v>
      </c>
      <c r="F27" s="28" t="s">
        <v>28</v>
      </c>
      <c r="G27" s="26">
        <v>10</v>
      </c>
      <c r="H27" s="29">
        <v>1</v>
      </c>
      <c r="I27" s="30">
        <v>42917</v>
      </c>
      <c r="J27" s="31">
        <v>46568</v>
      </c>
      <c r="K27" s="26">
        <v>10</v>
      </c>
      <c r="L27" s="26">
        <v>10</v>
      </c>
      <c r="M27" s="26">
        <v>10</v>
      </c>
      <c r="N27" s="26">
        <v>10</v>
      </c>
      <c r="O27" s="26">
        <v>10</v>
      </c>
      <c r="P27" s="26">
        <v>10</v>
      </c>
      <c r="Q27" s="26">
        <v>10</v>
      </c>
      <c r="R27" s="26">
        <v>10</v>
      </c>
      <c r="S27" s="26">
        <v>10</v>
      </c>
      <c r="T27" s="26">
        <v>10</v>
      </c>
      <c r="U27" s="26">
        <v>10</v>
      </c>
      <c r="V27" s="26">
        <v>10</v>
      </c>
      <c r="W27" s="71"/>
      <c r="X27" s="26">
        <v>10</v>
      </c>
      <c r="Y27" s="26">
        <v>10</v>
      </c>
      <c r="Z27" s="26">
        <v>10</v>
      </c>
      <c r="AA27" s="26">
        <v>10</v>
      </c>
      <c r="AB27" s="26">
        <v>10</v>
      </c>
      <c r="AC27" s="26">
        <v>10</v>
      </c>
      <c r="AD27" s="26">
        <v>10</v>
      </c>
      <c r="AE27" s="26">
        <v>10</v>
      </c>
      <c r="AF27" s="26">
        <v>10</v>
      </c>
      <c r="AG27" s="26">
        <v>10</v>
      </c>
      <c r="AH27" s="26">
        <v>10</v>
      </c>
      <c r="AI27" s="26">
        <v>10</v>
      </c>
      <c r="AK27" s="17"/>
    </row>
    <row r="28" spans="1:37" x14ac:dyDescent="0.4">
      <c r="A28" s="34" t="s">
        <v>71</v>
      </c>
      <c r="B28" s="79" t="s">
        <v>25</v>
      </c>
      <c r="C28" s="36" t="s">
        <v>72</v>
      </c>
      <c r="D28" s="27" t="s">
        <v>75</v>
      </c>
      <c r="E28" s="27" t="s">
        <v>76</v>
      </c>
      <c r="F28" s="28" t="s">
        <v>28</v>
      </c>
      <c r="G28" s="26">
        <v>10</v>
      </c>
      <c r="H28" s="29">
        <v>1</v>
      </c>
      <c r="I28" s="30">
        <v>42917</v>
      </c>
      <c r="J28" s="31">
        <v>46568</v>
      </c>
      <c r="K28" s="26">
        <v>10</v>
      </c>
      <c r="L28" s="26">
        <v>10</v>
      </c>
      <c r="M28" s="26">
        <v>10</v>
      </c>
      <c r="N28" s="26">
        <v>10</v>
      </c>
      <c r="O28" s="26">
        <v>10</v>
      </c>
      <c r="P28" s="26">
        <v>10</v>
      </c>
      <c r="Q28" s="26">
        <v>10</v>
      </c>
      <c r="R28" s="26">
        <v>10</v>
      </c>
      <c r="S28" s="26">
        <v>10</v>
      </c>
      <c r="T28" s="26">
        <v>10</v>
      </c>
      <c r="U28" s="26">
        <v>10</v>
      </c>
      <c r="V28" s="26">
        <v>10</v>
      </c>
      <c r="W28" s="71"/>
      <c r="X28" s="26">
        <v>10</v>
      </c>
      <c r="Y28" s="26">
        <v>10</v>
      </c>
      <c r="Z28" s="26">
        <v>10</v>
      </c>
      <c r="AA28" s="26">
        <v>10</v>
      </c>
      <c r="AB28" s="26">
        <v>10</v>
      </c>
      <c r="AC28" s="26">
        <v>10</v>
      </c>
      <c r="AD28" s="26">
        <v>10</v>
      </c>
      <c r="AE28" s="26">
        <v>10</v>
      </c>
      <c r="AF28" s="26">
        <v>10</v>
      </c>
      <c r="AG28" s="26">
        <v>10</v>
      </c>
      <c r="AH28" s="26">
        <v>10</v>
      </c>
      <c r="AI28" s="26">
        <v>10</v>
      </c>
      <c r="AK28" s="17"/>
    </row>
    <row r="29" spans="1:37" ht="14.25" x14ac:dyDescent="0.45">
      <c r="A29" s="34" t="s">
        <v>81</v>
      </c>
      <c r="B29" s="79" t="s">
        <v>25</v>
      </c>
      <c r="C29" s="36"/>
      <c r="D29" s="80" t="s">
        <v>82</v>
      </c>
      <c r="E29" s="32" t="s">
        <v>83</v>
      </c>
      <c r="F29" s="28" t="s">
        <v>28</v>
      </c>
      <c r="G29" s="26">
        <v>4.0199999999999996</v>
      </c>
      <c r="H29" s="29" t="s">
        <v>80</v>
      </c>
      <c r="I29" s="30">
        <v>32140</v>
      </c>
      <c r="J29" s="31">
        <v>46265.999988425923</v>
      </c>
      <c r="K29" s="26">
        <v>8.24</v>
      </c>
      <c r="L29" s="26">
        <v>4.37</v>
      </c>
      <c r="M29" s="26">
        <v>6.75</v>
      </c>
      <c r="N29" s="26">
        <v>13.66</v>
      </c>
      <c r="O29" s="26">
        <v>5.52</v>
      </c>
      <c r="P29" s="26">
        <v>6.54</v>
      </c>
      <c r="Q29" s="26">
        <v>6.62</v>
      </c>
      <c r="R29" s="26">
        <v>4.0199999999999996</v>
      </c>
      <c r="S29" s="26">
        <v>6.66</v>
      </c>
      <c r="T29" s="26">
        <v>8.2899999999999991</v>
      </c>
      <c r="U29" s="26">
        <v>3.91</v>
      </c>
      <c r="V29" s="26">
        <v>4.47</v>
      </c>
      <c r="W29" s="71"/>
      <c r="X29" s="26" t="s">
        <v>80</v>
      </c>
      <c r="Y29" s="26" t="s">
        <v>80</v>
      </c>
      <c r="Z29" s="26" t="s">
        <v>80</v>
      </c>
      <c r="AA29" s="26" t="s">
        <v>80</v>
      </c>
      <c r="AB29" s="26" t="s">
        <v>80</v>
      </c>
      <c r="AC29" s="26" t="s">
        <v>80</v>
      </c>
      <c r="AD29" s="26" t="s">
        <v>80</v>
      </c>
      <c r="AE29" s="26" t="s">
        <v>80</v>
      </c>
      <c r="AF29" s="26" t="s">
        <v>80</v>
      </c>
      <c r="AG29" s="26" t="s">
        <v>80</v>
      </c>
      <c r="AH29" s="26" t="s">
        <v>80</v>
      </c>
      <c r="AI29" s="26" t="s">
        <v>80</v>
      </c>
      <c r="AK29" s="17"/>
    </row>
    <row r="30" spans="1:37" x14ac:dyDescent="0.4">
      <c r="A30" s="34" t="s">
        <v>84</v>
      </c>
      <c r="B30" s="79" t="s">
        <v>25</v>
      </c>
      <c r="C30" s="36"/>
      <c r="D30" s="32" t="s">
        <v>90</v>
      </c>
      <c r="E30" s="32" t="s">
        <v>91</v>
      </c>
      <c r="F30" s="28" t="s">
        <v>51</v>
      </c>
      <c r="G30" s="26">
        <v>0</v>
      </c>
      <c r="H30" s="29" t="s">
        <v>80</v>
      </c>
      <c r="I30" s="30">
        <v>42461</v>
      </c>
      <c r="J30" s="31">
        <v>45015</v>
      </c>
      <c r="K30" s="26">
        <v>19.38</v>
      </c>
      <c r="L30" s="26">
        <v>19.41</v>
      </c>
      <c r="M30" s="26">
        <v>17.690000000000001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71"/>
      <c r="X30" s="26" t="s">
        <v>80</v>
      </c>
      <c r="Y30" s="26" t="s">
        <v>80</v>
      </c>
      <c r="Z30" s="26" t="s">
        <v>80</v>
      </c>
      <c r="AA30" s="26" t="s">
        <v>80</v>
      </c>
      <c r="AB30" s="26" t="s">
        <v>80</v>
      </c>
      <c r="AC30" s="26" t="s">
        <v>80</v>
      </c>
      <c r="AD30" s="26" t="s">
        <v>80</v>
      </c>
      <c r="AE30" s="26" t="s">
        <v>80</v>
      </c>
      <c r="AF30" s="26" t="s">
        <v>80</v>
      </c>
      <c r="AG30" s="26" t="s">
        <v>80</v>
      </c>
      <c r="AH30" s="26" t="s">
        <v>80</v>
      </c>
      <c r="AI30" s="26" t="s">
        <v>80</v>
      </c>
      <c r="AK30" s="17"/>
    </row>
    <row r="31" spans="1:37" x14ac:dyDescent="0.4">
      <c r="A31" s="82" t="s">
        <v>94</v>
      </c>
      <c r="B31" s="35" t="s">
        <v>25</v>
      </c>
      <c r="C31" s="36" t="s">
        <v>95</v>
      </c>
      <c r="D31" s="35" t="s">
        <v>96</v>
      </c>
      <c r="E31" s="32" t="s">
        <v>97</v>
      </c>
      <c r="F31" s="28" t="s">
        <v>28</v>
      </c>
      <c r="G31" s="26">
        <v>650</v>
      </c>
      <c r="H31" s="29">
        <v>1</v>
      </c>
      <c r="I31" s="30">
        <v>43983</v>
      </c>
      <c r="J31" s="31">
        <v>51287</v>
      </c>
      <c r="K31" s="26">
        <v>650</v>
      </c>
      <c r="L31" s="26">
        <v>650</v>
      </c>
      <c r="M31" s="26">
        <v>650</v>
      </c>
      <c r="N31" s="26">
        <v>650</v>
      </c>
      <c r="O31" s="26">
        <v>650</v>
      </c>
      <c r="P31" s="26">
        <v>650</v>
      </c>
      <c r="Q31" s="26">
        <v>650</v>
      </c>
      <c r="R31" s="26">
        <v>650</v>
      </c>
      <c r="S31" s="26">
        <v>650</v>
      </c>
      <c r="T31" s="26">
        <v>650</v>
      </c>
      <c r="U31" s="26">
        <v>650</v>
      </c>
      <c r="V31" s="26">
        <v>650</v>
      </c>
      <c r="W31" s="71"/>
      <c r="X31" s="26">
        <v>509</v>
      </c>
      <c r="Y31" s="26">
        <v>509</v>
      </c>
      <c r="Z31" s="26">
        <v>509</v>
      </c>
      <c r="AA31" s="26">
        <v>509</v>
      </c>
      <c r="AB31" s="26">
        <v>509</v>
      </c>
      <c r="AC31" s="26">
        <v>509</v>
      </c>
      <c r="AD31" s="26">
        <v>509</v>
      </c>
      <c r="AE31" s="26">
        <v>509</v>
      </c>
      <c r="AF31" s="26">
        <v>509</v>
      </c>
      <c r="AG31" s="26">
        <v>509</v>
      </c>
      <c r="AH31" s="26">
        <v>509</v>
      </c>
      <c r="AI31" s="26">
        <v>509</v>
      </c>
      <c r="AK31" s="17"/>
    </row>
    <row r="32" spans="1:37" x14ac:dyDescent="0.4">
      <c r="A32" s="82" t="s">
        <v>94</v>
      </c>
      <c r="B32" s="35" t="s">
        <v>25</v>
      </c>
      <c r="C32" s="36" t="s">
        <v>95</v>
      </c>
      <c r="D32" s="35" t="s">
        <v>98</v>
      </c>
      <c r="E32" s="32" t="s">
        <v>99</v>
      </c>
      <c r="F32" s="28" t="s">
        <v>28</v>
      </c>
      <c r="G32" s="26">
        <v>649</v>
      </c>
      <c r="H32" s="29">
        <v>1</v>
      </c>
      <c r="I32" s="30">
        <v>43952</v>
      </c>
      <c r="J32" s="31">
        <v>51256</v>
      </c>
      <c r="K32" s="26">
        <v>649</v>
      </c>
      <c r="L32" s="26">
        <v>649</v>
      </c>
      <c r="M32" s="26">
        <v>649</v>
      </c>
      <c r="N32" s="26">
        <v>649</v>
      </c>
      <c r="O32" s="26">
        <v>649</v>
      </c>
      <c r="P32" s="26">
        <v>649</v>
      </c>
      <c r="Q32" s="26">
        <v>649</v>
      </c>
      <c r="R32" s="26">
        <v>649</v>
      </c>
      <c r="S32" s="26">
        <v>649</v>
      </c>
      <c r="T32" s="26">
        <v>649</v>
      </c>
      <c r="U32" s="26">
        <v>649</v>
      </c>
      <c r="V32" s="26">
        <v>649</v>
      </c>
      <c r="W32" s="71"/>
      <c r="X32" s="26">
        <v>507</v>
      </c>
      <c r="Y32" s="26">
        <v>507</v>
      </c>
      <c r="Z32" s="26">
        <v>507</v>
      </c>
      <c r="AA32" s="26">
        <v>507</v>
      </c>
      <c r="AB32" s="26">
        <v>507</v>
      </c>
      <c r="AC32" s="26">
        <v>507</v>
      </c>
      <c r="AD32" s="26">
        <v>507</v>
      </c>
      <c r="AE32" s="26">
        <v>507</v>
      </c>
      <c r="AF32" s="26">
        <v>507</v>
      </c>
      <c r="AG32" s="26">
        <v>507</v>
      </c>
      <c r="AH32" s="26">
        <v>507</v>
      </c>
      <c r="AI32" s="26">
        <v>507</v>
      </c>
      <c r="AK32" s="17"/>
    </row>
    <row r="33" spans="1:37" x14ac:dyDescent="0.4">
      <c r="A33" s="82" t="s">
        <v>94</v>
      </c>
      <c r="B33" s="35" t="s">
        <v>25</v>
      </c>
      <c r="C33" s="36" t="s">
        <v>95</v>
      </c>
      <c r="D33" s="35" t="s">
        <v>100</v>
      </c>
      <c r="E33" s="32" t="s">
        <v>101</v>
      </c>
      <c r="F33" s="28" t="s">
        <v>28</v>
      </c>
      <c r="G33" s="26">
        <v>49</v>
      </c>
      <c r="H33" s="29">
        <v>1</v>
      </c>
      <c r="I33" s="30">
        <v>44013</v>
      </c>
      <c r="J33" s="31">
        <v>51317</v>
      </c>
      <c r="K33" s="26">
        <v>49</v>
      </c>
      <c r="L33" s="26">
        <v>49</v>
      </c>
      <c r="M33" s="26">
        <v>49</v>
      </c>
      <c r="N33" s="26">
        <v>49</v>
      </c>
      <c r="O33" s="26">
        <v>49</v>
      </c>
      <c r="P33" s="26">
        <v>49</v>
      </c>
      <c r="Q33" s="26">
        <v>49</v>
      </c>
      <c r="R33" s="26">
        <v>49</v>
      </c>
      <c r="S33" s="26">
        <v>49</v>
      </c>
      <c r="T33" s="26">
        <v>49</v>
      </c>
      <c r="U33" s="26">
        <v>49</v>
      </c>
      <c r="V33" s="26">
        <v>49</v>
      </c>
      <c r="W33" s="71"/>
      <c r="X33" s="26">
        <v>49</v>
      </c>
      <c r="Y33" s="26">
        <v>49</v>
      </c>
      <c r="Z33" s="26">
        <v>49</v>
      </c>
      <c r="AA33" s="26">
        <v>49</v>
      </c>
      <c r="AB33" s="26">
        <v>49</v>
      </c>
      <c r="AC33" s="26">
        <v>49</v>
      </c>
      <c r="AD33" s="26">
        <v>49</v>
      </c>
      <c r="AE33" s="26">
        <v>49</v>
      </c>
      <c r="AF33" s="26">
        <v>49</v>
      </c>
      <c r="AG33" s="26">
        <v>49</v>
      </c>
      <c r="AH33" s="26">
        <v>49</v>
      </c>
      <c r="AI33" s="26">
        <v>49</v>
      </c>
      <c r="AK33" s="17"/>
    </row>
    <row r="34" spans="1:37" x14ac:dyDescent="0.4">
      <c r="A34" s="82" t="s">
        <v>94</v>
      </c>
      <c r="B34" s="35" t="s">
        <v>25</v>
      </c>
      <c r="C34" s="36" t="s">
        <v>95</v>
      </c>
      <c r="D34" s="35" t="s">
        <v>100</v>
      </c>
      <c r="E34" s="32" t="s">
        <v>102</v>
      </c>
      <c r="F34" s="28" t="s">
        <v>28</v>
      </c>
      <c r="G34" s="26">
        <v>49</v>
      </c>
      <c r="H34" s="29">
        <v>1</v>
      </c>
      <c r="I34" s="30">
        <v>44013</v>
      </c>
      <c r="J34" s="31">
        <v>51317</v>
      </c>
      <c r="K34" s="26">
        <v>49</v>
      </c>
      <c r="L34" s="26">
        <v>49</v>
      </c>
      <c r="M34" s="26">
        <v>49</v>
      </c>
      <c r="N34" s="26">
        <v>49</v>
      </c>
      <c r="O34" s="26">
        <v>49</v>
      </c>
      <c r="P34" s="26">
        <v>49</v>
      </c>
      <c r="Q34" s="26">
        <v>49</v>
      </c>
      <c r="R34" s="26">
        <v>49</v>
      </c>
      <c r="S34" s="26">
        <v>49</v>
      </c>
      <c r="T34" s="26">
        <v>49</v>
      </c>
      <c r="U34" s="26">
        <v>49</v>
      </c>
      <c r="V34" s="26">
        <v>49</v>
      </c>
      <c r="W34" s="71"/>
      <c r="X34" s="26">
        <v>49</v>
      </c>
      <c r="Y34" s="26">
        <v>49</v>
      </c>
      <c r="Z34" s="26">
        <v>49</v>
      </c>
      <c r="AA34" s="26">
        <v>49</v>
      </c>
      <c r="AB34" s="26">
        <v>49</v>
      </c>
      <c r="AC34" s="26">
        <v>49</v>
      </c>
      <c r="AD34" s="26">
        <v>49</v>
      </c>
      <c r="AE34" s="26">
        <v>49</v>
      </c>
      <c r="AF34" s="26">
        <v>49</v>
      </c>
      <c r="AG34" s="26">
        <v>49</v>
      </c>
      <c r="AH34" s="26">
        <v>49</v>
      </c>
      <c r="AI34" s="26">
        <v>49</v>
      </c>
      <c r="AK34" s="17"/>
    </row>
    <row r="35" spans="1:37" x14ac:dyDescent="0.4">
      <c r="A35" s="82" t="s">
        <v>94</v>
      </c>
      <c r="B35" s="32" t="s">
        <v>25</v>
      </c>
      <c r="C35" s="36" t="s">
        <v>95</v>
      </c>
      <c r="D35" s="35" t="s">
        <v>103</v>
      </c>
      <c r="E35" s="32" t="s">
        <v>104</v>
      </c>
      <c r="F35" s="28" t="s">
        <v>28</v>
      </c>
      <c r="G35" s="26">
        <v>100</v>
      </c>
      <c r="H35" s="29">
        <v>3</v>
      </c>
      <c r="I35" s="30">
        <v>44197</v>
      </c>
      <c r="J35" s="31">
        <v>51501</v>
      </c>
      <c r="K35" s="26">
        <v>100</v>
      </c>
      <c r="L35" s="26">
        <v>100</v>
      </c>
      <c r="M35" s="26">
        <v>100</v>
      </c>
      <c r="N35" s="26">
        <v>100</v>
      </c>
      <c r="O35" s="26">
        <v>100</v>
      </c>
      <c r="P35" s="26">
        <v>100</v>
      </c>
      <c r="Q35" s="26">
        <v>100</v>
      </c>
      <c r="R35" s="26">
        <v>100</v>
      </c>
      <c r="S35" s="26">
        <v>100</v>
      </c>
      <c r="T35" s="26">
        <v>100</v>
      </c>
      <c r="U35" s="26">
        <v>100</v>
      </c>
      <c r="V35" s="26">
        <v>100</v>
      </c>
      <c r="W35" s="71"/>
      <c r="X35" s="84">
        <v>200</v>
      </c>
      <c r="Y35" s="84">
        <v>200</v>
      </c>
      <c r="Z35" s="84">
        <v>200</v>
      </c>
      <c r="AA35" s="84">
        <v>200</v>
      </c>
      <c r="AB35" s="84">
        <v>200</v>
      </c>
      <c r="AC35" s="84">
        <v>200</v>
      </c>
      <c r="AD35" s="84">
        <v>200</v>
      </c>
      <c r="AE35" s="84">
        <v>200</v>
      </c>
      <c r="AF35" s="84">
        <v>200</v>
      </c>
      <c r="AG35" s="84">
        <v>200</v>
      </c>
      <c r="AH35" s="84">
        <v>200</v>
      </c>
      <c r="AI35" s="84">
        <v>200</v>
      </c>
      <c r="AK35" s="17"/>
    </row>
    <row r="36" spans="1:37" x14ac:dyDescent="0.4">
      <c r="A36" s="34" t="s">
        <v>105</v>
      </c>
      <c r="B36" s="35" t="s">
        <v>25</v>
      </c>
      <c r="C36" s="36" t="s">
        <v>95</v>
      </c>
      <c r="D36" s="35" t="s">
        <v>106</v>
      </c>
      <c r="E36" s="32" t="s">
        <v>107</v>
      </c>
      <c r="F36" s="28" t="s">
        <v>51</v>
      </c>
      <c r="G36" s="26">
        <v>100</v>
      </c>
      <c r="H36" s="29">
        <v>3</v>
      </c>
      <c r="I36" s="85">
        <v>44378</v>
      </c>
      <c r="J36" s="31">
        <v>51591</v>
      </c>
      <c r="K36" s="26">
        <v>100</v>
      </c>
      <c r="L36" s="26">
        <v>100</v>
      </c>
      <c r="M36" s="26">
        <v>100</v>
      </c>
      <c r="N36" s="26">
        <v>100</v>
      </c>
      <c r="O36" s="26">
        <v>100</v>
      </c>
      <c r="P36" s="26">
        <v>100</v>
      </c>
      <c r="Q36" s="26">
        <v>100</v>
      </c>
      <c r="R36" s="26">
        <v>100</v>
      </c>
      <c r="S36" s="26">
        <v>100</v>
      </c>
      <c r="T36" s="26">
        <v>100</v>
      </c>
      <c r="U36" s="26">
        <v>100</v>
      </c>
      <c r="V36" s="26">
        <v>100</v>
      </c>
      <c r="W36" s="71"/>
      <c r="X36" s="84">
        <v>200</v>
      </c>
      <c r="Y36" s="84">
        <v>200</v>
      </c>
      <c r="Z36" s="84">
        <v>200</v>
      </c>
      <c r="AA36" s="84">
        <v>200</v>
      </c>
      <c r="AB36" s="84">
        <v>200</v>
      </c>
      <c r="AC36" s="84">
        <v>200</v>
      </c>
      <c r="AD36" s="84">
        <v>200</v>
      </c>
      <c r="AE36" s="84">
        <v>200</v>
      </c>
      <c r="AF36" s="84">
        <v>200</v>
      </c>
      <c r="AG36" s="84">
        <v>200</v>
      </c>
      <c r="AH36" s="84">
        <v>200</v>
      </c>
      <c r="AI36" s="84">
        <v>200</v>
      </c>
      <c r="AK36" s="17"/>
    </row>
    <row r="37" spans="1:37" x14ac:dyDescent="0.4">
      <c r="A37" s="34" t="s">
        <v>108</v>
      </c>
      <c r="B37" s="35" t="s">
        <v>25</v>
      </c>
      <c r="C37" s="36" t="s">
        <v>95</v>
      </c>
      <c r="D37" s="35" t="s">
        <v>110</v>
      </c>
      <c r="E37" s="32" t="s">
        <v>111</v>
      </c>
      <c r="F37" s="33" t="s">
        <v>51</v>
      </c>
      <c r="G37" s="26">
        <v>40</v>
      </c>
      <c r="H37" s="29">
        <v>3</v>
      </c>
      <c r="I37" s="85">
        <v>45078</v>
      </c>
      <c r="J37" s="144">
        <v>51470</v>
      </c>
      <c r="K37" s="84"/>
      <c r="L37" s="84"/>
      <c r="M37" s="84"/>
      <c r="N37" s="84"/>
      <c r="O37" s="84"/>
      <c r="P37" s="26">
        <v>40</v>
      </c>
      <c r="Q37" s="26">
        <v>40</v>
      </c>
      <c r="R37" s="26">
        <v>40</v>
      </c>
      <c r="S37" s="26">
        <v>40</v>
      </c>
      <c r="T37" s="26">
        <v>40</v>
      </c>
      <c r="U37" s="26">
        <v>40</v>
      </c>
      <c r="V37" s="26">
        <v>40</v>
      </c>
      <c r="W37" s="71"/>
      <c r="X37" s="84"/>
      <c r="Y37" s="84"/>
      <c r="Z37" s="84"/>
      <c r="AA37" s="84"/>
      <c r="AB37" s="84"/>
      <c r="AC37" s="26">
        <v>40</v>
      </c>
      <c r="AD37" s="26">
        <v>40</v>
      </c>
      <c r="AE37" s="26">
        <v>40</v>
      </c>
      <c r="AF37" s="26">
        <v>40</v>
      </c>
      <c r="AG37" s="26">
        <v>40</v>
      </c>
      <c r="AH37" s="26">
        <v>40</v>
      </c>
      <c r="AI37" s="26">
        <v>40</v>
      </c>
      <c r="AK37" s="17"/>
    </row>
    <row r="38" spans="1:37" x14ac:dyDescent="0.4">
      <c r="A38" s="34" t="s">
        <v>108</v>
      </c>
      <c r="B38" s="35" t="s">
        <v>25</v>
      </c>
      <c r="C38" s="36" t="s">
        <v>95</v>
      </c>
      <c r="D38" s="35" t="s">
        <v>112</v>
      </c>
      <c r="E38" s="32" t="s">
        <v>113</v>
      </c>
      <c r="F38" s="33" t="s">
        <v>51</v>
      </c>
      <c r="G38" s="26">
        <v>10</v>
      </c>
      <c r="H38" s="29">
        <v>3</v>
      </c>
      <c r="I38" s="85">
        <v>44287</v>
      </c>
      <c r="J38" s="31">
        <v>51470</v>
      </c>
      <c r="K38" s="26">
        <v>10</v>
      </c>
      <c r="L38" s="26">
        <v>10</v>
      </c>
      <c r="M38" s="26">
        <v>10</v>
      </c>
      <c r="N38" s="26">
        <v>10</v>
      </c>
      <c r="O38" s="26">
        <v>10</v>
      </c>
      <c r="P38" s="26">
        <v>10</v>
      </c>
      <c r="Q38" s="26">
        <v>10</v>
      </c>
      <c r="R38" s="26">
        <v>10</v>
      </c>
      <c r="S38" s="26">
        <v>10</v>
      </c>
      <c r="T38" s="26">
        <v>10</v>
      </c>
      <c r="U38" s="26">
        <v>10</v>
      </c>
      <c r="V38" s="26">
        <v>10</v>
      </c>
      <c r="W38" s="71"/>
      <c r="X38" s="84">
        <v>20</v>
      </c>
      <c r="Y38" s="84">
        <v>20</v>
      </c>
      <c r="Z38" s="84">
        <v>20</v>
      </c>
      <c r="AA38" s="84">
        <v>20</v>
      </c>
      <c r="AB38" s="84">
        <v>20</v>
      </c>
      <c r="AC38" s="84">
        <v>20</v>
      </c>
      <c r="AD38" s="84">
        <v>20</v>
      </c>
      <c r="AE38" s="84">
        <v>20</v>
      </c>
      <c r="AF38" s="84">
        <v>20</v>
      </c>
      <c r="AG38" s="84">
        <v>20</v>
      </c>
      <c r="AH38" s="84">
        <v>20</v>
      </c>
      <c r="AI38" s="84">
        <v>20</v>
      </c>
      <c r="AK38" s="17"/>
    </row>
    <row r="39" spans="1:37" x14ac:dyDescent="0.4">
      <c r="A39" s="34" t="s">
        <v>108</v>
      </c>
      <c r="B39" s="35" t="s">
        <v>25</v>
      </c>
      <c r="C39" s="36" t="s">
        <v>95</v>
      </c>
      <c r="D39" s="35" t="s">
        <v>114</v>
      </c>
      <c r="E39" s="32" t="s">
        <v>115</v>
      </c>
      <c r="F39" s="33" t="s">
        <v>51</v>
      </c>
      <c r="G39" s="26">
        <v>11</v>
      </c>
      <c r="H39" s="29">
        <v>3</v>
      </c>
      <c r="I39" s="85">
        <v>44348</v>
      </c>
      <c r="J39" s="31">
        <v>51501</v>
      </c>
      <c r="K39" s="26">
        <v>11</v>
      </c>
      <c r="L39" s="26">
        <v>11</v>
      </c>
      <c r="M39" s="26">
        <v>11</v>
      </c>
      <c r="N39" s="26">
        <v>11</v>
      </c>
      <c r="O39" s="26">
        <v>11</v>
      </c>
      <c r="P39" s="26">
        <v>11</v>
      </c>
      <c r="Q39" s="26">
        <v>11</v>
      </c>
      <c r="R39" s="26">
        <v>11</v>
      </c>
      <c r="S39" s="26">
        <v>11</v>
      </c>
      <c r="T39" s="26">
        <v>11</v>
      </c>
      <c r="U39" s="26">
        <v>11</v>
      </c>
      <c r="V39" s="26">
        <v>11</v>
      </c>
      <c r="W39" s="71"/>
      <c r="X39" s="26">
        <v>22</v>
      </c>
      <c r="Y39" s="26">
        <v>22</v>
      </c>
      <c r="Z39" s="26">
        <v>22</v>
      </c>
      <c r="AA39" s="26">
        <v>22</v>
      </c>
      <c r="AB39" s="26">
        <v>22</v>
      </c>
      <c r="AC39" s="26">
        <v>22</v>
      </c>
      <c r="AD39" s="26">
        <v>22</v>
      </c>
      <c r="AE39" s="26">
        <v>22</v>
      </c>
      <c r="AF39" s="26">
        <v>22</v>
      </c>
      <c r="AG39" s="26">
        <v>22</v>
      </c>
      <c r="AH39" s="26">
        <v>22</v>
      </c>
      <c r="AI39" s="26">
        <v>22</v>
      </c>
      <c r="AK39" s="17"/>
    </row>
    <row r="40" spans="1:37" x14ac:dyDescent="0.4">
      <c r="A40" s="34" t="s">
        <v>108</v>
      </c>
      <c r="B40" s="35" t="s">
        <v>25</v>
      </c>
      <c r="C40" s="36" t="s">
        <v>95</v>
      </c>
      <c r="D40" s="35" t="s">
        <v>116</v>
      </c>
      <c r="E40" s="32" t="s">
        <v>111</v>
      </c>
      <c r="F40" s="33" t="s">
        <v>51</v>
      </c>
      <c r="G40" s="26">
        <v>10</v>
      </c>
      <c r="H40" s="29">
        <v>3</v>
      </c>
      <c r="I40" s="85">
        <v>44713</v>
      </c>
      <c r="J40" s="31">
        <v>51591</v>
      </c>
      <c r="K40" s="26">
        <v>10</v>
      </c>
      <c r="L40" s="26">
        <v>10</v>
      </c>
      <c r="M40" s="26">
        <v>10</v>
      </c>
      <c r="N40" s="26">
        <v>10</v>
      </c>
      <c r="O40" s="26">
        <v>10</v>
      </c>
      <c r="P40" s="26">
        <v>10</v>
      </c>
      <c r="Q40" s="26">
        <v>10</v>
      </c>
      <c r="R40" s="26">
        <v>10</v>
      </c>
      <c r="S40" s="26">
        <v>10</v>
      </c>
      <c r="T40" s="26">
        <v>10</v>
      </c>
      <c r="U40" s="26">
        <v>10</v>
      </c>
      <c r="V40" s="26">
        <v>10</v>
      </c>
      <c r="W40" s="71"/>
      <c r="X40" s="26">
        <v>20</v>
      </c>
      <c r="Y40" s="26">
        <v>20</v>
      </c>
      <c r="Z40" s="26">
        <v>20</v>
      </c>
      <c r="AA40" s="26">
        <v>20</v>
      </c>
      <c r="AB40" s="26">
        <v>20</v>
      </c>
      <c r="AC40" s="26">
        <v>20</v>
      </c>
      <c r="AD40" s="26">
        <v>20</v>
      </c>
      <c r="AE40" s="26">
        <v>20</v>
      </c>
      <c r="AF40" s="26">
        <v>20</v>
      </c>
      <c r="AG40" s="26">
        <v>20</v>
      </c>
      <c r="AH40" s="26">
        <v>20</v>
      </c>
      <c r="AI40" s="26">
        <v>20</v>
      </c>
      <c r="AK40" s="17"/>
    </row>
    <row r="41" spans="1:37" x14ac:dyDescent="0.4">
      <c r="A41" s="34" t="s">
        <v>117</v>
      </c>
      <c r="B41" s="35"/>
      <c r="C41" s="36" t="s">
        <v>118</v>
      </c>
      <c r="D41" s="35" t="s">
        <v>119</v>
      </c>
      <c r="E41" s="32" t="s">
        <v>120</v>
      </c>
      <c r="F41" s="33" t="s">
        <v>89</v>
      </c>
      <c r="G41" s="26"/>
      <c r="H41" s="29"/>
      <c r="I41" s="30">
        <v>44197</v>
      </c>
      <c r="J41" s="31">
        <v>45292</v>
      </c>
      <c r="K41" s="26">
        <v>100</v>
      </c>
      <c r="L41" s="26">
        <v>100</v>
      </c>
      <c r="M41" s="26">
        <v>100</v>
      </c>
      <c r="N41" s="26">
        <v>100</v>
      </c>
      <c r="O41" s="26">
        <v>100</v>
      </c>
      <c r="P41" s="26">
        <v>100</v>
      </c>
      <c r="Q41" s="26">
        <v>100</v>
      </c>
      <c r="R41" s="26">
        <v>100</v>
      </c>
      <c r="S41" s="26">
        <v>100</v>
      </c>
      <c r="T41" s="26">
        <v>100</v>
      </c>
      <c r="U41" s="26">
        <v>100</v>
      </c>
      <c r="V41" s="26">
        <v>100</v>
      </c>
      <c r="W41" s="71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K41" s="17"/>
    </row>
    <row r="42" spans="1:37" x14ac:dyDescent="0.4">
      <c r="A42" s="162" t="s">
        <v>121</v>
      </c>
      <c r="B42" s="162" t="s">
        <v>25</v>
      </c>
      <c r="C42" s="163" t="s">
        <v>118</v>
      </c>
      <c r="D42" s="164" t="s">
        <v>122</v>
      </c>
      <c r="E42" s="162" t="s">
        <v>123</v>
      </c>
      <c r="F42" s="168" t="s">
        <v>51</v>
      </c>
      <c r="G42" s="166">
        <v>30.37</v>
      </c>
      <c r="H42" s="162" t="s">
        <v>124</v>
      </c>
      <c r="I42" s="169">
        <v>43831</v>
      </c>
      <c r="J42" s="169">
        <v>46386</v>
      </c>
      <c r="K42" s="26">
        <v>30.45</v>
      </c>
      <c r="L42" s="26">
        <v>29.25</v>
      </c>
      <c r="M42" s="26">
        <v>30.01</v>
      </c>
      <c r="N42" s="26">
        <v>30.41</v>
      </c>
      <c r="O42" s="26">
        <v>29.23</v>
      </c>
      <c r="P42" s="26">
        <v>30.45</v>
      </c>
      <c r="Q42" s="26">
        <v>30.51</v>
      </c>
      <c r="R42" s="26">
        <v>30.37</v>
      </c>
      <c r="S42" s="26">
        <v>30.31</v>
      </c>
      <c r="T42" s="26">
        <v>29.71</v>
      </c>
      <c r="U42" s="26">
        <v>30.43</v>
      </c>
      <c r="V42" s="26">
        <v>29.96</v>
      </c>
      <c r="W42" s="71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K42" s="17"/>
    </row>
    <row r="43" spans="1:37" ht="78.75" x14ac:dyDescent="0.4">
      <c r="A43" s="162" t="s">
        <v>125</v>
      </c>
      <c r="B43" s="162" t="s">
        <v>25</v>
      </c>
      <c r="C43" s="163" t="s">
        <v>126</v>
      </c>
      <c r="D43" s="164" t="s">
        <v>122</v>
      </c>
      <c r="E43" s="162" t="s">
        <v>127</v>
      </c>
      <c r="F43" s="168" t="s">
        <v>51</v>
      </c>
      <c r="G43" s="166">
        <v>17.21</v>
      </c>
      <c r="H43" s="162" t="s">
        <v>124</v>
      </c>
      <c r="I43" s="169">
        <v>44075</v>
      </c>
      <c r="J43" s="169">
        <v>46387</v>
      </c>
      <c r="K43" s="26">
        <v>15</v>
      </c>
      <c r="L43" s="26">
        <v>15</v>
      </c>
      <c r="M43" s="26">
        <v>15</v>
      </c>
      <c r="N43" s="26">
        <v>15</v>
      </c>
      <c r="O43" s="26">
        <v>15</v>
      </c>
      <c r="P43" s="26">
        <v>17.399999999999999</v>
      </c>
      <c r="Q43" s="26">
        <v>16.78</v>
      </c>
      <c r="R43" s="26">
        <v>17.21</v>
      </c>
      <c r="S43" s="26">
        <v>16.54</v>
      </c>
      <c r="T43" s="26">
        <v>14.84</v>
      </c>
      <c r="U43" s="26">
        <v>16.41</v>
      </c>
      <c r="V43" s="26">
        <v>17.48</v>
      </c>
      <c r="W43" s="71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K43" s="17"/>
    </row>
    <row r="44" spans="1:37" x14ac:dyDescent="0.4">
      <c r="A44" s="171" t="s">
        <v>238</v>
      </c>
      <c r="B44" s="171"/>
      <c r="C44" s="172" t="s">
        <v>239</v>
      </c>
      <c r="D44" s="173" t="s">
        <v>233</v>
      </c>
      <c r="E44" s="171" t="s">
        <v>111</v>
      </c>
      <c r="F44" s="174" t="s">
        <v>89</v>
      </c>
      <c r="G44" s="174"/>
      <c r="H44" s="175"/>
      <c r="I44" s="176">
        <v>45078</v>
      </c>
      <c r="J44" s="176">
        <v>49458</v>
      </c>
      <c r="K44" s="84"/>
      <c r="L44" s="84"/>
      <c r="M44" s="84"/>
      <c r="N44" s="84"/>
      <c r="O44" s="84"/>
      <c r="P44" s="84">
        <v>12.7</v>
      </c>
      <c r="Q44" s="84">
        <v>12.25</v>
      </c>
      <c r="R44" s="84">
        <v>12.56</v>
      </c>
      <c r="S44" s="84">
        <v>12.07</v>
      </c>
      <c r="T44" s="84">
        <v>10.83</v>
      </c>
      <c r="U44" s="84">
        <v>11.98</v>
      </c>
      <c r="V44" s="84">
        <v>12.75</v>
      </c>
      <c r="W44" s="71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K44" s="17"/>
    </row>
    <row r="45" spans="1:37" x14ac:dyDescent="0.4">
      <c r="A45" s="22" t="s">
        <v>240</v>
      </c>
      <c r="B45" s="21"/>
      <c r="C45" s="21"/>
      <c r="D45" s="23" t="s">
        <v>129</v>
      </c>
      <c r="E45" s="24" t="s">
        <v>132</v>
      </c>
      <c r="F45" s="25" t="s">
        <v>89</v>
      </c>
      <c r="G45" s="16"/>
      <c r="H45" s="18"/>
      <c r="I45" s="19">
        <v>44927</v>
      </c>
      <c r="J45" s="20">
        <v>45291</v>
      </c>
      <c r="K45" s="20"/>
      <c r="L45" s="20"/>
      <c r="M45" s="20"/>
      <c r="N45" s="20"/>
      <c r="O45" s="20"/>
      <c r="P45" s="20"/>
      <c r="Q45" s="20"/>
      <c r="R45" s="20"/>
      <c r="S45" s="20"/>
      <c r="T45" s="16"/>
      <c r="U45" s="16"/>
      <c r="V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" t="s">
        <v>80</v>
      </c>
      <c r="AK45" s="17"/>
    </row>
    <row r="46" spans="1:37" ht="14.25" x14ac:dyDescent="0.4">
      <c r="A46" s="37" t="s">
        <v>94</v>
      </c>
      <c r="B46" s="38" t="s">
        <v>25</v>
      </c>
      <c r="C46" s="39" t="s">
        <v>142</v>
      </c>
      <c r="D46" s="40" t="s">
        <v>143</v>
      </c>
      <c r="E46" s="41" t="s">
        <v>144</v>
      </c>
      <c r="F46" s="42" t="s">
        <v>28</v>
      </c>
      <c r="G46" s="43">
        <v>5</v>
      </c>
      <c r="H46" s="44"/>
      <c r="I46" s="45">
        <v>43040</v>
      </c>
      <c r="J46" s="45">
        <v>46872</v>
      </c>
      <c r="K46" s="159">
        <v>5</v>
      </c>
      <c r="L46" s="42">
        <v>5</v>
      </c>
      <c r="M46" s="42">
        <v>5</v>
      </c>
      <c r="N46" s="42">
        <v>5</v>
      </c>
      <c r="O46" s="42">
        <v>5</v>
      </c>
      <c r="P46" s="42">
        <v>5</v>
      </c>
      <c r="Q46" s="42">
        <v>5</v>
      </c>
      <c r="R46" s="42">
        <v>5</v>
      </c>
      <c r="S46" s="42">
        <v>5</v>
      </c>
      <c r="T46" s="42">
        <v>5</v>
      </c>
      <c r="U46" s="42">
        <v>5</v>
      </c>
      <c r="V46" s="42">
        <v>5</v>
      </c>
    </row>
    <row r="47" spans="1:37" ht="14.25" x14ac:dyDescent="0.4">
      <c r="A47" s="37" t="s">
        <v>94</v>
      </c>
      <c r="B47" s="38" t="s">
        <v>25</v>
      </c>
      <c r="C47" s="39" t="s">
        <v>142</v>
      </c>
      <c r="D47" s="40" t="s">
        <v>145</v>
      </c>
      <c r="E47" s="41" t="s">
        <v>146</v>
      </c>
      <c r="F47" s="42" t="s">
        <v>28</v>
      </c>
      <c r="G47" s="43">
        <v>5</v>
      </c>
      <c r="H47" s="44"/>
      <c r="I47" s="45">
        <v>43132</v>
      </c>
      <c r="J47" s="45">
        <v>46965</v>
      </c>
      <c r="K47" s="159">
        <v>5</v>
      </c>
      <c r="L47" s="159">
        <v>5</v>
      </c>
      <c r="M47" s="159">
        <v>5</v>
      </c>
      <c r="N47" s="159">
        <v>5</v>
      </c>
      <c r="O47" s="159">
        <v>5</v>
      </c>
      <c r="P47" s="159">
        <v>5</v>
      </c>
      <c r="Q47" s="159">
        <v>5</v>
      </c>
      <c r="R47" s="159">
        <v>5</v>
      </c>
      <c r="S47" s="159">
        <v>5</v>
      </c>
      <c r="T47" s="159">
        <v>5</v>
      </c>
      <c r="U47" s="159">
        <v>5</v>
      </c>
      <c r="V47" s="159">
        <v>5</v>
      </c>
    </row>
    <row r="48" spans="1:37" ht="14.25" x14ac:dyDescent="0.4">
      <c r="A48" s="37" t="s">
        <v>94</v>
      </c>
      <c r="B48" s="38" t="s">
        <v>25</v>
      </c>
      <c r="C48" s="39" t="s">
        <v>142</v>
      </c>
      <c r="D48" s="40" t="s">
        <v>147</v>
      </c>
      <c r="E48" s="41" t="s">
        <v>148</v>
      </c>
      <c r="F48" s="42" t="s">
        <v>28</v>
      </c>
      <c r="G48" s="43">
        <v>25</v>
      </c>
      <c r="H48" s="44"/>
      <c r="I48" s="45">
        <v>43556</v>
      </c>
      <c r="J48" s="45">
        <v>47208</v>
      </c>
      <c r="K48" s="159">
        <v>25</v>
      </c>
      <c r="L48" s="159">
        <v>25</v>
      </c>
      <c r="M48" s="159">
        <v>25</v>
      </c>
      <c r="N48" s="159">
        <v>25</v>
      </c>
      <c r="O48" s="159">
        <v>25</v>
      </c>
      <c r="P48" s="159">
        <v>25</v>
      </c>
      <c r="Q48" s="159">
        <v>25</v>
      </c>
      <c r="R48" s="159">
        <v>25</v>
      </c>
      <c r="S48" s="159">
        <v>25</v>
      </c>
      <c r="T48" s="159">
        <v>25</v>
      </c>
      <c r="U48" s="159">
        <v>25</v>
      </c>
      <c r="V48" s="159">
        <v>25</v>
      </c>
    </row>
    <row r="49" spans="1:35" ht="14.25" x14ac:dyDescent="0.4">
      <c r="A49" s="37" t="s">
        <v>94</v>
      </c>
      <c r="B49" s="38" t="s">
        <v>25</v>
      </c>
      <c r="C49" s="39" t="s">
        <v>142</v>
      </c>
      <c r="D49" s="40" t="s">
        <v>149</v>
      </c>
      <c r="E49" s="41" t="s">
        <v>150</v>
      </c>
      <c r="F49" s="42" t="s">
        <v>28</v>
      </c>
      <c r="G49" s="43">
        <v>15</v>
      </c>
      <c r="H49" s="44"/>
      <c r="I49" s="45">
        <v>43891</v>
      </c>
      <c r="J49" s="45">
        <v>11017</v>
      </c>
      <c r="K49" s="159">
        <v>15</v>
      </c>
      <c r="L49" s="159">
        <v>15</v>
      </c>
      <c r="M49" s="159">
        <v>15</v>
      </c>
      <c r="N49" s="159">
        <v>15</v>
      </c>
      <c r="O49" s="159">
        <v>15</v>
      </c>
      <c r="P49" s="159">
        <v>15</v>
      </c>
      <c r="Q49" s="159">
        <v>15</v>
      </c>
      <c r="R49" s="159">
        <v>15</v>
      </c>
      <c r="S49" s="159">
        <v>15</v>
      </c>
      <c r="T49" s="159">
        <v>15</v>
      </c>
      <c r="U49" s="159">
        <v>15</v>
      </c>
      <c r="V49" s="159">
        <v>15</v>
      </c>
    </row>
    <row r="50" spans="1:35" ht="14.25" x14ac:dyDescent="0.4">
      <c r="A50" s="37" t="s">
        <v>94</v>
      </c>
      <c r="B50" s="38" t="s">
        <v>25</v>
      </c>
      <c r="C50" s="39" t="s">
        <v>151</v>
      </c>
      <c r="D50" s="40" t="s">
        <v>152</v>
      </c>
      <c r="E50" s="41" t="s">
        <v>153</v>
      </c>
      <c r="F50" s="42" t="s">
        <v>28</v>
      </c>
      <c r="G50" s="43">
        <v>20</v>
      </c>
      <c r="H50" s="44"/>
      <c r="I50" s="45">
        <v>42705</v>
      </c>
      <c r="J50" s="45">
        <v>46507</v>
      </c>
      <c r="K50" s="159">
        <v>20</v>
      </c>
      <c r="L50" s="159">
        <v>20</v>
      </c>
      <c r="M50" s="159">
        <v>20</v>
      </c>
      <c r="N50" s="159">
        <v>20</v>
      </c>
      <c r="O50" s="159">
        <v>20</v>
      </c>
      <c r="P50" s="159">
        <v>20</v>
      </c>
      <c r="Q50" s="159">
        <v>20</v>
      </c>
      <c r="R50" s="159">
        <v>20</v>
      </c>
      <c r="S50" s="159">
        <v>20</v>
      </c>
      <c r="T50" s="159">
        <v>20</v>
      </c>
      <c r="U50" s="159">
        <v>20</v>
      </c>
      <c r="V50" s="159">
        <v>20</v>
      </c>
    </row>
    <row r="51" spans="1:35" ht="51" x14ac:dyDescent="0.4">
      <c r="A51" s="37" t="s">
        <v>136</v>
      </c>
      <c r="B51" s="38" t="s">
        <v>25</v>
      </c>
      <c r="C51" s="49" t="s">
        <v>137</v>
      </c>
      <c r="D51" s="40" t="s">
        <v>138</v>
      </c>
      <c r="E51" s="50" t="s">
        <v>132</v>
      </c>
      <c r="F51" s="42" t="s">
        <v>28</v>
      </c>
      <c r="G51" s="43">
        <v>0</v>
      </c>
      <c r="H51" s="44"/>
      <c r="I51" s="45">
        <v>44531</v>
      </c>
      <c r="J51" s="47">
        <v>49673</v>
      </c>
      <c r="K51" s="159">
        <v>4.07</v>
      </c>
      <c r="L51" s="159">
        <v>4.3</v>
      </c>
      <c r="M51" s="159">
        <v>4.26</v>
      </c>
      <c r="N51" s="159">
        <v>4.6500000000000004</v>
      </c>
      <c r="O51" s="159">
        <v>4.66</v>
      </c>
      <c r="P51" s="159">
        <v>4.8099999999999996</v>
      </c>
      <c r="Q51" s="159">
        <v>4.8499999999999996</v>
      </c>
      <c r="R51" s="159">
        <v>5</v>
      </c>
      <c r="S51" s="159">
        <v>4.99</v>
      </c>
      <c r="T51" s="159">
        <v>4.71</v>
      </c>
      <c r="U51" s="159">
        <v>4.6399999999999997</v>
      </c>
      <c r="V51" s="159">
        <v>4.07</v>
      </c>
    </row>
    <row r="52" spans="1:35" ht="51" x14ac:dyDescent="0.4">
      <c r="A52" s="37" t="s">
        <v>108</v>
      </c>
      <c r="B52" s="38" t="s">
        <v>25</v>
      </c>
      <c r="C52" s="49" t="s">
        <v>139</v>
      </c>
      <c r="D52" s="40" t="s">
        <v>140</v>
      </c>
      <c r="E52" s="50" t="s">
        <v>132</v>
      </c>
      <c r="F52" s="42" t="s">
        <v>51</v>
      </c>
      <c r="G52" s="43">
        <v>0</v>
      </c>
      <c r="H52" s="44"/>
      <c r="I52" s="45">
        <v>44562</v>
      </c>
      <c r="J52" s="47" t="s">
        <v>141</v>
      </c>
      <c r="K52" s="159">
        <v>5</v>
      </c>
      <c r="L52" s="159">
        <v>4.9000000000000004</v>
      </c>
      <c r="M52" s="159">
        <v>5.4</v>
      </c>
      <c r="N52" s="159">
        <v>5.4</v>
      </c>
      <c r="O52" s="159">
        <v>5.6</v>
      </c>
      <c r="P52" s="159">
        <v>6.2</v>
      </c>
      <c r="Q52" s="159">
        <v>7</v>
      </c>
      <c r="R52" s="159">
        <v>7.1</v>
      </c>
      <c r="S52" s="159">
        <v>7</v>
      </c>
      <c r="T52" s="159">
        <v>6.7</v>
      </c>
      <c r="U52" s="159">
        <v>6.6</v>
      </c>
      <c r="V52" s="159">
        <v>5.9</v>
      </c>
    </row>
    <row r="53" spans="1:35" ht="63.75" x14ac:dyDescent="0.4">
      <c r="A53" s="37" t="s">
        <v>190</v>
      </c>
      <c r="B53" s="38" t="s">
        <v>25</v>
      </c>
      <c r="C53" s="49" t="s">
        <v>191</v>
      </c>
      <c r="D53" s="40" t="s">
        <v>192</v>
      </c>
      <c r="E53" s="38" t="s">
        <v>132</v>
      </c>
      <c r="F53" s="38" t="s">
        <v>241</v>
      </c>
      <c r="G53" s="183">
        <v>0</v>
      </c>
      <c r="H53" s="40"/>
      <c r="I53" s="47">
        <v>45139</v>
      </c>
      <c r="J53" s="160">
        <v>48791</v>
      </c>
      <c r="K53" s="159">
        <v>0</v>
      </c>
      <c r="L53" s="159">
        <v>0</v>
      </c>
      <c r="M53" s="159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4.5</v>
      </c>
      <c r="S53" s="159">
        <v>4.5</v>
      </c>
      <c r="T53" s="159">
        <v>4.5</v>
      </c>
      <c r="U53" s="159">
        <v>4.5</v>
      </c>
      <c r="V53" s="159">
        <v>4.5</v>
      </c>
    </row>
    <row r="54" spans="1:35" ht="63.75" x14ac:dyDescent="0.4">
      <c r="A54" s="37" t="s">
        <v>190</v>
      </c>
      <c r="B54" s="38" t="s">
        <v>25</v>
      </c>
      <c r="C54" s="49" t="s">
        <v>191</v>
      </c>
      <c r="D54" s="40" t="s">
        <v>193</v>
      </c>
      <c r="E54" s="38" t="s">
        <v>132</v>
      </c>
      <c r="F54" s="38" t="s">
        <v>241</v>
      </c>
      <c r="G54" s="183">
        <v>0</v>
      </c>
      <c r="H54" s="40"/>
      <c r="I54" s="47">
        <v>45139</v>
      </c>
      <c r="J54" s="160">
        <v>48791</v>
      </c>
      <c r="K54" s="159">
        <v>0</v>
      </c>
      <c r="L54" s="159">
        <v>0</v>
      </c>
      <c r="M54" s="159">
        <v>0</v>
      </c>
      <c r="N54" s="159">
        <v>0</v>
      </c>
      <c r="O54" s="159">
        <v>0</v>
      </c>
      <c r="P54" s="159">
        <v>0</v>
      </c>
      <c r="Q54" s="159">
        <v>0</v>
      </c>
      <c r="R54" s="159">
        <v>0.5</v>
      </c>
      <c r="S54" s="159">
        <v>0.5</v>
      </c>
      <c r="T54" s="159">
        <v>0.5</v>
      </c>
      <c r="U54" s="159">
        <v>0.5</v>
      </c>
      <c r="V54" s="159">
        <v>0.5</v>
      </c>
    </row>
    <row r="59" spans="1:35" x14ac:dyDescent="0.4">
      <c r="J59" s="64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spans="1:35" ht="14.25" x14ac:dyDescent="0.45">
      <c r="J60" s="66" t="s">
        <v>194</v>
      </c>
      <c r="K60" s="65">
        <f>SUM(K$4:K$44)</f>
        <v>3915.66</v>
      </c>
      <c r="L60" s="65">
        <f t="shared" ref="L60:V60" si="0">SUM(L$4:L$44)</f>
        <v>3910.62</v>
      </c>
      <c r="M60" s="65">
        <f t="shared" si="0"/>
        <v>3912.0400000000004</v>
      </c>
      <c r="N60" s="65">
        <f t="shared" si="0"/>
        <v>3901.66</v>
      </c>
      <c r="O60" s="65">
        <f t="shared" si="0"/>
        <v>3892.34</v>
      </c>
      <c r="P60" s="65">
        <f t="shared" si="0"/>
        <v>3466.5499999999997</v>
      </c>
      <c r="Q60" s="65">
        <f t="shared" si="0"/>
        <v>3465.6200000000003</v>
      </c>
      <c r="R60" s="65">
        <f t="shared" si="0"/>
        <v>2134.86</v>
      </c>
      <c r="S60" s="65">
        <f t="shared" si="0"/>
        <v>2136.2800000000002</v>
      </c>
      <c r="T60" s="65">
        <f t="shared" si="0"/>
        <v>2134.37</v>
      </c>
      <c r="U60" s="65">
        <f t="shared" si="0"/>
        <v>2133.4299999999998</v>
      </c>
      <c r="V60" s="65">
        <f t="shared" si="0"/>
        <v>2135.36</v>
      </c>
      <c r="W60"/>
      <c r="X60" s="65">
        <f t="shared" ref="X60:AI60" si="1">SUM(X4:X50)</f>
        <v>3662.11</v>
      </c>
      <c r="Y60" s="65">
        <f t="shared" si="1"/>
        <v>3662.11</v>
      </c>
      <c r="Z60" s="65">
        <f t="shared" si="1"/>
        <v>3662.11</v>
      </c>
      <c r="AA60" s="65">
        <f t="shared" si="1"/>
        <v>3662.11</v>
      </c>
      <c r="AB60" s="65">
        <f t="shared" si="1"/>
        <v>3662.11</v>
      </c>
      <c r="AC60" s="65">
        <f t="shared" si="1"/>
        <v>3221.46</v>
      </c>
      <c r="AD60" s="65">
        <f t="shared" si="1"/>
        <v>3221.46</v>
      </c>
      <c r="AE60" s="65">
        <f t="shared" si="1"/>
        <v>1892.7</v>
      </c>
      <c r="AF60" s="65">
        <f t="shared" si="1"/>
        <v>1892.7</v>
      </c>
      <c r="AG60" s="65">
        <f t="shared" si="1"/>
        <v>1892.7</v>
      </c>
      <c r="AH60" s="65">
        <f t="shared" si="1"/>
        <v>1892.7</v>
      </c>
      <c r="AI60" s="65">
        <f t="shared" si="1"/>
        <v>1892.7</v>
      </c>
    </row>
    <row r="61" spans="1:35" ht="52.9" x14ac:dyDescent="0.45">
      <c r="J61" s="67" t="s">
        <v>244</v>
      </c>
      <c r="K61" s="78">
        <f>SUM(K$46:K$54)*1.076</f>
        <v>85.079319999999996</v>
      </c>
      <c r="L61" s="78">
        <f t="shared" ref="L61:V61" si="2">SUM(L$46:L$54)*1.076</f>
        <v>85.219200000000015</v>
      </c>
      <c r="M61" s="78">
        <f t="shared" si="2"/>
        <v>85.714160000000021</v>
      </c>
      <c r="N61" s="78">
        <f t="shared" si="2"/>
        <v>86.133800000000022</v>
      </c>
      <c r="O61" s="78">
        <f t="shared" si="2"/>
        <v>86.359759999999994</v>
      </c>
      <c r="P61" s="78">
        <f t="shared" si="2"/>
        <v>87.166760000000011</v>
      </c>
      <c r="Q61" s="78">
        <f t="shared" si="2"/>
        <v>88.070599999999999</v>
      </c>
      <c r="R61" s="78">
        <f t="shared" si="2"/>
        <v>93.7196</v>
      </c>
      <c r="S61" s="78">
        <f t="shared" si="2"/>
        <v>93.601240000000004</v>
      </c>
      <c r="T61" s="78">
        <f t="shared" si="2"/>
        <v>92.977159999999998</v>
      </c>
      <c r="U61" s="78">
        <f t="shared" si="2"/>
        <v>92.794240000000002</v>
      </c>
      <c r="V61" s="78">
        <f t="shared" si="2"/>
        <v>91.427720000000008</v>
      </c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25" x14ac:dyDescent="0.45">
      <c r="I62" s="185" t="s">
        <v>242</v>
      </c>
      <c r="J62" s="182" t="s">
        <v>28</v>
      </c>
      <c r="K62" s="181">
        <f>SUMIF($F$46:$F$54, $J$62,K$46:K$54)*1.076</f>
        <v>79.69932</v>
      </c>
      <c r="L62" s="181">
        <f t="shared" ref="L62:V62" si="3">SUMIF($F$46:$F$54, $J$62,L$46:L$54)*1.076</f>
        <v>79.946799999999996</v>
      </c>
      <c r="M62" s="181">
        <f t="shared" si="3"/>
        <v>79.903760000000005</v>
      </c>
      <c r="N62" s="181">
        <f t="shared" si="3"/>
        <v>80.323400000000007</v>
      </c>
      <c r="O62" s="181">
        <f t="shared" si="3"/>
        <v>80.334159999999997</v>
      </c>
      <c r="P62" s="181">
        <f t="shared" si="3"/>
        <v>80.495560000000012</v>
      </c>
      <c r="Q62" s="181">
        <f t="shared" si="3"/>
        <v>80.538600000000002</v>
      </c>
      <c r="R62" s="181">
        <f t="shared" si="3"/>
        <v>80.7</v>
      </c>
      <c r="S62" s="181">
        <f t="shared" si="3"/>
        <v>80.689239999999998</v>
      </c>
      <c r="T62" s="181">
        <f t="shared" si="3"/>
        <v>80.387959999999993</v>
      </c>
      <c r="U62" s="181">
        <f t="shared" si="3"/>
        <v>80.312640000000002</v>
      </c>
      <c r="V62" s="181">
        <f t="shared" si="3"/>
        <v>79.69932</v>
      </c>
      <c r="W62" s="68" t="s">
        <v>195</v>
      </c>
      <c r="X62" s="69">
        <f t="shared" ref="X62:AI62" si="4">SUMIF($H$4:$H$45, 1, X$4:X$45)</f>
        <v>3180.11</v>
      </c>
      <c r="Y62" s="69">
        <f t="shared" si="4"/>
        <v>3180.11</v>
      </c>
      <c r="Z62" s="69">
        <f t="shared" si="4"/>
        <v>3180.11</v>
      </c>
      <c r="AA62" s="69">
        <f t="shared" si="4"/>
        <v>3180.11</v>
      </c>
      <c r="AB62" s="69">
        <f t="shared" si="4"/>
        <v>3180.11</v>
      </c>
      <c r="AC62" s="69">
        <f t="shared" si="4"/>
        <v>2699.46</v>
      </c>
      <c r="AD62" s="69">
        <f t="shared" si="4"/>
        <v>2699.46</v>
      </c>
      <c r="AE62" s="69">
        <f t="shared" si="4"/>
        <v>1370.7</v>
      </c>
      <c r="AF62" s="69">
        <f t="shared" si="4"/>
        <v>1370.7</v>
      </c>
      <c r="AG62" s="69">
        <f t="shared" si="4"/>
        <v>1370.7</v>
      </c>
      <c r="AH62" s="69">
        <f t="shared" si="4"/>
        <v>1370.7</v>
      </c>
      <c r="AI62" s="69">
        <f t="shared" si="4"/>
        <v>1370.7</v>
      </c>
    </row>
    <row r="63" spans="1:35" ht="14.25" x14ac:dyDescent="0.45">
      <c r="I63" s="185"/>
      <c r="J63" s="182" t="s">
        <v>51</v>
      </c>
      <c r="K63" s="181">
        <f>SUMIF($F$46:$F$54, $J$63,K$46:K$54)*1.076</f>
        <v>5.3800000000000008</v>
      </c>
      <c r="L63" s="181">
        <f t="shared" ref="L63:V63" si="5">SUMIF($F$46:$F$54, $J$63,L$46:L$54)*1.076</f>
        <v>5.2724000000000011</v>
      </c>
      <c r="M63" s="181">
        <f t="shared" si="5"/>
        <v>5.8104000000000005</v>
      </c>
      <c r="N63" s="181">
        <f t="shared" si="5"/>
        <v>5.8104000000000005</v>
      </c>
      <c r="O63" s="181">
        <f t="shared" si="5"/>
        <v>6.0255999999999998</v>
      </c>
      <c r="P63" s="181">
        <f t="shared" si="5"/>
        <v>6.6712000000000007</v>
      </c>
      <c r="Q63" s="181">
        <f t="shared" si="5"/>
        <v>7.532</v>
      </c>
      <c r="R63" s="181">
        <f t="shared" si="5"/>
        <v>7.6395999999999997</v>
      </c>
      <c r="S63" s="181">
        <f t="shared" si="5"/>
        <v>7.532</v>
      </c>
      <c r="T63" s="181">
        <f t="shared" si="5"/>
        <v>7.2092000000000009</v>
      </c>
      <c r="U63" s="181">
        <f t="shared" si="5"/>
        <v>7.1016000000000004</v>
      </c>
      <c r="V63" s="181">
        <f t="shared" si="5"/>
        <v>6.3484000000000007</v>
      </c>
      <c r="W63" s="68" t="s">
        <v>198</v>
      </c>
      <c r="X63">
        <f t="shared" ref="X63:AI63" si="6">SUMIF($H$4:$H$45, 2, X$4:X$45)</f>
        <v>0</v>
      </c>
      <c r="Y63">
        <f t="shared" si="6"/>
        <v>0</v>
      </c>
      <c r="Z63">
        <f t="shared" si="6"/>
        <v>0</v>
      </c>
      <c r="AA63">
        <f t="shared" si="6"/>
        <v>0</v>
      </c>
      <c r="AB63">
        <f t="shared" si="6"/>
        <v>0</v>
      </c>
      <c r="AC63">
        <f t="shared" si="6"/>
        <v>0</v>
      </c>
      <c r="AD63">
        <f t="shared" si="6"/>
        <v>0</v>
      </c>
      <c r="AE63">
        <f t="shared" si="6"/>
        <v>0</v>
      </c>
      <c r="AF63">
        <f t="shared" si="6"/>
        <v>0</v>
      </c>
      <c r="AG63">
        <f t="shared" si="6"/>
        <v>0</v>
      </c>
      <c r="AH63">
        <f t="shared" si="6"/>
        <v>0</v>
      </c>
      <c r="AI63">
        <f t="shared" si="6"/>
        <v>0</v>
      </c>
    </row>
    <row r="64" spans="1:35" ht="14.25" x14ac:dyDescent="0.45">
      <c r="I64" s="185"/>
      <c r="J64" s="182" t="s">
        <v>241</v>
      </c>
      <c r="K64" s="181">
        <f>SUMIF($F$46:$F$54, $J$64,K$46:K$54)*1.076</f>
        <v>0</v>
      </c>
      <c r="L64" s="181">
        <f t="shared" ref="L64:V64" si="7">SUMIF($F$46:$F$54, $J$64,L$46:L$54)*1.076</f>
        <v>0</v>
      </c>
      <c r="M64" s="181">
        <f t="shared" si="7"/>
        <v>0</v>
      </c>
      <c r="N64" s="181">
        <f t="shared" si="7"/>
        <v>0</v>
      </c>
      <c r="O64" s="181">
        <f t="shared" si="7"/>
        <v>0</v>
      </c>
      <c r="P64" s="181">
        <f t="shared" si="7"/>
        <v>0</v>
      </c>
      <c r="Q64" s="181">
        <f t="shared" si="7"/>
        <v>0</v>
      </c>
      <c r="R64" s="181">
        <f t="shared" si="7"/>
        <v>5.3800000000000008</v>
      </c>
      <c r="S64" s="181">
        <f t="shared" si="7"/>
        <v>5.3800000000000008</v>
      </c>
      <c r="T64" s="181">
        <f t="shared" si="7"/>
        <v>5.3800000000000008</v>
      </c>
      <c r="U64" s="181">
        <f t="shared" si="7"/>
        <v>5.3800000000000008</v>
      </c>
      <c r="V64" s="181">
        <f t="shared" si="7"/>
        <v>5.3800000000000008</v>
      </c>
      <c r="W64" s="68" t="s">
        <v>199</v>
      </c>
      <c r="X64">
        <f t="shared" ref="X64:AI64" si="8">SUMIF($H$4:$H$45, 3, X$4:X$45)</f>
        <v>482</v>
      </c>
      <c r="Y64">
        <f t="shared" si="8"/>
        <v>482</v>
      </c>
      <c r="Z64">
        <f t="shared" si="8"/>
        <v>482</v>
      </c>
      <c r="AA64">
        <f t="shared" si="8"/>
        <v>482</v>
      </c>
      <c r="AB64">
        <f t="shared" si="8"/>
        <v>482</v>
      </c>
      <c r="AC64">
        <f t="shared" si="8"/>
        <v>522</v>
      </c>
      <c r="AD64">
        <f t="shared" si="8"/>
        <v>522</v>
      </c>
      <c r="AE64">
        <f t="shared" si="8"/>
        <v>522</v>
      </c>
      <c r="AF64">
        <f t="shared" si="8"/>
        <v>522</v>
      </c>
      <c r="AG64">
        <f t="shared" si="8"/>
        <v>522</v>
      </c>
      <c r="AH64">
        <f t="shared" si="8"/>
        <v>522</v>
      </c>
      <c r="AI64">
        <f t="shared" si="8"/>
        <v>522</v>
      </c>
    </row>
    <row r="65" spans="1:35" ht="14.25" x14ac:dyDescent="0.45">
      <c r="W65"/>
      <c r="X65" s="69">
        <f>SUM(X62:X64)</f>
        <v>3662.11</v>
      </c>
      <c r="Y65" s="69">
        <f t="shared" ref="Y65:AI65" si="9">SUM(Y62:Y64)</f>
        <v>3662.11</v>
      </c>
      <c r="Z65" s="69">
        <f t="shared" si="9"/>
        <v>3662.11</v>
      </c>
      <c r="AA65" s="69">
        <f t="shared" si="9"/>
        <v>3662.11</v>
      </c>
      <c r="AB65" s="69">
        <f t="shared" si="9"/>
        <v>3662.11</v>
      </c>
      <c r="AC65" s="69">
        <f t="shared" si="9"/>
        <v>3221.46</v>
      </c>
      <c r="AD65" s="69">
        <f t="shared" si="9"/>
        <v>3221.46</v>
      </c>
      <c r="AE65" s="69">
        <f t="shared" si="9"/>
        <v>1892.7</v>
      </c>
      <c r="AF65" s="69">
        <f t="shared" si="9"/>
        <v>1892.7</v>
      </c>
      <c r="AG65" s="69">
        <f t="shared" si="9"/>
        <v>1892.7</v>
      </c>
      <c r="AH65" s="69">
        <f t="shared" si="9"/>
        <v>1892.7</v>
      </c>
      <c r="AI65" s="69">
        <f t="shared" si="9"/>
        <v>1892.7</v>
      </c>
    </row>
    <row r="66" spans="1:35" ht="14.25" x14ac:dyDescent="0.45">
      <c r="W66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</row>
    <row r="67" spans="1:35" ht="14.25" x14ac:dyDescent="0.45">
      <c r="W67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</row>
    <row r="68" spans="1:35" ht="14.25" x14ac:dyDescent="0.45">
      <c r="W68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</row>
    <row r="69" spans="1:35" ht="14.25" x14ac:dyDescent="0.45">
      <c r="W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</row>
    <row r="71" spans="1:35" ht="14.45" customHeight="1" x14ac:dyDescent="0.45">
      <c r="A71" s="184" t="s">
        <v>201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61"/>
      <c r="U71"/>
      <c r="V71"/>
      <c r="W71"/>
      <c r="X71"/>
      <c r="Y71"/>
      <c r="Z71"/>
    </row>
    <row r="72" spans="1:35" ht="14.25" x14ac:dyDescent="0.45">
      <c r="A72" s="55"/>
      <c r="B72" s="57"/>
      <c r="C72" s="57"/>
      <c r="D72" s="57"/>
      <c r="E72" s="57"/>
      <c r="F72" s="59"/>
      <c r="G72" s="57"/>
      <c r="H72" s="62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5"/>
      <c r="U72"/>
      <c r="V72"/>
      <c r="W72"/>
      <c r="X72"/>
      <c r="Y72"/>
      <c r="Z72"/>
    </row>
    <row r="73" spans="1:35" ht="14.25" x14ac:dyDescent="0.45">
      <c r="A73" s="56" t="s">
        <v>202</v>
      </c>
      <c r="B73" s="56" t="s">
        <v>203</v>
      </c>
      <c r="C73" s="56" t="s">
        <v>204</v>
      </c>
      <c r="D73" s="56" t="s">
        <v>205</v>
      </c>
      <c r="E73" s="56" t="s">
        <v>206</v>
      </c>
      <c r="F73" s="60" t="s">
        <v>207</v>
      </c>
      <c r="G73" s="56" t="s">
        <v>208</v>
      </c>
      <c r="H73" s="63" t="s">
        <v>209</v>
      </c>
      <c r="I73" s="56" t="s">
        <v>210</v>
      </c>
      <c r="J73" s="56" t="s">
        <v>211</v>
      </c>
      <c r="K73" s="56" t="s">
        <v>212</v>
      </c>
      <c r="L73" s="56" t="s">
        <v>213</v>
      </c>
      <c r="M73" s="56" t="s">
        <v>214</v>
      </c>
      <c r="N73" s="56" t="s">
        <v>215</v>
      </c>
      <c r="O73" s="56" t="s">
        <v>216</v>
      </c>
      <c r="P73" s="56" t="s">
        <v>216</v>
      </c>
      <c r="Q73" s="56" t="s">
        <v>217</v>
      </c>
      <c r="R73" s="56" t="s">
        <v>218</v>
      </c>
      <c r="S73" s="56" t="s">
        <v>219</v>
      </c>
      <c r="T73" s="56" t="s">
        <v>220</v>
      </c>
      <c r="U73"/>
      <c r="V73"/>
      <c r="W73"/>
      <c r="X73"/>
      <c r="Y73"/>
      <c r="Z73"/>
    </row>
    <row r="74" spans="1:35" ht="14.25" x14ac:dyDescent="0.45">
      <c r="A74" s="83">
        <v>12033</v>
      </c>
      <c r="B74" s="73" t="s">
        <v>221</v>
      </c>
      <c r="C74" s="73" t="s">
        <v>222</v>
      </c>
      <c r="D74" s="73" t="s">
        <v>223</v>
      </c>
      <c r="E74" s="74">
        <v>45078</v>
      </c>
      <c r="F74" s="75">
        <v>51470</v>
      </c>
      <c r="G74" s="74">
        <v>51470</v>
      </c>
      <c r="H74" s="76" t="s">
        <v>224</v>
      </c>
      <c r="I74" s="73" t="s">
        <v>225</v>
      </c>
      <c r="J74" s="73" t="s">
        <v>226</v>
      </c>
      <c r="K74" s="73" t="s">
        <v>227</v>
      </c>
      <c r="L74" s="73" t="s">
        <v>227</v>
      </c>
      <c r="M74" s="73" t="s">
        <v>228</v>
      </c>
      <c r="N74" s="73">
        <v>40</v>
      </c>
      <c r="O74" s="73">
        <v>40</v>
      </c>
      <c r="P74" s="73">
        <v>0</v>
      </c>
      <c r="Q74" s="73" t="s">
        <v>229</v>
      </c>
      <c r="R74" s="73" t="s">
        <v>230</v>
      </c>
      <c r="S74" s="73">
        <v>40</v>
      </c>
      <c r="T74" s="83">
        <v>40</v>
      </c>
      <c r="U74"/>
      <c r="V74"/>
      <c r="W74"/>
      <c r="X74"/>
      <c r="Y74"/>
      <c r="Z74"/>
    </row>
    <row r="75" spans="1:35" ht="14.25" x14ac:dyDescent="0.45">
      <c r="A75" s="83">
        <v>12032</v>
      </c>
      <c r="B75" s="73" t="s">
        <v>116</v>
      </c>
      <c r="C75" s="73" t="s">
        <v>231</v>
      </c>
      <c r="D75" s="73" t="s">
        <v>232</v>
      </c>
      <c r="E75" s="74">
        <v>44713</v>
      </c>
      <c r="F75" s="75">
        <v>51591</v>
      </c>
      <c r="G75" s="75">
        <v>51560</v>
      </c>
      <c r="H75" s="76" t="s">
        <v>224</v>
      </c>
      <c r="I75" s="73" t="s">
        <v>225</v>
      </c>
      <c r="J75" s="73" t="s">
        <v>226</v>
      </c>
      <c r="K75" s="73" t="s">
        <v>227</v>
      </c>
      <c r="L75" s="73" t="s">
        <v>227</v>
      </c>
      <c r="M75" s="73" t="s">
        <v>228</v>
      </c>
      <c r="N75" s="73">
        <v>10</v>
      </c>
      <c r="O75" s="73">
        <v>10</v>
      </c>
      <c r="P75" s="73">
        <v>0</v>
      </c>
      <c r="Q75" s="73" t="s">
        <v>229</v>
      </c>
      <c r="R75" s="73" t="s">
        <v>230</v>
      </c>
      <c r="S75" s="73">
        <v>10</v>
      </c>
      <c r="T75" s="83">
        <v>10</v>
      </c>
      <c r="U75"/>
      <c r="V75"/>
      <c r="W75"/>
      <c r="X75"/>
      <c r="Y75"/>
      <c r="Z75"/>
    </row>
    <row r="76" spans="1:35" ht="14.25" x14ac:dyDescent="0.45">
      <c r="A76" s="83">
        <v>2836</v>
      </c>
      <c r="B76" s="73" t="s">
        <v>233</v>
      </c>
      <c r="C76" s="73" t="s">
        <v>234</v>
      </c>
      <c r="D76" s="73" t="s">
        <v>233</v>
      </c>
      <c r="E76" s="74">
        <v>45078</v>
      </c>
      <c r="F76" s="75">
        <v>49458</v>
      </c>
      <c r="G76" s="74">
        <v>49458</v>
      </c>
      <c r="H76" s="73" t="s">
        <v>235</v>
      </c>
      <c r="I76" s="73" t="s">
        <v>225</v>
      </c>
      <c r="J76" s="73" t="s">
        <v>226</v>
      </c>
      <c r="K76" s="73" t="s">
        <v>236</v>
      </c>
      <c r="L76" s="73" t="s">
        <v>236</v>
      </c>
      <c r="M76" s="73" t="s">
        <v>228</v>
      </c>
      <c r="N76" s="73">
        <v>14.5</v>
      </c>
      <c r="O76" s="73"/>
      <c r="P76" s="73">
        <v>0</v>
      </c>
      <c r="Q76" s="73" t="s">
        <v>229</v>
      </c>
      <c r="R76" s="73" t="s">
        <v>237</v>
      </c>
      <c r="S76" s="73">
        <v>14.5</v>
      </c>
      <c r="T76" s="83">
        <v>0</v>
      </c>
      <c r="U76"/>
      <c r="V76"/>
      <c r="W76"/>
      <c r="X76"/>
      <c r="Y76"/>
      <c r="Z76"/>
    </row>
  </sheetData>
  <autoFilter ref="A3:AP54" xr:uid="{F910DFD0-0C3F-4E14-B249-495CF3BA17C6}"/>
  <mergeCells count="2">
    <mergeCell ref="A71:S71"/>
    <mergeCell ref="I62:I64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B09A-7A2A-4AB9-A59D-14C25ADB8A3B}">
  <dimension ref="A1:AK55"/>
  <sheetViews>
    <sheetView topLeftCell="B25" workbookViewId="0">
      <selection activeCell="I43" sqref="I43:I45"/>
    </sheetView>
  </sheetViews>
  <sheetFormatPr defaultColWidth="8.73046875" defaultRowHeight="13.15" x14ac:dyDescent="0.4"/>
  <cols>
    <col min="1" max="1" width="25.59765625" style="2" customWidth="1"/>
    <col min="2" max="2" width="16.1328125" style="1" customWidth="1"/>
    <col min="3" max="3" width="23.3984375" style="1" customWidth="1"/>
    <col min="4" max="4" width="40.59765625" style="1" customWidth="1"/>
    <col min="5" max="5" width="19.1328125" style="1" customWidth="1"/>
    <col min="6" max="6" width="25.59765625" style="1" customWidth="1"/>
    <col min="7" max="7" width="18.1328125" style="1" bestFit="1" customWidth="1"/>
    <col min="8" max="8" width="17.59765625" style="3" bestFit="1" customWidth="1"/>
    <col min="9" max="9" width="11.1328125" style="1" customWidth="1"/>
    <col min="10" max="10" width="14.59765625" style="1" bestFit="1" customWidth="1"/>
    <col min="11" max="15" width="14.59765625" style="1" customWidth="1"/>
    <col min="16" max="16" width="11.1328125" style="1" bestFit="1" customWidth="1"/>
    <col min="17" max="17" width="12.86328125" style="1" bestFit="1" customWidth="1"/>
    <col min="18" max="18" width="12.265625" style="1" bestFit="1" customWidth="1"/>
    <col min="19" max="19" width="9.265625" style="1" bestFit="1" customWidth="1"/>
    <col min="20" max="20" width="10.3984375" style="1" customWidth="1"/>
    <col min="21" max="22" width="9" style="1" bestFit="1" customWidth="1"/>
    <col min="23" max="23" width="12.1328125" style="1" customWidth="1"/>
    <col min="24" max="24" width="11.3984375" style="1" customWidth="1"/>
    <col min="25" max="25" width="10.3984375" style="1" customWidth="1"/>
    <col min="26" max="26" width="11" style="1" customWidth="1"/>
    <col min="27" max="28" width="10.3984375" style="1" customWidth="1"/>
    <col min="29" max="29" width="12.3984375" style="1" customWidth="1"/>
    <col min="30" max="30" width="15.59765625" style="1" bestFit="1" customWidth="1"/>
    <col min="31" max="38" width="10.59765625" style="1" customWidth="1"/>
    <col min="39" max="39" width="11.3984375" style="1" customWidth="1"/>
    <col min="40" max="42" width="10.59765625" style="1" customWidth="1"/>
    <col min="43" max="16384" width="8.73046875" style="1"/>
  </cols>
  <sheetData>
    <row r="1" spans="1:37" x14ac:dyDescent="0.4">
      <c r="A1" s="1"/>
      <c r="C1" s="2"/>
      <c r="H1" s="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7" x14ac:dyDescent="0.4">
      <c r="A2" s="1"/>
      <c r="C2" s="2"/>
      <c r="H2" s="1"/>
      <c r="J2" s="3"/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X2" s="4" t="s">
        <v>10</v>
      </c>
      <c r="Y2" s="4" t="s">
        <v>11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17</v>
      </c>
      <c r="AF2" s="4" t="s">
        <v>18</v>
      </c>
      <c r="AG2" s="4" t="s">
        <v>19</v>
      </c>
      <c r="AH2" s="4" t="s">
        <v>20</v>
      </c>
      <c r="AI2" s="4" t="s">
        <v>21</v>
      </c>
    </row>
    <row r="3" spans="1:37" ht="85.5" x14ac:dyDescent="0.45">
      <c r="A3" s="5" t="s">
        <v>0</v>
      </c>
      <c r="B3" s="6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4" t="s">
        <v>22</v>
      </c>
      <c r="L3" s="4" t="s">
        <v>22</v>
      </c>
      <c r="M3" s="4" t="s">
        <v>22</v>
      </c>
      <c r="N3" s="4" t="s">
        <v>22</v>
      </c>
      <c r="O3" s="4" t="s">
        <v>22</v>
      </c>
      <c r="P3" s="4" t="s">
        <v>22</v>
      </c>
      <c r="Q3" s="4" t="s">
        <v>22</v>
      </c>
      <c r="R3" s="4" t="s">
        <v>22</v>
      </c>
      <c r="S3" s="4" t="s">
        <v>22</v>
      </c>
      <c r="T3" s="4" t="s">
        <v>22</v>
      </c>
      <c r="U3" s="4" t="s">
        <v>22</v>
      </c>
      <c r="V3" s="4" t="s">
        <v>22</v>
      </c>
      <c r="X3" s="10" t="s">
        <v>23</v>
      </c>
      <c r="Y3" s="10" t="s">
        <v>23</v>
      </c>
      <c r="Z3" s="10" t="s">
        <v>23</v>
      </c>
      <c r="AA3" s="10" t="s">
        <v>23</v>
      </c>
      <c r="AB3" s="10" t="s">
        <v>23</v>
      </c>
      <c r="AC3" s="10" t="s">
        <v>23</v>
      </c>
      <c r="AD3" s="10" t="s">
        <v>23</v>
      </c>
      <c r="AE3" s="10" t="s">
        <v>23</v>
      </c>
      <c r="AF3" s="10" t="s">
        <v>23</v>
      </c>
      <c r="AG3" s="10" t="s">
        <v>23</v>
      </c>
      <c r="AH3" s="10" t="s">
        <v>23</v>
      </c>
      <c r="AI3" s="10" t="s">
        <v>23</v>
      </c>
    </row>
    <row r="4" spans="1:37" x14ac:dyDescent="0.4">
      <c r="A4" s="34" t="s">
        <v>24</v>
      </c>
      <c r="B4" s="79" t="s">
        <v>25</v>
      </c>
      <c r="C4" s="36"/>
      <c r="D4" s="27" t="s">
        <v>26</v>
      </c>
      <c r="E4" s="27" t="s">
        <v>27</v>
      </c>
      <c r="F4" s="28" t="s">
        <v>28</v>
      </c>
      <c r="G4" s="26">
        <v>20</v>
      </c>
      <c r="H4" s="29">
        <v>3</v>
      </c>
      <c r="I4" s="30">
        <v>42735</v>
      </c>
      <c r="J4" s="31">
        <v>46386</v>
      </c>
      <c r="K4" s="26">
        <v>20</v>
      </c>
      <c r="L4" s="26">
        <v>20</v>
      </c>
      <c r="M4" s="26">
        <v>20</v>
      </c>
      <c r="N4" s="26">
        <v>20</v>
      </c>
      <c r="O4" s="26">
        <v>20</v>
      </c>
      <c r="P4" s="26">
        <v>20</v>
      </c>
      <c r="Q4" s="26">
        <v>20</v>
      </c>
      <c r="R4" s="26">
        <v>20</v>
      </c>
      <c r="S4" s="26">
        <v>20</v>
      </c>
      <c r="T4" s="26">
        <v>20</v>
      </c>
      <c r="U4" s="26">
        <v>20</v>
      </c>
      <c r="V4" s="26">
        <v>20</v>
      </c>
      <c r="W4" s="71"/>
      <c r="X4" s="26">
        <v>20</v>
      </c>
      <c r="Y4" s="26">
        <v>20</v>
      </c>
      <c r="Z4" s="26">
        <v>20</v>
      </c>
      <c r="AA4" s="26">
        <v>20</v>
      </c>
      <c r="AB4" s="26">
        <v>20</v>
      </c>
      <c r="AC4" s="26">
        <v>20</v>
      </c>
      <c r="AD4" s="26">
        <v>20</v>
      </c>
      <c r="AE4" s="26">
        <v>20</v>
      </c>
      <c r="AF4" s="26">
        <v>20</v>
      </c>
      <c r="AG4" s="26">
        <v>20</v>
      </c>
      <c r="AH4" s="26">
        <v>20</v>
      </c>
      <c r="AI4" s="26">
        <v>20</v>
      </c>
      <c r="AK4" s="17"/>
    </row>
    <row r="5" spans="1:37" x14ac:dyDescent="0.4">
      <c r="A5" s="34" t="s">
        <v>24</v>
      </c>
      <c r="B5" s="79" t="s">
        <v>25</v>
      </c>
      <c r="C5" s="36"/>
      <c r="D5" s="27" t="s">
        <v>29</v>
      </c>
      <c r="E5" s="27" t="s">
        <v>30</v>
      </c>
      <c r="F5" s="28" t="s">
        <v>28</v>
      </c>
      <c r="G5" s="26">
        <v>2</v>
      </c>
      <c r="H5" s="29">
        <v>1</v>
      </c>
      <c r="I5" s="30">
        <v>43009</v>
      </c>
      <c r="J5" s="31">
        <v>46387</v>
      </c>
      <c r="K5" s="26">
        <v>2</v>
      </c>
      <c r="L5" s="26">
        <v>2</v>
      </c>
      <c r="M5" s="26">
        <v>2</v>
      </c>
      <c r="N5" s="26">
        <v>2</v>
      </c>
      <c r="O5" s="26">
        <v>2</v>
      </c>
      <c r="P5" s="26">
        <v>2</v>
      </c>
      <c r="Q5" s="26">
        <v>2</v>
      </c>
      <c r="R5" s="26">
        <v>2</v>
      </c>
      <c r="S5" s="26">
        <v>2</v>
      </c>
      <c r="T5" s="26">
        <v>2</v>
      </c>
      <c r="U5" s="26">
        <v>2</v>
      </c>
      <c r="V5" s="26">
        <v>2</v>
      </c>
      <c r="W5" s="71"/>
      <c r="X5" s="26">
        <v>2</v>
      </c>
      <c r="Y5" s="26">
        <v>2</v>
      </c>
      <c r="Z5" s="26">
        <v>2</v>
      </c>
      <c r="AA5" s="26">
        <v>2</v>
      </c>
      <c r="AB5" s="26">
        <v>2</v>
      </c>
      <c r="AC5" s="26">
        <v>2</v>
      </c>
      <c r="AD5" s="26">
        <v>2</v>
      </c>
      <c r="AE5" s="26">
        <v>2</v>
      </c>
      <c r="AF5" s="26">
        <v>2</v>
      </c>
      <c r="AG5" s="26">
        <v>2</v>
      </c>
      <c r="AH5" s="26">
        <v>2</v>
      </c>
      <c r="AI5" s="26">
        <v>2</v>
      </c>
      <c r="AK5" s="17"/>
    </row>
    <row r="6" spans="1:37" x14ac:dyDescent="0.4">
      <c r="A6" s="34" t="s">
        <v>31</v>
      </c>
      <c r="B6" s="79" t="s">
        <v>32</v>
      </c>
      <c r="C6" s="36"/>
      <c r="D6" s="27" t="s">
        <v>33</v>
      </c>
      <c r="E6" s="27" t="s">
        <v>34</v>
      </c>
      <c r="F6" s="28" t="s">
        <v>28</v>
      </c>
      <c r="G6" s="26">
        <v>26</v>
      </c>
      <c r="H6" s="29"/>
      <c r="I6" s="30">
        <v>43282</v>
      </c>
      <c r="J6" s="31">
        <v>45727</v>
      </c>
      <c r="K6" s="26">
        <v>26</v>
      </c>
      <c r="L6" s="26">
        <v>26</v>
      </c>
      <c r="M6" s="26">
        <v>26</v>
      </c>
      <c r="N6" s="26">
        <v>26</v>
      </c>
      <c r="O6" s="26">
        <v>26</v>
      </c>
      <c r="P6" s="26">
        <v>26</v>
      </c>
      <c r="Q6" s="26">
        <v>26</v>
      </c>
      <c r="R6" s="26">
        <v>26</v>
      </c>
      <c r="S6" s="26">
        <v>26</v>
      </c>
      <c r="T6" s="26">
        <v>26</v>
      </c>
      <c r="U6" s="26">
        <v>26</v>
      </c>
      <c r="V6" s="26">
        <v>26</v>
      </c>
      <c r="W6" s="71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K6" s="17"/>
    </row>
    <row r="7" spans="1:37" x14ac:dyDescent="0.4">
      <c r="A7" s="34" t="s">
        <v>58</v>
      </c>
      <c r="B7" s="79" t="s">
        <v>25</v>
      </c>
      <c r="C7" s="36"/>
      <c r="D7" s="27" t="s">
        <v>59</v>
      </c>
      <c r="E7" s="27" t="s">
        <v>60</v>
      </c>
      <c r="F7" s="28" t="s">
        <v>28</v>
      </c>
      <c r="G7" s="26">
        <v>47</v>
      </c>
      <c r="H7" s="29">
        <v>1</v>
      </c>
      <c r="I7" s="30">
        <v>39282</v>
      </c>
      <c r="J7" s="31" t="s">
        <v>61</v>
      </c>
      <c r="K7" s="26">
        <v>47</v>
      </c>
      <c r="L7" s="26">
        <v>47</v>
      </c>
      <c r="M7" s="26">
        <v>47</v>
      </c>
      <c r="N7" s="26">
        <v>47</v>
      </c>
      <c r="O7" s="26">
        <v>47</v>
      </c>
      <c r="P7" s="26">
        <v>47</v>
      </c>
      <c r="Q7" s="26">
        <v>47</v>
      </c>
      <c r="R7" s="26">
        <v>47</v>
      </c>
      <c r="S7" s="26">
        <v>47</v>
      </c>
      <c r="T7" s="26">
        <v>47</v>
      </c>
      <c r="U7" s="26">
        <v>47</v>
      </c>
      <c r="V7" s="26">
        <v>47</v>
      </c>
      <c r="W7" s="71"/>
      <c r="X7" s="26">
        <v>47</v>
      </c>
      <c r="Y7" s="26">
        <v>47</v>
      </c>
      <c r="Z7" s="26">
        <v>47</v>
      </c>
      <c r="AA7" s="26">
        <v>47</v>
      </c>
      <c r="AB7" s="26">
        <v>47</v>
      </c>
      <c r="AC7" s="26">
        <v>47</v>
      </c>
      <c r="AD7" s="26">
        <v>47</v>
      </c>
      <c r="AE7" s="26">
        <v>47</v>
      </c>
      <c r="AF7" s="26">
        <v>47</v>
      </c>
      <c r="AG7" s="26">
        <v>47</v>
      </c>
      <c r="AH7" s="26">
        <v>47</v>
      </c>
      <c r="AI7" s="26">
        <v>47</v>
      </c>
      <c r="AK7" s="17"/>
    </row>
    <row r="8" spans="1:37" x14ac:dyDescent="0.4">
      <c r="A8" s="34" t="s">
        <v>58</v>
      </c>
      <c r="B8" s="79" t="s">
        <v>25</v>
      </c>
      <c r="C8" s="36"/>
      <c r="D8" s="27" t="s">
        <v>62</v>
      </c>
      <c r="E8" s="27" t="s">
        <v>63</v>
      </c>
      <c r="F8" s="28" t="s">
        <v>28</v>
      </c>
      <c r="G8" s="26">
        <v>47.11</v>
      </c>
      <c r="H8" s="29">
        <v>1</v>
      </c>
      <c r="I8" s="30">
        <v>39283</v>
      </c>
      <c r="J8" s="31" t="s">
        <v>61</v>
      </c>
      <c r="K8" s="26">
        <v>47.11</v>
      </c>
      <c r="L8" s="26">
        <v>47.11</v>
      </c>
      <c r="M8" s="26">
        <v>47.11</v>
      </c>
      <c r="N8" s="26">
        <v>47.11</v>
      </c>
      <c r="O8" s="26">
        <v>47.11</v>
      </c>
      <c r="P8" s="26">
        <v>47.11</v>
      </c>
      <c r="Q8" s="26">
        <v>47.11</v>
      </c>
      <c r="R8" s="26">
        <v>47.11</v>
      </c>
      <c r="S8" s="26">
        <v>47.11</v>
      </c>
      <c r="T8" s="26">
        <v>47.11</v>
      </c>
      <c r="U8" s="26">
        <v>47.11</v>
      </c>
      <c r="V8" s="26">
        <v>47.11</v>
      </c>
      <c r="W8" s="71"/>
      <c r="X8" s="26">
        <v>47.11</v>
      </c>
      <c r="Y8" s="26">
        <v>47.11</v>
      </c>
      <c r="Z8" s="26">
        <v>47.11</v>
      </c>
      <c r="AA8" s="26">
        <v>47.11</v>
      </c>
      <c r="AB8" s="26">
        <v>47.11</v>
      </c>
      <c r="AC8" s="26">
        <v>47.11</v>
      </c>
      <c r="AD8" s="26">
        <v>47.11</v>
      </c>
      <c r="AE8" s="26">
        <v>47.11</v>
      </c>
      <c r="AF8" s="26">
        <v>47.11</v>
      </c>
      <c r="AG8" s="26">
        <v>47.11</v>
      </c>
      <c r="AH8" s="26">
        <v>47.11</v>
      </c>
      <c r="AI8" s="26">
        <v>47.11</v>
      </c>
      <c r="AK8" s="17"/>
    </row>
    <row r="9" spans="1:37" x14ac:dyDescent="0.4">
      <c r="A9" s="34" t="s">
        <v>58</v>
      </c>
      <c r="B9" s="79" t="s">
        <v>25</v>
      </c>
      <c r="C9" s="36"/>
      <c r="D9" s="27" t="s">
        <v>64</v>
      </c>
      <c r="E9" s="27" t="s">
        <v>65</v>
      </c>
      <c r="F9" s="28" t="s">
        <v>28</v>
      </c>
      <c r="G9" s="26">
        <v>47.39</v>
      </c>
      <c r="H9" s="29">
        <v>1</v>
      </c>
      <c r="I9" s="30">
        <v>39280</v>
      </c>
      <c r="J9" s="31" t="s">
        <v>61</v>
      </c>
      <c r="K9" s="26">
        <v>47.39</v>
      </c>
      <c r="L9" s="26">
        <v>47.39</v>
      </c>
      <c r="M9" s="26">
        <v>47.39</v>
      </c>
      <c r="N9" s="26">
        <v>47.39</v>
      </c>
      <c r="O9" s="26">
        <v>47.39</v>
      </c>
      <c r="P9" s="26">
        <v>47.39</v>
      </c>
      <c r="Q9" s="26">
        <v>47.39</v>
      </c>
      <c r="R9" s="26">
        <v>47.39</v>
      </c>
      <c r="S9" s="26">
        <v>47.39</v>
      </c>
      <c r="T9" s="26">
        <v>47.39</v>
      </c>
      <c r="U9" s="26">
        <v>47.39</v>
      </c>
      <c r="V9" s="26">
        <v>47.39</v>
      </c>
      <c r="W9" s="71"/>
      <c r="X9" s="26">
        <v>47.39</v>
      </c>
      <c r="Y9" s="26">
        <v>47.39</v>
      </c>
      <c r="Z9" s="26">
        <v>47.39</v>
      </c>
      <c r="AA9" s="26">
        <v>47.39</v>
      </c>
      <c r="AB9" s="26">
        <v>47.39</v>
      </c>
      <c r="AC9" s="26">
        <v>47.39</v>
      </c>
      <c r="AD9" s="26">
        <v>47.39</v>
      </c>
      <c r="AE9" s="26">
        <v>47.39</v>
      </c>
      <c r="AF9" s="26">
        <v>47.39</v>
      </c>
      <c r="AG9" s="26">
        <v>47.39</v>
      </c>
      <c r="AH9" s="26">
        <v>47.39</v>
      </c>
      <c r="AI9" s="26">
        <v>47.39</v>
      </c>
      <c r="AK9" s="17"/>
    </row>
    <row r="10" spans="1:37" x14ac:dyDescent="0.4">
      <c r="A10" s="34" t="s">
        <v>66</v>
      </c>
      <c r="B10" s="79" t="s">
        <v>25</v>
      </c>
      <c r="C10" s="36"/>
      <c r="D10" s="27" t="s">
        <v>67</v>
      </c>
      <c r="E10" s="27" t="s">
        <v>68</v>
      </c>
      <c r="F10" s="28" t="s">
        <v>51</v>
      </c>
      <c r="G10" s="26">
        <v>47.2</v>
      </c>
      <c r="H10" s="29">
        <v>1</v>
      </c>
      <c r="I10" s="30">
        <v>40026</v>
      </c>
      <c r="J10" s="31" t="s">
        <v>61</v>
      </c>
      <c r="K10" s="26">
        <v>47.2</v>
      </c>
      <c r="L10" s="26">
        <v>47.2</v>
      </c>
      <c r="M10" s="26">
        <v>47.2</v>
      </c>
      <c r="N10" s="26">
        <v>47.2</v>
      </c>
      <c r="O10" s="26">
        <v>47.2</v>
      </c>
      <c r="P10" s="26">
        <v>47.2</v>
      </c>
      <c r="Q10" s="26">
        <v>47.2</v>
      </c>
      <c r="R10" s="26">
        <v>47.2</v>
      </c>
      <c r="S10" s="26">
        <v>47.2</v>
      </c>
      <c r="T10" s="26">
        <v>47.2</v>
      </c>
      <c r="U10" s="26">
        <v>47.2</v>
      </c>
      <c r="V10" s="26">
        <v>47.2</v>
      </c>
      <c r="W10" s="71"/>
      <c r="X10" s="26">
        <v>47.2</v>
      </c>
      <c r="Y10" s="26">
        <v>47.2</v>
      </c>
      <c r="Z10" s="26">
        <v>47.2</v>
      </c>
      <c r="AA10" s="26">
        <v>47.2</v>
      </c>
      <c r="AB10" s="26">
        <v>47.2</v>
      </c>
      <c r="AC10" s="26">
        <v>47.2</v>
      </c>
      <c r="AD10" s="26">
        <v>47.2</v>
      </c>
      <c r="AE10" s="26">
        <v>47.2</v>
      </c>
      <c r="AF10" s="26">
        <v>47.2</v>
      </c>
      <c r="AG10" s="26">
        <v>47.2</v>
      </c>
      <c r="AH10" s="26">
        <v>47.2</v>
      </c>
      <c r="AI10" s="26">
        <v>47.2</v>
      </c>
      <c r="AK10" s="17"/>
    </row>
    <row r="11" spans="1:37" x14ac:dyDescent="0.4">
      <c r="A11" s="34" t="s">
        <v>58</v>
      </c>
      <c r="B11" s="79" t="s">
        <v>25</v>
      </c>
      <c r="C11" s="36"/>
      <c r="D11" s="27" t="s">
        <v>69</v>
      </c>
      <c r="E11" s="27" t="s">
        <v>70</v>
      </c>
      <c r="F11" s="28" t="s">
        <v>28</v>
      </c>
      <c r="G11" s="26">
        <v>46</v>
      </c>
      <c r="H11" s="29">
        <v>1</v>
      </c>
      <c r="I11" s="30">
        <v>39282</v>
      </c>
      <c r="J11" s="31" t="s">
        <v>61</v>
      </c>
      <c r="K11" s="26">
        <v>46</v>
      </c>
      <c r="L11" s="26">
        <v>46</v>
      </c>
      <c r="M11" s="26">
        <v>46</v>
      </c>
      <c r="N11" s="26">
        <v>46</v>
      </c>
      <c r="O11" s="26">
        <v>46</v>
      </c>
      <c r="P11" s="26">
        <v>46</v>
      </c>
      <c r="Q11" s="26">
        <v>46</v>
      </c>
      <c r="R11" s="26">
        <v>46</v>
      </c>
      <c r="S11" s="26">
        <v>46</v>
      </c>
      <c r="T11" s="26">
        <v>46</v>
      </c>
      <c r="U11" s="26">
        <v>46</v>
      </c>
      <c r="V11" s="26">
        <v>46</v>
      </c>
      <c r="W11" s="71"/>
      <c r="X11" s="26">
        <v>46</v>
      </c>
      <c r="Y11" s="26">
        <v>46</v>
      </c>
      <c r="Z11" s="26">
        <v>46</v>
      </c>
      <c r="AA11" s="26">
        <v>46</v>
      </c>
      <c r="AB11" s="26">
        <v>46</v>
      </c>
      <c r="AC11" s="26">
        <v>46</v>
      </c>
      <c r="AD11" s="26">
        <v>46</v>
      </c>
      <c r="AE11" s="26">
        <v>46</v>
      </c>
      <c r="AF11" s="26">
        <v>46</v>
      </c>
      <c r="AG11" s="26">
        <v>46</v>
      </c>
      <c r="AH11" s="26">
        <v>46</v>
      </c>
      <c r="AI11" s="26">
        <v>46</v>
      </c>
      <c r="AK11" s="17"/>
    </row>
    <row r="12" spans="1:37" x14ac:dyDescent="0.4">
      <c r="A12" s="34" t="s">
        <v>71</v>
      </c>
      <c r="B12" s="79" t="s">
        <v>25</v>
      </c>
      <c r="C12" s="36" t="s">
        <v>72</v>
      </c>
      <c r="D12" s="27" t="s">
        <v>73</v>
      </c>
      <c r="E12" s="27" t="s">
        <v>74</v>
      </c>
      <c r="F12" s="28" t="s">
        <v>28</v>
      </c>
      <c r="G12" s="26">
        <v>10</v>
      </c>
      <c r="H12" s="29">
        <v>1</v>
      </c>
      <c r="I12" s="30">
        <v>42917</v>
      </c>
      <c r="J12" s="144">
        <v>46568</v>
      </c>
      <c r="K12" s="26">
        <v>10</v>
      </c>
      <c r="L12" s="26">
        <v>10</v>
      </c>
      <c r="M12" s="26">
        <v>10</v>
      </c>
      <c r="N12" s="26">
        <v>10</v>
      </c>
      <c r="O12" s="26">
        <v>10</v>
      </c>
      <c r="P12" s="26">
        <v>10</v>
      </c>
      <c r="Q12" s="26">
        <v>10</v>
      </c>
      <c r="R12" s="26">
        <v>10</v>
      </c>
      <c r="S12" s="26">
        <v>10</v>
      </c>
      <c r="T12" s="26">
        <v>10</v>
      </c>
      <c r="U12" s="26">
        <v>10</v>
      </c>
      <c r="V12" s="26">
        <v>10</v>
      </c>
      <c r="W12" s="71"/>
      <c r="X12" s="26">
        <v>10</v>
      </c>
      <c r="Y12" s="26">
        <v>10</v>
      </c>
      <c r="Z12" s="26">
        <v>10</v>
      </c>
      <c r="AA12" s="26">
        <v>10</v>
      </c>
      <c r="AB12" s="26">
        <v>10</v>
      </c>
      <c r="AC12" s="26">
        <v>10</v>
      </c>
      <c r="AD12" s="26">
        <v>10</v>
      </c>
      <c r="AE12" s="26">
        <v>10</v>
      </c>
      <c r="AF12" s="26">
        <v>10</v>
      </c>
      <c r="AG12" s="26">
        <v>10</v>
      </c>
      <c r="AH12" s="26">
        <v>10</v>
      </c>
      <c r="AI12" s="26">
        <v>10</v>
      </c>
      <c r="AK12" s="17"/>
    </row>
    <row r="13" spans="1:37" x14ac:dyDescent="0.4">
      <c r="A13" s="34" t="s">
        <v>71</v>
      </c>
      <c r="B13" s="79" t="s">
        <v>25</v>
      </c>
      <c r="C13" s="36" t="s">
        <v>72</v>
      </c>
      <c r="D13" s="27" t="s">
        <v>75</v>
      </c>
      <c r="E13" s="27" t="s">
        <v>76</v>
      </c>
      <c r="F13" s="28" t="s">
        <v>28</v>
      </c>
      <c r="G13" s="26">
        <v>10</v>
      </c>
      <c r="H13" s="29">
        <v>1</v>
      </c>
      <c r="I13" s="30">
        <v>42917</v>
      </c>
      <c r="J13" s="144">
        <v>46568</v>
      </c>
      <c r="K13" s="26">
        <v>10</v>
      </c>
      <c r="L13" s="26">
        <v>10</v>
      </c>
      <c r="M13" s="26">
        <v>10</v>
      </c>
      <c r="N13" s="26">
        <v>10</v>
      </c>
      <c r="O13" s="26">
        <v>10</v>
      </c>
      <c r="P13" s="26">
        <v>10</v>
      </c>
      <c r="Q13" s="26">
        <v>10</v>
      </c>
      <c r="R13" s="26">
        <v>10</v>
      </c>
      <c r="S13" s="26">
        <v>10</v>
      </c>
      <c r="T13" s="26">
        <v>10</v>
      </c>
      <c r="U13" s="26">
        <v>10</v>
      </c>
      <c r="V13" s="26">
        <v>10</v>
      </c>
      <c r="W13" s="71"/>
      <c r="X13" s="26">
        <v>10</v>
      </c>
      <c r="Y13" s="26">
        <v>10</v>
      </c>
      <c r="Z13" s="26">
        <v>10</v>
      </c>
      <c r="AA13" s="26">
        <v>10</v>
      </c>
      <c r="AB13" s="26">
        <v>10</v>
      </c>
      <c r="AC13" s="26">
        <v>10</v>
      </c>
      <c r="AD13" s="26">
        <v>10</v>
      </c>
      <c r="AE13" s="26">
        <v>10</v>
      </c>
      <c r="AF13" s="26">
        <v>10</v>
      </c>
      <c r="AG13" s="26">
        <v>10</v>
      </c>
      <c r="AH13" s="26">
        <v>10</v>
      </c>
      <c r="AI13" s="26">
        <v>10</v>
      </c>
      <c r="AK13" s="17"/>
    </row>
    <row r="14" spans="1:37" ht="14.25" x14ac:dyDescent="0.45">
      <c r="A14" s="34" t="s">
        <v>81</v>
      </c>
      <c r="B14" s="79" t="s">
        <v>25</v>
      </c>
      <c r="C14" s="36"/>
      <c r="D14" s="80" t="s">
        <v>82</v>
      </c>
      <c r="E14" s="32" t="s">
        <v>83</v>
      </c>
      <c r="F14" s="28" t="s">
        <v>28</v>
      </c>
      <c r="G14" s="26">
        <v>4.0199999999999996</v>
      </c>
      <c r="H14" s="29" t="s">
        <v>80</v>
      </c>
      <c r="I14" s="30">
        <v>32140</v>
      </c>
      <c r="J14" s="31">
        <v>46265.999988425923</v>
      </c>
      <c r="K14" s="26">
        <v>8.24</v>
      </c>
      <c r="L14" s="26">
        <v>4.37</v>
      </c>
      <c r="M14" s="26">
        <v>6.75</v>
      </c>
      <c r="N14" s="26">
        <v>13.66</v>
      </c>
      <c r="O14" s="26">
        <v>5.52</v>
      </c>
      <c r="P14" s="26">
        <v>6.54</v>
      </c>
      <c r="Q14" s="26">
        <v>6.62</v>
      </c>
      <c r="R14" s="26">
        <v>4.0199999999999996</v>
      </c>
      <c r="S14" s="26">
        <v>6.66</v>
      </c>
      <c r="T14" s="26">
        <v>8.2899999999999991</v>
      </c>
      <c r="U14" s="26">
        <v>3.91</v>
      </c>
      <c r="V14" s="26">
        <v>4.47</v>
      </c>
      <c r="W14" s="71"/>
      <c r="X14" s="26" t="s">
        <v>80</v>
      </c>
      <c r="Y14" s="26" t="s">
        <v>80</v>
      </c>
      <c r="Z14" s="26" t="s">
        <v>80</v>
      </c>
      <c r="AA14" s="26" t="s">
        <v>80</v>
      </c>
      <c r="AB14" s="26" t="s">
        <v>80</v>
      </c>
      <c r="AC14" s="26" t="s">
        <v>80</v>
      </c>
      <c r="AD14" s="26" t="s">
        <v>80</v>
      </c>
      <c r="AE14" s="26" t="s">
        <v>80</v>
      </c>
      <c r="AF14" s="26" t="s">
        <v>80</v>
      </c>
      <c r="AG14" s="26" t="s">
        <v>80</v>
      </c>
      <c r="AH14" s="26" t="s">
        <v>80</v>
      </c>
      <c r="AI14" s="26" t="s">
        <v>80</v>
      </c>
      <c r="AK14" s="17"/>
    </row>
    <row r="15" spans="1:37" x14ac:dyDescent="0.4">
      <c r="A15" s="82" t="s">
        <v>94</v>
      </c>
      <c r="B15" s="35" t="s">
        <v>25</v>
      </c>
      <c r="C15" s="36" t="s">
        <v>95</v>
      </c>
      <c r="D15" s="35" t="s">
        <v>96</v>
      </c>
      <c r="E15" s="32" t="s">
        <v>97</v>
      </c>
      <c r="F15" s="28" t="s">
        <v>28</v>
      </c>
      <c r="G15" s="26">
        <v>650</v>
      </c>
      <c r="H15" s="29">
        <v>1</v>
      </c>
      <c r="I15" s="30">
        <v>43983</v>
      </c>
      <c r="J15" s="31">
        <v>51287</v>
      </c>
      <c r="K15" s="26">
        <v>650</v>
      </c>
      <c r="L15" s="26">
        <v>650</v>
      </c>
      <c r="M15" s="26">
        <v>650</v>
      </c>
      <c r="N15" s="26">
        <v>650</v>
      </c>
      <c r="O15" s="26">
        <v>650</v>
      </c>
      <c r="P15" s="26">
        <v>650</v>
      </c>
      <c r="Q15" s="26">
        <v>650</v>
      </c>
      <c r="R15" s="26">
        <v>650</v>
      </c>
      <c r="S15" s="26">
        <v>650</v>
      </c>
      <c r="T15" s="26">
        <v>650</v>
      </c>
      <c r="U15" s="26">
        <v>650</v>
      </c>
      <c r="V15" s="26">
        <v>650</v>
      </c>
      <c r="W15" s="71"/>
      <c r="X15" s="26">
        <v>509</v>
      </c>
      <c r="Y15" s="26">
        <v>509</v>
      </c>
      <c r="Z15" s="26">
        <v>509</v>
      </c>
      <c r="AA15" s="26">
        <v>509</v>
      </c>
      <c r="AB15" s="26">
        <v>509</v>
      </c>
      <c r="AC15" s="26">
        <v>509</v>
      </c>
      <c r="AD15" s="26">
        <v>509</v>
      </c>
      <c r="AE15" s="26">
        <v>509</v>
      </c>
      <c r="AF15" s="26">
        <v>509</v>
      </c>
      <c r="AG15" s="26">
        <v>509</v>
      </c>
      <c r="AH15" s="26">
        <v>509</v>
      </c>
      <c r="AI15" s="26">
        <v>509</v>
      </c>
      <c r="AK15" s="17"/>
    </row>
    <row r="16" spans="1:37" x14ac:dyDescent="0.4">
      <c r="A16" s="82" t="s">
        <v>94</v>
      </c>
      <c r="B16" s="35" t="s">
        <v>25</v>
      </c>
      <c r="C16" s="36" t="s">
        <v>95</v>
      </c>
      <c r="D16" s="35" t="s">
        <v>98</v>
      </c>
      <c r="E16" s="32" t="s">
        <v>99</v>
      </c>
      <c r="F16" s="28" t="s">
        <v>28</v>
      </c>
      <c r="G16" s="26">
        <v>649</v>
      </c>
      <c r="H16" s="29">
        <v>1</v>
      </c>
      <c r="I16" s="30">
        <v>43952</v>
      </c>
      <c r="J16" s="31">
        <v>51256</v>
      </c>
      <c r="K16" s="26">
        <v>649</v>
      </c>
      <c r="L16" s="26">
        <v>649</v>
      </c>
      <c r="M16" s="26">
        <v>649</v>
      </c>
      <c r="N16" s="26">
        <v>649</v>
      </c>
      <c r="O16" s="26">
        <v>649</v>
      </c>
      <c r="P16" s="26">
        <v>649</v>
      </c>
      <c r="Q16" s="26">
        <v>649</v>
      </c>
      <c r="R16" s="26">
        <v>649</v>
      </c>
      <c r="S16" s="26">
        <v>649</v>
      </c>
      <c r="T16" s="26">
        <v>649</v>
      </c>
      <c r="U16" s="26">
        <v>649</v>
      </c>
      <c r="V16" s="26">
        <v>649</v>
      </c>
      <c r="W16" s="71"/>
      <c r="X16" s="26">
        <v>507</v>
      </c>
      <c r="Y16" s="26">
        <v>507</v>
      </c>
      <c r="Z16" s="26">
        <v>507</v>
      </c>
      <c r="AA16" s="26">
        <v>507</v>
      </c>
      <c r="AB16" s="26">
        <v>507</v>
      </c>
      <c r="AC16" s="26">
        <v>507</v>
      </c>
      <c r="AD16" s="26">
        <v>507</v>
      </c>
      <c r="AE16" s="26">
        <v>507</v>
      </c>
      <c r="AF16" s="26">
        <v>507</v>
      </c>
      <c r="AG16" s="26">
        <v>507</v>
      </c>
      <c r="AH16" s="26">
        <v>507</v>
      </c>
      <c r="AI16" s="26">
        <v>507</v>
      </c>
      <c r="AK16" s="17"/>
    </row>
    <row r="17" spans="1:37" x14ac:dyDescent="0.4">
      <c r="A17" s="82" t="s">
        <v>94</v>
      </c>
      <c r="B17" s="35" t="s">
        <v>25</v>
      </c>
      <c r="C17" s="36" t="s">
        <v>95</v>
      </c>
      <c r="D17" s="35" t="s">
        <v>100</v>
      </c>
      <c r="E17" s="32" t="s">
        <v>101</v>
      </c>
      <c r="F17" s="28" t="s">
        <v>28</v>
      </c>
      <c r="G17" s="26">
        <v>49</v>
      </c>
      <c r="H17" s="29">
        <v>1</v>
      </c>
      <c r="I17" s="30">
        <v>44013</v>
      </c>
      <c r="J17" s="31">
        <v>51317</v>
      </c>
      <c r="K17" s="26">
        <v>49</v>
      </c>
      <c r="L17" s="26">
        <v>49</v>
      </c>
      <c r="M17" s="26">
        <v>49</v>
      </c>
      <c r="N17" s="26">
        <v>49</v>
      </c>
      <c r="O17" s="26">
        <v>49</v>
      </c>
      <c r="P17" s="26">
        <v>49</v>
      </c>
      <c r="Q17" s="26">
        <v>49</v>
      </c>
      <c r="R17" s="26">
        <v>49</v>
      </c>
      <c r="S17" s="26">
        <v>49</v>
      </c>
      <c r="T17" s="26">
        <v>49</v>
      </c>
      <c r="U17" s="26">
        <v>49</v>
      </c>
      <c r="V17" s="26">
        <v>49</v>
      </c>
      <c r="W17" s="71"/>
      <c r="X17" s="26">
        <v>49</v>
      </c>
      <c r="Y17" s="26">
        <v>49</v>
      </c>
      <c r="Z17" s="26">
        <v>49</v>
      </c>
      <c r="AA17" s="26">
        <v>49</v>
      </c>
      <c r="AB17" s="26">
        <v>49</v>
      </c>
      <c r="AC17" s="26">
        <v>49</v>
      </c>
      <c r="AD17" s="26">
        <v>49</v>
      </c>
      <c r="AE17" s="26">
        <v>49</v>
      </c>
      <c r="AF17" s="26">
        <v>49</v>
      </c>
      <c r="AG17" s="26">
        <v>49</v>
      </c>
      <c r="AH17" s="26">
        <v>49</v>
      </c>
      <c r="AI17" s="26">
        <v>49</v>
      </c>
      <c r="AK17" s="17"/>
    </row>
    <row r="18" spans="1:37" x14ac:dyDescent="0.4">
      <c r="A18" s="82" t="s">
        <v>94</v>
      </c>
      <c r="B18" s="35" t="s">
        <v>25</v>
      </c>
      <c r="C18" s="36" t="s">
        <v>95</v>
      </c>
      <c r="D18" s="35" t="s">
        <v>100</v>
      </c>
      <c r="E18" s="32" t="s">
        <v>102</v>
      </c>
      <c r="F18" s="28" t="s">
        <v>28</v>
      </c>
      <c r="G18" s="26">
        <v>49</v>
      </c>
      <c r="H18" s="29">
        <v>1</v>
      </c>
      <c r="I18" s="30">
        <v>44013</v>
      </c>
      <c r="J18" s="31">
        <v>51317</v>
      </c>
      <c r="K18" s="26">
        <v>49</v>
      </c>
      <c r="L18" s="26">
        <v>49</v>
      </c>
      <c r="M18" s="26">
        <v>49</v>
      </c>
      <c r="N18" s="26">
        <v>49</v>
      </c>
      <c r="O18" s="26">
        <v>49</v>
      </c>
      <c r="P18" s="26">
        <v>49</v>
      </c>
      <c r="Q18" s="26">
        <v>49</v>
      </c>
      <c r="R18" s="26">
        <v>49</v>
      </c>
      <c r="S18" s="26">
        <v>49</v>
      </c>
      <c r="T18" s="26">
        <v>49</v>
      </c>
      <c r="U18" s="26">
        <v>49</v>
      </c>
      <c r="V18" s="26">
        <v>49</v>
      </c>
      <c r="W18" s="71"/>
      <c r="X18" s="26">
        <v>49</v>
      </c>
      <c r="Y18" s="26">
        <v>49</v>
      </c>
      <c r="Z18" s="26">
        <v>49</v>
      </c>
      <c r="AA18" s="26">
        <v>49</v>
      </c>
      <c r="AB18" s="26">
        <v>49</v>
      </c>
      <c r="AC18" s="26">
        <v>49</v>
      </c>
      <c r="AD18" s="26">
        <v>49</v>
      </c>
      <c r="AE18" s="26">
        <v>49</v>
      </c>
      <c r="AF18" s="26">
        <v>49</v>
      </c>
      <c r="AG18" s="26">
        <v>49</v>
      </c>
      <c r="AH18" s="26">
        <v>49</v>
      </c>
      <c r="AI18" s="26">
        <v>49</v>
      </c>
      <c r="AK18" s="17"/>
    </row>
    <row r="19" spans="1:37" x14ac:dyDescent="0.4">
      <c r="A19" s="82" t="s">
        <v>94</v>
      </c>
      <c r="B19" s="32" t="s">
        <v>25</v>
      </c>
      <c r="C19" s="36" t="s">
        <v>95</v>
      </c>
      <c r="D19" s="35" t="s">
        <v>103</v>
      </c>
      <c r="E19" s="32" t="s">
        <v>104</v>
      </c>
      <c r="F19" s="28" t="s">
        <v>28</v>
      </c>
      <c r="G19" s="26">
        <v>100</v>
      </c>
      <c r="H19" s="29">
        <v>3</v>
      </c>
      <c r="I19" s="30">
        <v>44197</v>
      </c>
      <c r="J19" s="31">
        <v>51501</v>
      </c>
      <c r="K19" s="26">
        <v>100</v>
      </c>
      <c r="L19" s="26">
        <v>100</v>
      </c>
      <c r="M19" s="26">
        <v>100</v>
      </c>
      <c r="N19" s="26">
        <v>100</v>
      </c>
      <c r="O19" s="26">
        <v>100</v>
      </c>
      <c r="P19" s="26">
        <v>100</v>
      </c>
      <c r="Q19" s="26">
        <v>100</v>
      </c>
      <c r="R19" s="26">
        <v>100</v>
      </c>
      <c r="S19" s="26">
        <v>100</v>
      </c>
      <c r="T19" s="26">
        <v>100</v>
      </c>
      <c r="U19" s="26">
        <v>100</v>
      </c>
      <c r="V19" s="26">
        <v>100</v>
      </c>
      <c r="W19" s="71"/>
      <c r="X19" s="26">
        <v>200</v>
      </c>
      <c r="Y19" s="26">
        <v>200</v>
      </c>
      <c r="Z19" s="26">
        <v>200</v>
      </c>
      <c r="AA19" s="26">
        <v>200</v>
      </c>
      <c r="AB19" s="26">
        <v>200</v>
      </c>
      <c r="AC19" s="26">
        <v>200</v>
      </c>
      <c r="AD19" s="26">
        <v>200</v>
      </c>
      <c r="AE19" s="26">
        <v>200</v>
      </c>
      <c r="AF19" s="26">
        <v>200</v>
      </c>
      <c r="AG19" s="26">
        <v>200</v>
      </c>
      <c r="AH19" s="26">
        <v>200</v>
      </c>
      <c r="AI19" s="26">
        <v>200</v>
      </c>
      <c r="AK19" s="17"/>
    </row>
    <row r="20" spans="1:37" x14ac:dyDescent="0.4">
      <c r="A20" s="34" t="s">
        <v>105</v>
      </c>
      <c r="B20" s="35" t="s">
        <v>25</v>
      </c>
      <c r="C20" s="36" t="s">
        <v>95</v>
      </c>
      <c r="D20" s="35" t="s">
        <v>106</v>
      </c>
      <c r="E20" s="32" t="s">
        <v>107</v>
      </c>
      <c r="F20" s="28" t="s">
        <v>51</v>
      </c>
      <c r="G20" s="26">
        <v>100</v>
      </c>
      <c r="H20" s="29">
        <v>3</v>
      </c>
      <c r="I20" s="85">
        <v>44378</v>
      </c>
      <c r="J20" s="31">
        <v>51591</v>
      </c>
      <c r="K20" s="26">
        <v>100</v>
      </c>
      <c r="L20" s="26">
        <v>100</v>
      </c>
      <c r="M20" s="26">
        <v>100</v>
      </c>
      <c r="N20" s="26">
        <v>100</v>
      </c>
      <c r="O20" s="26">
        <v>100</v>
      </c>
      <c r="P20" s="26">
        <v>100</v>
      </c>
      <c r="Q20" s="26">
        <v>100</v>
      </c>
      <c r="R20" s="26">
        <v>100</v>
      </c>
      <c r="S20" s="26">
        <v>100</v>
      </c>
      <c r="T20" s="26">
        <v>100</v>
      </c>
      <c r="U20" s="26">
        <v>100</v>
      </c>
      <c r="V20" s="26">
        <v>100</v>
      </c>
      <c r="W20" s="71"/>
      <c r="X20" s="26">
        <v>200</v>
      </c>
      <c r="Y20" s="26">
        <v>200</v>
      </c>
      <c r="Z20" s="26">
        <v>200</v>
      </c>
      <c r="AA20" s="26">
        <v>200</v>
      </c>
      <c r="AB20" s="26">
        <v>200</v>
      </c>
      <c r="AC20" s="26">
        <v>200</v>
      </c>
      <c r="AD20" s="26">
        <v>200</v>
      </c>
      <c r="AE20" s="26">
        <v>200</v>
      </c>
      <c r="AF20" s="26">
        <v>200</v>
      </c>
      <c r="AG20" s="26">
        <v>200</v>
      </c>
      <c r="AH20" s="26">
        <v>200</v>
      </c>
      <c r="AI20" s="26">
        <v>200</v>
      </c>
      <c r="AK20" s="17"/>
    </row>
    <row r="21" spans="1:37" x14ac:dyDescent="0.4">
      <c r="A21" s="34" t="s">
        <v>108</v>
      </c>
      <c r="B21" s="35" t="s">
        <v>25</v>
      </c>
      <c r="C21" s="36" t="s">
        <v>95</v>
      </c>
      <c r="D21" s="35" t="s">
        <v>110</v>
      </c>
      <c r="E21" s="32" t="s">
        <v>111</v>
      </c>
      <c r="F21" s="33" t="s">
        <v>51</v>
      </c>
      <c r="G21" s="26">
        <v>40</v>
      </c>
      <c r="H21" s="29">
        <v>3</v>
      </c>
      <c r="I21" s="85">
        <v>45078</v>
      </c>
      <c r="J21" s="144">
        <v>51470</v>
      </c>
      <c r="K21" s="26">
        <v>40</v>
      </c>
      <c r="L21" s="26">
        <v>40</v>
      </c>
      <c r="M21" s="26">
        <v>40</v>
      </c>
      <c r="N21" s="26">
        <v>40</v>
      </c>
      <c r="O21" s="26">
        <v>40</v>
      </c>
      <c r="P21" s="26">
        <v>40</v>
      </c>
      <c r="Q21" s="26">
        <v>40</v>
      </c>
      <c r="R21" s="26">
        <v>40</v>
      </c>
      <c r="S21" s="26">
        <v>40</v>
      </c>
      <c r="T21" s="26">
        <v>40</v>
      </c>
      <c r="U21" s="26">
        <v>40</v>
      </c>
      <c r="V21" s="26">
        <v>40</v>
      </c>
      <c r="W21" s="71"/>
      <c r="X21" s="26">
        <v>40</v>
      </c>
      <c r="Y21" s="26">
        <v>40</v>
      </c>
      <c r="Z21" s="26">
        <v>40</v>
      </c>
      <c r="AA21" s="26">
        <v>40</v>
      </c>
      <c r="AB21" s="26">
        <v>40</v>
      </c>
      <c r="AC21" s="26">
        <v>40</v>
      </c>
      <c r="AD21" s="26">
        <v>40</v>
      </c>
      <c r="AE21" s="26">
        <v>40</v>
      </c>
      <c r="AF21" s="26">
        <v>40</v>
      </c>
      <c r="AG21" s="26">
        <v>40</v>
      </c>
      <c r="AH21" s="26">
        <v>40</v>
      </c>
      <c r="AI21" s="26">
        <v>40</v>
      </c>
      <c r="AK21" s="17"/>
    </row>
    <row r="22" spans="1:37" x14ac:dyDescent="0.4">
      <c r="A22" s="34" t="s">
        <v>108</v>
      </c>
      <c r="B22" s="35" t="s">
        <v>25</v>
      </c>
      <c r="C22" s="36" t="s">
        <v>95</v>
      </c>
      <c r="D22" s="35" t="s">
        <v>112</v>
      </c>
      <c r="E22" s="32" t="s">
        <v>113</v>
      </c>
      <c r="F22" s="33" t="s">
        <v>51</v>
      </c>
      <c r="G22" s="26">
        <v>10</v>
      </c>
      <c r="H22" s="29">
        <v>3</v>
      </c>
      <c r="I22" s="85">
        <v>44287</v>
      </c>
      <c r="J22" s="31">
        <v>51470</v>
      </c>
      <c r="K22" s="26">
        <v>10</v>
      </c>
      <c r="L22" s="26">
        <v>10</v>
      </c>
      <c r="M22" s="26">
        <v>10</v>
      </c>
      <c r="N22" s="26">
        <v>10</v>
      </c>
      <c r="O22" s="26">
        <v>10</v>
      </c>
      <c r="P22" s="26">
        <v>10</v>
      </c>
      <c r="Q22" s="26">
        <v>10</v>
      </c>
      <c r="R22" s="26">
        <v>10</v>
      </c>
      <c r="S22" s="26">
        <v>10</v>
      </c>
      <c r="T22" s="26">
        <v>10</v>
      </c>
      <c r="U22" s="26">
        <v>10</v>
      </c>
      <c r="V22" s="26">
        <v>10</v>
      </c>
      <c r="W22" s="71"/>
      <c r="X22" s="26">
        <v>20</v>
      </c>
      <c r="Y22" s="26">
        <v>20</v>
      </c>
      <c r="Z22" s="26">
        <v>20</v>
      </c>
      <c r="AA22" s="26">
        <v>20</v>
      </c>
      <c r="AB22" s="26">
        <v>20</v>
      </c>
      <c r="AC22" s="26">
        <v>20</v>
      </c>
      <c r="AD22" s="26">
        <v>20</v>
      </c>
      <c r="AE22" s="26">
        <v>20</v>
      </c>
      <c r="AF22" s="26">
        <v>20</v>
      </c>
      <c r="AG22" s="26">
        <v>20</v>
      </c>
      <c r="AH22" s="26">
        <v>20</v>
      </c>
      <c r="AI22" s="26">
        <v>20</v>
      </c>
      <c r="AK22" s="17"/>
    </row>
    <row r="23" spans="1:37" x14ac:dyDescent="0.4">
      <c r="A23" s="34" t="s">
        <v>108</v>
      </c>
      <c r="B23" s="35" t="s">
        <v>25</v>
      </c>
      <c r="C23" s="36" t="s">
        <v>95</v>
      </c>
      <c r="D23" s="35" t="s">
        <v>114</v>
      </c>
      <c r="E23" s="32" t="s">
        <v>115</v>
      </c>
      <c r="F23" s="33" t="s">
        <v>51</v>
      </c>
      <c r="G23" s="26">
        <v>11</v>
      </c>
      <c r="H23" s="29">
        <v>3</v>
      </c>
      <c r="I23" s="85">
        <v>44348</v>
      </c>
      <c r="J23" s="31">
        <v>51501</v>
      </c>
      <c r="K23" s="26">
        <v>11</v>
      </c>
      <c r="L23" s="26">
        <v>11</v>
      </c>
      <c r="M23" s="26">
        <v>11</v>
      </c>
      <c r="N23" s="26">
        <v>11</v>
      </c>
      <c r="O23" s="26">
        <v>11</v>
      </c>
      <c r="P23" s="26">
        <v>11</v>
      </c>
      <c r="Q23" s="26">
        <v>11</v>
      </c>
      <c r="R23" s="26">
        <v>11</v>
      </c>
      <c r="S23" s="26">
        <v>11</v>
      </c>
      <c r="T23" s="26">
        <v>11</v>
      </c>
      <c r="U23" s="26">
        <v>11</v>
      </c>
      <c r="V23" s="26">
        <v>11</v>
      </c>
      <c r="W23" s="71"/>
      <c r="X23" s="26">
        <v>22</v>
      </c>
      <c r="Y23" s="26">
        <v>22</v>
      </c>
      <c r="Z23" s="26">
        <v>22</v>
      </c>
      <c r="AA23" s="26">
        <v>22</v>
      </c>
      <c r="AB23" s="26">
        <v>22</v>
      </c>
      <c r="AC23" s="26">
        <v>22</v>
      </c>
      <c r="AD23" s="26">
        <v>22</v>
      </c>
      <c r="AE23" s="26">
        <v>22</v>
      </c>
      <c r="AF23" s="26">
        <v>22</v>
      </c>
      <c r="AG23" s="26">
        <v>22</v>
      </c>
      <c r="AH23" s="26">
        <v>22</v>
      </c>
      <c r="AI23" s="26">
        <v>22</v>
      </c>
      <c r="AK23" s="17"/>
    </row>
    <row r="24" spans="1:37" x14ac:dyDescent="0.4">
      <c r="A24" s="34" t="s">
        <v>108</v>
      </c>
      <c r="B24" s="35" t="s">
        <v>25</v>
      </c>
      <c r="C24" s="36" t="s">
        <v>95</v>
      </c>
      <c r="D24" s="35" t="s">
        <v>116</v>
      </c>
      <c r="E24" s="32" t="s">
        <v>111</v>
      </c>
      <c r="F24" s="33" t="s">
        <v>51</v>
      </c>
      <c r="G24" s="26">
        <v>10</v>
      </c>
      <c r="H24" s="29">
        <v>3</v>
      </c>
      <c r="I24" s="85">
        <v>44713</v>
      </c>
      <c r="J24" s="31">
        <v>51591</v>
      </c>
      <c r="K24" s="26">
        <v>10</v>
      </c>
      <c r="L24" s="26">
        <v>10</v>
      </c>
      <c r="M24" s="26">
        <v>10</v>
      </c>
      <c r="N24" s="26">
        <v>10</v>
      </c>
      <c r="O24" s="26">
        <v>10</v>
      </c>
      <c r="P24" s="26">
        <v>10</v>
      </c>
      <c r="Q24" s="26">
        <v>10</v>
      </c>
      <c r="R24" s="26">
        <v>10</v>
      </c>
      <c r="S24" s="26">
        <v>10</v>
      </c>
      <c r="T24" s="26">
        <v>10</v>
      </c>
      <c r="U24" s="26">
        <v>10</v>
      </c>
      <c r="V24" s="26">
        <v>10</v>
      </c>
      <c r="W24" s="71"/>
      <c r="X24" s="26">
        <v>20</v>
      </c>
      <c r="Y24" s="26">
        <v>20</v>
      </c>
      <c r="Z24" s="26">
        <v>20</v>
      </c>
      <c r="AA24" s="26">
        <v>20</v>
      </c>
      <c r="AB24" s="26">
        <v>20</v>
      </c>
      <c r="AC24" s="26">
        <v>20</v>
      </c>
      <c r="AD24" s="26">
        <v>20</v>
      </c>
      <c r="AE24" s="26">
        <v>20</v>
      </c>
      <c r="AF24" s="26">
        <v>20</v>
      </c>
      <c r="AG24" s="26">
        <v>20</v>
      </c>
      <c r="AH24" s="26">
        <v>20</v>
      </c>
      <c r="AI24" s="26">
        <v>20</v>
      </c>
      <c r="AK24" s="17"/>
    </row>
    <row r="25" spans="1:37" x14ac:dyDescent="0.4">
      <c r="A25" s="162" t="s">
        <v>121</v>
      </c>
      <c r="B25" s="162" t="s">
        <v>25</v>
      </c>
      <c r="C25" s="163" t="s">
        <v>118</v>
      </c>
      <c r="D25" s="164" t="s">
        <v>122</v>
      </c>
      <c r="E25" s="162" t="s">
        <v>123</v>
      </c>
      <c r="F25" s="168" t="s">
        <v>51</v>
      </c>
      <c r="G25" s="166">
        <v>30.37</v>
      </c>
      <c r="H25" s="162" t="s">
        <v>124</v>
      </c>
      <c r="I25" s="169">
        <v>43831</v>
      </c>
      <c r="J25" s="169">
        <v>46386</v>
      </c>
      <c r="K25" s="26">
        <v>30.45</v>
      </c>
      <c r="L25" s="26">
        <v>29.25</v>
      </c>
      <c r="M25" s="26">
        <v>30.01</v>
      </c>
      <c r="N25" s="26">
        <v>30.41</v>
      </c>
      <c r="O25" s="26">
        <v>29.23</v>
      </c>
      <c r="P25" s="26">
        <v>30.45</v>
      </c>
      <c r="Q25" s="26">
        <v>30.51</v>
      </c>
      <c r="R25" s="26">
        <v>30.37</v>
      </c>
      <c r="S25" s="26">
        <v>30.31</v>
      </c>
      <c r="T25" s="26">
        <v>29.71</v>
      </c>
      <c r="U25" s="26">
        <v>30.43</v>
      </c>
      <c r="V25" s="26">
        <v>29.96</v>
      </c>
      <c r="W25" s="71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K25" s="17"/>
    </row>
    <row r="26" spans="1:37" ht="78.75" x14ac:dyDescent="0.4">
      <c r="A26" s="162" t="s">
        <v>125</v>
      </c>
      <c r="B26" s="162" t="s">
        <v>25</v>
      </c>
      <c r="C26" s="163" t="s">
        <v>126</v>
      </c>
      <c r="D26" s="164" t="s">
        <v>122</v>
      </c>
      <c r="E26" s="162" t="s">
        <v>127</v>
      </c>
      <c r="F26" s="168" t="s">
        <v>51</v>
      </c>
      <c r="G26" s="166">
        <v>17.21</v>
      </c>
      <c r="H26" s="162" t="s">
        <v>124</v>
      </c>
      <c r="I26" s="169">
        <v>44075</v>
      </c>
      <c r="J26" s="169">
        <v>46387</v>
      </c>
      <c r="K26" s="26">
        <v>15</v>
      </c>
      <c r="L26" s="26">
        <v>15</v>
      </c>
      <c r="M26" s="26">
        <v>15</v>
      </c>
      <c r="N26" s="26">
        <v>15</v>
      </c>
      <c r="O26" s="26">
        <v>15</v>
      </c>
      <c r="P26" s="26">
        <v>17.399999999999999</v>
      </c>
      <c r="Q26" s="26">
        <v>16.78</v>
      </c>
      <c r="R26" s="26">
        <v>17.21</v>
      </c>
      <c r="S26" s="26">
        <v>16.54</v>
      </c>
      <c r="T26" s="26">
        <v>14.84</v>
      </c>
      <c r="U26" s="26">
        <v>16.41</v>
      </c>
      <c r="V26" s="26">
        <v>17.48</v>
      </c>
      <c r="W26" s="71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K26" s="17"/>
    </row>
    <row r="27" spans="1:37" x14ac:dyDescent="0.4">
      <c r="A27" s="171" t="s">
        <v>238</v>
      </c>
      <c r="B27" s="171"/>
      <c r="C27" s="172" t="s">
        <v>239</v>
      </c>
      <c r="D27" s="173" t="s">
        <v>233</v>
      </c>
      <c r="E27" s="171" t="s">
        <v>111</v>
      </c>
      <c r="F27" s="177" t="s">
        <v>89</v>
      </c>
      <c r="G27" s="174"/>
      <c r="H27" s="171"/>
      <c r="I27" s="176">
        <v>45078</v>
      </c>
      <c r="J27" s="176">
        <v>49458</v>
      </c>
      <c r="K27" s="84">
        <v>11.97</v>
      </c>
      <c r="L27" s="84">
        <v>11.77</v>
      </c>
      <c r="M27" s="84">
        <v>11.42</v>
      </c>
      <c r="N27" s="84">
        <v>10.66</v>
      </c>
      <c r="O27" s="84">
        <v>11.57</v>
      </c>
      <c r="P27" s="84">
        <v>12.7</v>
      </c>
      <c r="Q27" s="84">
        <v>12.25</v>
      </c>
      <c r="R27" s="84">
        <v>12.56</v>
      </c>
      <c r="S27" s="84">
        <v>12.07</v>
      </c>
      <c r="T27" s="84">
        <v>10.83</v>
      </c>
      <c r="U27" s="84">
        <v>11.98</v>
      </c>
      <c r="V27" s="84">
        <v>12.75</v>
      </c>
      <c r="W27" s="71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K27" s="17"/>
    </row>
    <row r="28" spans="1:37" x14ac:dyDescent="0.4">
      <c r="A28" s="22" t="s">
        <v>240</v>
      </c>
      <c r="B28" s="21"/>
      <c r="C28" s="21"/>
      <c r="D28" s="23" t="s">
        <v>129</v>
      </c>
      <c r="E28" s="24" t="s">
        <v>132</v>
      </c>
      <c r="F28" s="25" t="s">
        <v>89</v>
      </c>
      <c r="G28" s="16"/>
      <c r="H28" s="18"/>
      <c r="I28" s="19">
        <v>45292</v>
      </c>
      <c r="J28" s="20">
        <v>45657</v>
      </c>
      <c r="K28" s="20"/>
      <c r="L28" s="20"/>
      <c r="M28" s="20"/>
      <c r="N28" s="20"/>
      <c r="O28" s="20"/>
      <c r="P28" s="20"/>
      <c r="Q28" s="20"/>
      <c r="R28" s="20"/>
      <c r="S28" s="20"/>
      <c r="T28" s="16"/>
      <c r="U28" s="16"/>
      <c r="V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" t="s">
        <v>80</v>
      </c>
      <c r="AK28" s="17"/>
    </row>
    <row r="29" spans="1:37" ht="14.25" x14ac:dyDescent="0.4">
      <c r="A29" s="37" t="s">
        <v>94</v>
      </c>
      <c r="B29" s="38" t="s">
        <v>25</v>
      </c>
      <c r="C29" s="39" t="s">
        <v>142</v>
      </c>
      <c r="D29" s="40" t="s">
        <v>143</v>
      </c>
      <c r="E29" s="41" t="s">
        <v>144</v>
      </c>
      <c r="F29" s="42" t="s">
        <v>28</v>
      </c>
      <c r="G29" s="43">
        <v>5</v>
      </c>
      <c r="H29" s="44"/>
      <c r="I29" s="45">
        <v>43040</v>
      </c>
      <c r="J29" s="45">
        <v>46872</v>
      </c>
      <c r="K29" s="159">
        <v>5</v>
      </c>
      <c r="L29" s="42">
        <v>5</v>
      </c>
      <c r="M29" s="42">
        <v>5</v>
      </c>
      <c r="N29" s="42">
        <v>5</v>
      </c>
      <c r="O29" s="42">
        <v>5</v>
      </c>
      <c r="P29" s="42">
        <v>5</v>
      </c>
      <c r="Q29" s="42">
        <v>5</v>
      </c>
      <c r="R29" s="42">
        <v>5</v>
      </c>
      <c r="S29" s="42">
        <v>5</v>
      </c>
      <c r="T29" s="42">
        <v>5</v>
      </c>
      <c r="U29" s="42">
        <v>5</v>
      </c>
      <c r="V29" s="42">
        <v>5</v>
      </c>
    </row>
    <row r="30" spans="1:37" ht="14.25" x14ac:dyDescent="0.4">
      <c r="A30" s="37" t="s">
        <v>94</v>
      </c>
      <c r="B30" s="38" t="s">
        <v>25</v>
      </c>
      <c r="C30" s="39" t="s">
        <v>142</v>
      </c>
      <c r="D30" s="40" t="s">
        <v>145</v>
      </c>
      <c r="E30" s="41" t="s">
        <v>146</v>
      </c>
      <c r="F30" s="42" t="s">
        <v>28</v>
      </c>
      <c r="G30" s="43">
        <v>5</v>
      </c>
      <c r="H30" s="44"/>
      <c r="I30" s="45">
        <v>43132</v>
      </c>
      <c r="J30" s="45">
        <v>46965</v>
      </c>
      <c r="K30" s="159">
        <v>5</v>
      </c>
      <c r="L30" s="159">
        <v>5</v>
      </c>
      <c r="M30" s="159">
        <v>5</v>
      </c>
      <c r="N30" s="159">
        <v>5</v>
      </c>
      <c r="O30" s="159">
        <v>5</v>
      </c>
      <c r="P30" s="159">
        <v>5</v>
      </c>
      <c r="Q30" s="159">
        <v>5</v>
      </c>
      <c r="R30" s="159">
        <v>5</v>
      </c>
      <c r="S30" s="159">
        <v>5</v>
      </c>
      <c r="T30" s="159">
        <v>5</v>
      </c>
      <c r="U30" s="159">
        <v>5</v>
      </c>
      <c r="V30" s="159">
        <v>5</v>
      </c>
    </row>
    <row r="31" spans="1:37" ht="14.25" x14ac:dyDescent="0.4">
      <c r="A31" s="37" t="s">
        <v>94</v>
      </c>
      <c r="B31" s="38" t="s">
        <v>25</v>
      </c>
      <c r="C31" s="39" t="s">
        <v>142</v>
      </c>
      <c r="D31" s="40" t="s">
        <v>147</v>
      </c>
      <c r="E31" s="41" t="s">
        <v>148</v>
      </c>
      <c r="F31" s="42" t="s">
        <v>28</v>
      </c>
      <c r="G31" s="43">
        <v>25</v>
      </c>
      <c r="H31" s="44"/>
      <c r="I31" s="45">
        <v>43556</v>
      </c>
      <c r="J31" s="45">
        <v>47208</v>
      </c>
      <c r="K31" s="159">
        <v>25</v>
      </c>
      <c r="L31" s="159">
        <v>25</v>
      </c>
      <c r="M31" s="159">
        <v>25</v>
      </c>
      <c r="N31" s="159">
        <v>25</v>
      </c>
      <c r="O31" s="159">
        <v>25</v>
      </c>
      <c r="P31" s="159">
        <v>25</v>
      </c>
      <c r="Q31" s="159">
        <v>25</v>
      </c>
      <c r="R31" s="159">
        <v>25</v>
      </c>
      <c r="S31" s="159">
        <v>25</v>
      </c>
      <c r="T31" s="159">
        <v>25</v>
      </c>
      <c r="U31" s="159">
        <v>25</v>
      </c>
      <c r="V31" s="159">
        <v>25</v>
      </c>
    </row>
    <row r="32" spans="1:37" ht="14.25" x14ac:dyDescent="0.4">
      <c r="A32" s="37" t="s">
        <v>94</v>
      </c>
      <c r="B32" s="38" t="s">
        <v>25</v>
      </c>
      <c r="C32" s="39" t="s">
        <v>142</v>
      </c>
      <c r="D32" s="40" t="s">
        <v>149</v>
      </c>
      <c r="E32" s="41" t="s">
        <v>150</v>
      </c>
      <c r="F32" s="42" t="s">
        <v>28</v>
      </c>
      <c r="G32" s="43">
        <v>15</v>
      </c>
      <c r="H32" s="44"/>
      <c r="I32" s="45">
        <v>43891</v>
      </c>
      <c r="J32" s="45">
        <v>11017</v>
      </c>
      <c r="K32" s="159">
        <v>15</v>
      </c>
      <c r="L32" s="159">
        <v>15</v>
      </c>
      <c r="M32" s="159">
        <v>15</v>
      </c>
      <c r="N32" s="159">
        <v>15</v>
      </c>
      <c r="O32" s="159">
        <v>15</v>
      </c>
      <c r="P32" s="159">
        <v>15</v>
      </c>
      <c r="Q32" s="159">
        <v>15</v>
      </c>
      <c r="R32" s="159">
        <v>15</v>
      </c>
      <c r="S32" s="159">
        <v>15</v>
      </c>
      <c r="T32" s="159">
        <v>15</v>
      </c>
      <c r="U32" s="159">
        <v>15</v>
      </c>
      <c r="V32" s="159">
        <v>15</v>
      </c>
    </row>
    <row r="33" spans="1:35" ht="14.25" x14ac:dyDescent="0.4">
      <c r="A33" s="37" t="s">
        <v>94</v>
      </c>
      <c r="B33" s="38" t="s">
        <v>25</v>
      </c>
      <c r="C33" s="39" t="s">
        <v>151</v>
      </c>
      <c r="D33" s="40" t="s">
        <v>152</v>
      </c>
      <c r="E33" s="41" t="s">
        <v>153</v>
      </c>
      <c r="F33" s="42" t="s">
        <v>28</v>
      </c>
      <c r="G33" s="43">
        <v>20</v>
      </c>
      <c r="H33" s="44"/>
      <c r="I33" s="45">
        <v>42705</v>
      </c>
      <c r="J33" s="45">
        <v>46507</v>
      </c>
      <c r="K33" s="159">
        <v>20</v>
      </c>
      <c r="L33" s="159">
        <v>20</v>
      </c>
      <c r="M33" s="159">
        <v>20</v>
      </c>
      <c r="N33" s="159">
        <v>20</v>
      </c>
      <c r="O33" s="159">
        <v>20</v>
      </c>
      <c r="P33" s="159">
        <v>20</v>
      </c>
      <c r="Q33" s="159">
        <v>20</v>
      </c>
      <c r="R33" s="159">
        <v>20</v>
      </c>
      <c r="S33" s="159">
        <v>20</v>
      </c>
      <c r="T33" s="159">
        <v>20</v>
      </c>
      <c r="U33" s="159">
        <v>20</v>
      </c>
      <c r="V33" s="159">
        <v>20</v>
      </c>
    </row>
    <row r="34" spans="1:35" ht="63.75" x14ac:dyDescent="0.4">
      <c r="A34" s="37" t="s">
        <v>190</v>
      </c>
      <c r="B34" s="38" t="s">
        <v>25</v>
      </c>
      <c r="C34" s="49" t="s">
        <v>191</v>
      </c>
      <c r="D34" s="40" t="s">
        <v>192</v>
      </c>
      <c r="E34" s="37" t="s">
        <v>132</v>
      </c>
      <c r="F34" s="38" t="s">
        <v>241</v>
      </c>
      <c r="G34" s="183">
        <v>0</v>
      </c>
      <c r="H34" s="40"/>
      <c r="I34" s="47">
        <v>45139</v>
      </c>
      <c r="J34" s="160">
        <v>48791</v>
      </c>
      <c r="K34" s="159">
        <v>4.5</v>
      </c>
      <c r="L34" s="159">
        <v>4.5</v>
      </c>
      <c r="M34" s="159">
        <v>4.5</v>
      </c>
      <c r="N34" s="159">
        <v>4.5</v>
      </c>
      <c r="O34" s="159">
        <v>4.5</v>
      </c>
      <c r="P34" s="159">
        <v>4.5</v>
      </c>
      <c r="Q34" s="159">
        <v>4.5</v>
      </c>
      <c r="R34" s="159">
        <v>4.5</v>
      </c>
      <c r="S34" s="159">
        <v>4.5</v>
      </c>
      <c r="T34" s="159">
        <v>4.5</v>
      </c>
      <c r="U34" s="159">
        <v>4.5</v>
      </c>
      <c r="V34" s="159">
        <v>4.5</v>
      </c>
    </row>
    <row r="35" spans="1:35" ht="63.75" x14ac:dyDescent="0.4">
      <c r="A35" s="37" t="s">
        <v>190</v>
      </c>
      <c r="B35" s="38" t="s">
        <v>25</v>
      </c>
      <c r="C35" s="49" t="s">
        <v>191</v>
      </c>
      <c r="D35" s="40" t="s">
        <v>193</v>
      </c>
      <c r="E35" s="37" t="s">
        <v>132</v>
      </c>
      <c r="F35" s="38" t="s">
        <v>241</v>
      </c>
      <c r="G35" s="183">
        <v>0</v>
      </c>
      <c r="H35" s="40"/>
      <c r="I35" s="47">
        <v>45139</v>
      </c>
      <c r="J35" s="160">
        <v>48791</v>
      </c>
      <c r="K35" s="159">
        <v>0.5</v>
      </c>
      <c r="L35" s="159">
        <v>0.5</v>
      </c>
      <c r="M35" s="159">
        <v>0.5</v>
      </c>
      <c r="N35" s="159">
        <v>0.5</v>
      </c>
      <c r="O35" s="159">
        <v>0.5</v>
      </c>
      <c r="P35" s="159">
        <v>0.5</v>
      </c>
      <c r="Q35" s="159">
        <v>0.5</v>
      </c>
      <c r="R35" s="159">
        <v>0.5</v>
      </c>
      <c r="S35" s="159">
        <v>0.5</v>
      </c>
      <c r="T35" s="159">
        <v>0.5</v>
      </c>
      <c r="U35" s="159">
        <v>0.5</v>
      </c>
      <c r="V35" s="159">
        <v>0.5</v>
      </c>
    </row>
    <row r="40" spans="1:35" x14ac:dyDescent="0.4">
      <c r="J40" s="64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35" ht="14.25" x14ac:dyDescent="0.45">
      <c r="J41" s="66" t="s">
        <v>194</v>
      </c>
      <c r="K41" s="65">
        <f>SUM(K$4:K$27)</f>
        <v>2036.3600000000001</v>
      </c>
      <c r="L41" s="65">
        <f t="shared" ref="L41:V41" si="0">SUM(L$4:L$27)</f>
        <v>2031.09</v>
      </c>
      <c r="M41" s="65">
        <f t="shared" si="0"/>
        <v>2033.88</v>
      </c>
      <c r="N41" s="65">
        <f t="shared" si="0"/>
        <v>2040.4300000000003</v>
      </c>
      <c r="O41" s="65">
        <f t="shared" si="0"/>
        <v>2032.02</v>
      </c>
      <c r="P41" s="65">
        <f t="shared" si="0"/>
        <v>2037.7900000000002</v>
      </c>
      <c r="Q41" s="65">
        <f t="shared" si="0"/>
        <v>2036.86</v>
      </c>
      <c r="R41" s="65">
        <f t="shared" si="0"/>
        <v>2034.86</v>
      </c>
      <c r="S41" s="65">
        <f t="shared" si="0"/>
        <v>2036.28</v>
      </c>
      <c r="T41" s="65">
        <f t="shared" si="0"/>
        <v>2034.37</v>
      </c>
      <c r="U41" s="65">
        <f t="shared" si="0"/>
        <v>2033.4300000000003</v>
      </c>
      <c r="V41" s="65">
        <f t="shared" si="0"/>
        <v>2035.3600000000001</v>
      </c>
      <c r="W41"/>
      <c r="X41" s="65">
        <f>SUM(X4:X33)</f>
        <v>1892.7</v>
      </c>
      <c r="Y41" s="65">
        <f t="shared" ref="Y41:AI41" si="1">SUM(Y4:Y33)</f>
        <v>1892.7</v>
      </c>
      <c r="Z41" s="65">
        <f t="shared" si="1"/>
        <v>1892.7</v>
      </c>
      <c r="AA41" s="65">
        <f t="shared" si="1"/>
        <v>1892.7</v>
      </c>
      <c r="AB41" s="65">
        <f t="shared" si="1"/>
        <v>1892.7</v>
      </c>
      <c r="AC41" s="65">
        <f t="shared" si="1"/>
        <v>1892.7</v>
      </c>
      <c r="AD41" s="65">
        <f t="shared" si="1"/>
        <v>1892.7</v>
      </c>
      <c r="AE41" s="65">
        <f t="shared" si="1"/>
        <v>1892.7</v>
      </c>
      <c r="AF41" s="65">
        <f t="shared" si="1"/>
        <v>1892.7</v>
      </c>
      <c r="AG41" s="65">
        <f t="shared" si="1"/>
        <v>1892.7</v>
      </c>
      <c r="AH41" s="65">
        <f t="shared" si="1"/>
        <v>1892.7</v>
      </c>
      <c r="AI41" s="65">
        <f t="shared" si="1"/>
        <v>1892.7</v>
      </c>
    </row>
    <row r="42" spans="1:35" ht="52.9" x14ac:dyDescent="0.45">
      <c r="J42" s="67" t="s">
        <v>244</v>
      </c>
      <c r="K42" s="78">
        <f>SUM(K$29:K$35)*1.076</f>
        <v>80.7</v>
      </c>
      <c r="L42" s="78">
        <f t="shared" ref="L42:V42" si="2">SUM(L$29:L$35)*1.076</f>
        <v>80.7</v>
      </c>
      <c r="M42" s="78">
        <f t="shared" si="2"/>
        <v>80.7</v>
      </c>
      <c r="N42" s="78">
        <f t="shared" si="2"/>
        <v>80.7</v>
      </c>
      <c r="O42" s="78">
        <f t="shared" si="2"/>
        <v>80.7</v>
      </c>
      <c r="P42" s="78">
        <f t="shared" si="2"/>
        <v>80.7</v>
      </c>
      <c r="Q42" s="78">
        <f t="shared" si="2"/>
        <v>80.7</v>
      </c>
      <c r="R42" s="78">
        <f t="shared" si="2"/>
        <v>80.7</v>
      </c>
      <c r="S42" s="78">
        <f t="shared" si="2"/>
        <v>80.7</v>
      </c>
      <c r="T42" s="78">
        <f t="shared" si="2"/>
        <v>80.7</v>
      </c>
      <c r="U42" s="78">
        <f t="shared" si="2"/>
        <v>80.7</v>
      </c>
      <c r="V42" s="78">
        <f t="shared" si="2"/>
        <v>80.7</v>
      </c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4.25" customHeight="1" x14ac:dyDescent="0.45">
      <c r="I43" s="185" t="s">
        <v>242</v>
      </c>
      <c r="J43" s="182" t="s">
        <v>28</v>
      </c>
      <c r="K43" s="181">
        <f>SUMIF($F$29:$F$35, $J$43,K$29:K$35)*1.076</f>
        <v>75.320000000000007</v>
      </c>
      <c r="L43" s="181">
        <f t="shared" ref="L43:V43" si="3">SUMIF($F$29:$F$35, $J$43,L$29:L$35)*1.076</f>
        <v>75.320000000000007</v>
      </c>
      <c r="M43" s="181">
        <f t="shared" si="3"/>
        <v>75.320000000000007</v>
      </c>
      <c r="N43" s="181">
        <f t="shared" si="3"/>
        <v>75.320000000000007</v>
      </c>
      <c r="O43" s="181">
        <f t="shared" si="3"/>
        <v>75.320000000000007</v>
      </c>
      <c r="P43" s="181">
        <f t="shared" si="3"/>
        <v>75.320000000000007</v>
      </c>
      <c r="Q43" s="181">
        <f t="shared" si="3"/>
        <v>75.320000000000007</v>
      </c>
      <c r="R43" s="181">
        <f t="shared" si="3"/>
        <v>75.320000000000007</v>
      </c>
      <c r="S43" s="181">
        <f t="shared" si="3"/>
        <v>75.320000000000007</v>
      </c>
      <c r="T43" s="181">
        <f t="shared" si="3"/>
        <v>75.320000000000007</v>
      </c>
      <c r="U43" s="181">
        <f t="shared" si="3"/>
        <v>75.320000000000007</v>
      </c>
      <c r="V43" s="181">
        <f t="shared" si="3"/>
        <v>75.320000000000007</v>
      </c>
      <c r="W43" s="68" t="s">
        <v>195</v>
      </c>
      <c r="X43" s="69">
        <f t="shared" ref="X43:AI43" si="4">SUMIF($H$4:$H$28, 1, X$4:X$28)</f>
        <v>1370.7</v>
      </c>
      <c r="Y43" s="69">
        <f t="shared" si="4"/>
        <v>1370.7</v>
      </c>
      <c r="Z43" s="69">
        <f t="shared" si="4"/>
        <v>1370.7</v>
      </c>
      <c r="AA43" s="69">
        <f t="shared" si="4"/>
        <v>1370.7</v>
      </c>
      <c r="AB43" s="69">
        <f t="shared" si="4"/>
        <v>1370.7</v>
      </c>
      <c r="AC43" s="69">
        <f t="shared" si="4"/>
        <v>1370.7</v>
      </c>
      <c r="AD43" s="69">
        <f t="shared" si="4"/>
        <v>1370.7</v>
      </c>
      <c r="AE43" s="69">
        <f t="shared" si="4"/>
        <v>1370.7</v>
      </c>
      <c r="AF43" s="69">
        <f t="shared" si="4"/>
        <v>1370.7</v>
      </c>
      <c r="AG43" s="69">
        <f t="shared" si="4"/>
        <v>1370.7</v>
      </c>
      <c r="AH43" s="69">
        <f t="shared" si="4"/>
        <v>1370.7</v>
      </c>
      <c r="AI43" s="69">
        <f t="shared" si="4"/>
        <v>1370.7</v>
      </c>
    </row>
    <row r="44" spans="1:35" ht="14.25" x14ac:dyDescent="0.45">
      <c r="I44" s="185"/>
      <c r="J44" s="182" t="s">
        <v>51</v>
      </c>
      <c r="K44" s="181">
        <f>SUMIF($F$29:$F$35, $J$44,K$29:K$35)*1.076</f>
        <v>0</v>
      </c>
      <c r="L44" s="181">
        <f t="shared" ref="L44:V44" si="5">SUMIF($F$29:$F$35, $J$44,L$29:L$35)*1.076</f>
        <v>0</v>
      </c>
      <c r="M44" s="181">
        <f t="shared" si="5"/>
        <v>0</v>
      </c>
      <c r="N44" s="181">
        <f t="shared" si="5"/>
        <v>0</v>
      </c>
      <c r="O44" s="181">
        <f t="shared" si="5"/>
        <v>0</v>
      </c>
      <c r="P44" s="181">
        <f t="shared" si="5"/>
        <v>0</v>
      </c>
      <c r="Q44" s="181">
        <f t="shared" si="5"/>
        <v>0</v>
      </c>
      <c r="R44" s="181">
        <f t="shared" si="5"/>
        <v>0</v>
      </c>
      <c r="S44" s="181">
        <f t="shared" si="5"/>
        <v>0</v>
      </c>
      <c r="T44" s="181">
        <f t="shared" si="5"/>
        <v>0</v>
      </c>
      <c r="U44" s="181">
        <f t="shared" si="5"/>
        <v>0</v>
      </c>
      <c r="V44" s="181">
        <f t="shared" si="5"/>
        <v>0</v>
      </c>
      <c r="W44" s="68" t="s">
        <v>198</v>
      </c>
      <c r="X44">
        <f>SUMIF($H$4:$H$25, 2, X$4:X$28)</f>
        <v>0</v>
      </c>
      <c r="Y44">
        <f t="shared" ref="Y44:AI44" si="6">SUMIF($H$4:$H$25, 2, Y$4:Y$28)</f>
        <v>0</v>
      </c>
      <c r="Z44">
        <f t="shared" si="6"/>
        <v>0</v>
      </c>
      <c r="AA44">
        <f t="shared" si="6"/>
        <v>0</v>
      </c>
      <c r="AB44">
        <f t="shared" si="6"/>
        <v>0</v>
      </c>
      <c r="AC44">
        <f t="shared" si="6"/>
        <v>0</v>
      </c>
      <c r="AD44">
        <f t="shared" si="6"/>
        <v>0</v>
      </c>
      <c r="AE44">
        <f t="shared" si="6"/>
        <v>0</v>
      </c>
      <c r="AF44">
        <f t="shared" si="6"/>
        <v>0</v>
      </c>
      <c r="AG44">
        <f t="shared" si="6"/>
        <v>0</v>
      </c>
      <c r="AH44">
        <f t="shared" si="6"/>
        <v>0</v>
      </c>
      <c r="AI44">
        <f t="shared" si="6"/>
        <v>0</v>
      </c>
    </row>
    <row r="45" spans="1:35" ht="14.45" customHeight="1" x14ac:dyDescent="0.45">
      <c r="I45" s="185"/>
      <c r="J45" s="182" t="s">
        <v>241</v>
      </c>
      <c r="K45" s="181">
        <f>SUMIF($F$29:$F$35, $J$45,K$29:K$35)*1.076</f>
        <v>5.3800000000000008</v>
      </c>
      <c r="L45" s="181">
        <f t="shared" ref="L45:V45" si="7">SUMIF($F$29:$F$35, $J$45,L$29:L$35)*1.076</f>
        <v>5.3800000000000008</v>
      </c>
      <c r="M45" s="181">
        <f t="shared" si="7"/>
        <v>5.3800000000000008</v>
      </c>
      <c r="N45" s="181">
        <f t="shared" si="7"/>
        <v>5.3800000000000008</v>
      </c>
      <c r="O45" s="181">
        <f t="shared" si="7"/>
        <v>5.3800000000000008</v>
      </c>
      <c r="P45" s="181">
        <f t="shared" si="7"/>
        <v>5.3800000000000008</v>
      </c>
      <c r="Q45" s="181">
        <f t="shared" si="7"/>
        <v>5.3800000000000008</v>
      </c>
      <c r="R45" s="181">
        <f t="shared" si="7"/>
        <v>5.3800000000000008</v>
      </c>
      <c r="S45" s="181">
        <f t="shared" si="7"/>
        <v>5.3800000000000008</v>
      </c>
      <c r="T45" s="181">
        <f t="shared" si="7"/>
        <v>5.3800000000000008</v>
      </c>
      <c r="U45" s="181">
        <f t="shared" si="7"/>
        <v>5.3800000000000008</v>
      </c>
      <c r="V45" s="181">
        <f t="shared" si="7"/>
        <v>5.3800000000000008</v>
      </c>
      <c r="W45" s="68" t="s">
        <v>199</v>
      </c>
      <c r="X45">
        <f>SUMIF($H$4:$H$28, 3, X$4:X$28)</f>
        <v>522</v>
      </c>
      <c r="Y45">
        <f t="shared" ref="Y45:AI45" si="8">SUMIF($H$4:$H$28, 3, Y$4:Y$28)</f>
        <v>522</v>
      </c>
      <c r="Z45">
        <f t="shared" si="8"/>
        <v>522</v>
      </c>
      <c r="AA45">
        <f t="shared" si="8"/>
        <v>522</v>
      </c>
      <c r="AB45">
        <f t="shared" si="8"/>
        <v>522</v>
      </c>
      <c r="AC45">
        <f t="shared" si="8"/>
        <v>522</v>
      </c>
      <c r="AD45">
        <f t="shared" si="8"/>
        <v>522</v>
      </c>
      <c r="AE45">
        <f t="shared" si="8"/>
        <v>522</v>
      </c>
      <c r="AF45">
        <f t="shared" si="8"/>
        <v>522</v>
      </c>
      <c r="AG45">
        <f t="shared" si="8"/>
        <v>522</v>
      </c>
      <c r="AH45">
        <f t="shared" si="8"/>
        <v>522</v>
      </c>
      <c r="AI45">
        <f t="shared" si="8"/>
        <v>522</v>
      </c>
    </row>
    <row r="46" spans="1:35" ht="14.25" x14ac:dyDescent="0.45">
      <c r="J46" s="67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/>
      <c r="X46" s="69">
        <f>SUM(X43:X45)</f>
        <v>1892.7</v>
      </c>
      <c r="Y46" s="69">
        <f t="shared" ref="Y46:AI46" si="9">SUM(Y43:Y45)</f>
        <v>1892.7</v>
      </c>
      <c r="Z46" s="69">
        <f t="shared" si="9"/>
        <v>1892.7</v>
      </c>
      <c r="AA46" s="69">
        <f t="shared" si="9"/>
        <v>1892.7</v>
      </c>
      <c r="AB46" s="69">
        <f t="shared" si="9"/>
        <v>1892.7</v>
      </c>
      <c r="AC46" s="69">
        <f t="shared" si="9"/>
        <v>1892.7</v>
      </c>
      <c r="AD46" s="69">
        <f t="shared" si="9"/>
        <v>1892.7</v>
      </c>
      <c r="AE46" s="69">
        <f t="shared" si="9"/>
        <v>1892.7</v>
      </c>
      <c r="AF46" s="69">
        <f t="shared" si="9"/>
        <v>1892.7</v>
      </c>
      <c r="AG46" s="69">
        <f t="shared" si="9"/>
        <v>1892.7</v>
      </c>
      <c r="AH46" s="69">
        <f t="shared" si="9"/>
        <v>1892.7</v>
      </c>
      <c r="AI46" s="69">
        <f t="shared" si="9"/>
        <v>1892.7</v>
      </c>
    </row>
    <row r="47" spans="1:35" ht="14.25" x14ac:dyDescent="0.45">
      <c r="J47" s="67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/>
      <c r="X47"/>
      <c r="Y47"/>
      <c r="Z47"/>
    </row>
    <row r="48" spans="1:35" ht="14.25" x14ac:dyDescent="0.45">
      <c r="W48"/>
      <c r="X48"/>
      <c r="Y48"/>
      <c r="Z48"/>
    </row>
    <row r="49" spans="1:26" ht="14.25" x14ac:dyDescent="0.45">
      <c r="A49" s="54"/>
      <c r="B49"/>
      <c r="C49"/>
      <c r="D49"/>
      <c r="E49"/>
      <c r="F49" s="58"/>
      <c r="G49"/>
      <c r="H49" s="61"/>
      <c r="I49"/>
      <c r="J49"/>
      <c r="K49"/>
      <c r="L49"/>
      <c r="M49"/>
      <c r="N49"/>
      <c r="W49"/>
      <c r="X49"/>
      <c r="Y49"/>
      <c r="Z49"/>
    </row>
    <row r="50" spans="1:26" ht="14.25" x14ac:dyDescent="0.45">
      <c r="A50" s="184" t="s">
        <v>201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61"/>
      <c r="U50"/>
      <c r="V50"/>
      <c r="W50"/>
      <c r="X50"/>
      <c r="Y50"/>
      <c r="Z50"/>
    </row>
    <row r="51" spans="1:26" ht="14.25" x14ac:dyDescent="0.45">
      <c r="A51" s="55"/>
      <c r="B51" s="57"/>
      <c r="C51" s="57"/>
      <c r="D51" s="57"/>
      <c r="E51" s="57"/>
      <c r="F51" s="59"/>
      <c r="G51" s="57"/>
      <c r="H51" s="62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5"/>
      <c r="U51"/>
      <c r="V51"/>
    </row>
    <row r="52" spans="1:26" ht="14.25" x14ac:dyDescent="0.45">
      <c r="A52" s="56" t="s">
        <v>202</v>
      </c>
      <c r="B52" s="56" t="s">
        <v>203</v>
      </c>
      <c r="C52" s="56" t="s">
        <v>204</v>
      </c>
      <c r="D52" s="56" t="s">
        <v>205</v>
      </c>
      <c r="E52" s="56" t="s">
        <v>206</v>
      </c>
      <c r="F52" s="60" t="s">
        <v>207</v>
      </c>
      <c r="G52" s="56" t="s">
        <v>208</v>
      </c>
      <c r="H52" s="63" t="s">
        <v>209</v>
      </c>
      <c r="I52" s="56" t="s">
        <v>210</v>
      </c>
      <c r="J52" s="56" t="s">
        <v>211</v>
      </c>
      <c r="K52" s="56" t="s">
        <v>212</v>
      </c>
      <c r="L52" s="56" t="s">
        <v>213</v>
      </c>
      <c r="M52" s="56" t="s">
        <v>214</v>
      </c>
      <c r="N52" s="56" t="s">
        <v>215</v>
      </c>
      <c r="O52" s="56" t="s">
        <v>216</v>
      </c>
      <c r="P52" s="56" t="s">
        <v>216</v>
      </c>
      <c r="Q52" s="56" t="s">
        <v>217</v>
      </c>
      <c r="R52" s="56" t="s">
        <v>218</v>
      </c>
      <c r="S52" s="56" t="s">
        <v>219</v>
      </c>
      <c r="T52" s="56" t="s">
        <v>220</v>
      </c>
      <c r="U52"/>
      <c r="V52"/>
    </row>
    <row r="53" spans="1:26" ht="14.25" x14ac:dyDescent="0.45">
      <c r="A53" s="83">
        <v>12033</v>
      </c>
      <c r="B53" s="73" t="s">
        <v>221</v>
      </c>
      <c r="C53" s="73" t="s">
        <v>222</v>
      </c>
      <c r="D53" s="73" t="s">
        <v>223</v>
      </c>
      <c r="E53" s="74">
        <v>45078</v>
      </c>
      <c r="F53" s="75">
        <v>51470</v>
      </c>
      <c r="G53" s="74">
        <v>51470</v>
      </c>
      <c r="H53" s="76" t="s">
        <v>224</v>
      </c>
      <c r="I53" s="73" t="s">
        <v>225</v>
      </c>
      <c r="J53" s="73" t="s">
        <v>226</v>
      </c>
      <c r="K53" s="73" t="s">
        <v>227</v>
      </c>
      <c r="L53" s="73" t="s">
        <v>227</v>
      </c>
      <c r="M53" s="73" t="s">
        <v>228</v>
      </c>
      <c r="N53" s="73">
        <v>40</v>
      </c>
      <c r="O53" s="73">
        <v>40</v>
      </c>
      <c r="P53" s="73">
        <v>0</v>
      </c>
      <c r="Q53" s="73" t="s">
        <v>229</v>
      </c>
      <c r="R53" s="73" t="s">
        <v>230</v>
      </c>
      <c r="S53" s="73">
        <v>40</v>
      </c>
      <c r="T53" s="83">
        <v>40</v>
      </c>
      <c r="U53"/>
      <c r="V53"/>
    </row>
    <row r="54" spans="1:26" ht="14.25" x14ac:dyDescent="0.45">
      <c r="A54" s="83">
        <v>12032</v>
      </c>
      <c r="B54" s="73" t="s">
        <v>116</v>
      </c>
      <c r="C54" s="73" t="s">
        <v>231</v>
      </c>
      <c r="D54" s="73" t="s">
        <v>232</v>
      </c>
      <c r="E54" s="74">
        <v>44713</v>
      </c>
      <c r="F54" s="75">
        <v>51591</v>
      </c>
      <c r="G54" s="75">
        <v>51560</v>
      </c>
      <c r="H54" s="76" t="s">
        <v>224</v>
      </c>
      <c r="I54" s="73" t="s">
        <v>225</v>
      </c>
      <c r="J54" s="73" t="s">
        <v>226</v>
      </c>
      <c r="K54" s="73" t="s">
        <v>227</v>
      </c>
      <c r="L54" s="73" t="s">
        <v>227</v>
      </c>
      <c r="M54" s="73" t="s">
        <v>228</v>
      </c>
      <c r="N54" s="73">
        <v>10</v>
      </c>
      <c r="O54" s="73">
        <v>10</v>
      </c>
      <c r="P54" s="73">
        <v>0</v>
      </c>
      <c r="Q54" s="73" t="s">
        <v>229</v>
      </c>
      <c r="R54" s="73" t="s">
        <v>230</v>
      </c>
      <c r="S54" s="73">
        <v>10</v>
      </c>
      <c r="T54" s="83">
        <v>10</v>
      </c>
      <c r="U54"/>
      <c r="V54"/>
    </row>
    <row r="55" spans="1:26" ht="14.25" x14ac:dyDescent="0.45">
      <c r="A55" s="83">
        <v>2836</v>
      </c>
      <c r="B55" s="73" t="s">
        <v>233</v>
      </c>
      <c r="C55" s="73" t="s">
        <v>234</v>
      </c>
      <c r="D55" s="73" t="s">
        <v>233</v>
      </c>
      <c r="E55" s="74">
        <v>45078</v>
      </c>
      <c r="F55" s="75">
        <v>49458</v>
      </c>
      <c r="G55" s="74">
        <v>49458</v>
      </c>
      <c r="H55" s="73" t="s">
        <v>235</v>
      </c>
      <c r="I55" s="73" t="s">
        <v>225</v>
      </c>
      <c r="J55" s="73" t="s">
        <v>226</v>
      </c>
      <c r="K55" s="73" t="s">
        <v>236</v>
      </c>
      <c r="L55" s="73" t="s">
        <v>236</v>
      </c>
      <c r="M55" s="73" t="s">
        <v>228</v>
      </c>
      <c r="N55" s="73">
        <v>14.5</v>
      </c>
      <c r="O55" s="73"/>
      <c r="P55" s="73">
        <v>0</v>
      </c>
      <c r="Q55" s="73" t="s">
        <v>229</v>
      </c>
      <c r="R55" s="73" t="s">
        <v>237</v>
      </c>
      <c r="S55" s="73">
        <v>14.5</v>
      </c>
      <c r="T55" s="83">
        <v>0</v>
      </c>
      <c r="U55"/>
      <c r="V55"/>
    </row>
  </sheetData>
  <autoFilter ref="A3:AP35" xr:uid="{F910DFD0-0C3F-4E14-B249-495CF3BA17C6}"/>
  <mergeCells count="2">
    <mergeCell ref="A50:S50"/>
    <mergeCell ref="I43:I45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6564-04C8-407E-83CF-B833577E9A08}">
  <dimension ref="A1:S57"/>
  <sheetViews>
    <sheetView zoomScale="70" zoomScaleNormal="70" workbookViewId="0">
      <selection activeCell="J4" sqref="J4"/>
    </sheetView>
  </sheetViews>
  <sheetFormatPr defaultRowHeight="14.25" x14ac:dyDescent="0.45"/>
  <cols>
    <col min="1" max="1" width="28" bestFit="1" customWidth="1"/>
    <col min="2" max="2" width="24.46484375" customWidth="1"/>
    <col min="3" max="3" width="12" customWidth="1"/>
    <col min="4" max="8" width="10" customWidth="1"/>
    <col min="9" max="9" width="16.265625" bestFit="1" customWidth="1"/>
    <col min="10" max="10" width="9" bestFit="1" customWidth="1"/>
    <col min="11" max="14" width="10" customWidth="1"/>
    <col min="15" max="15" width="10.53125" customWidth="1"/>
    <col min="16" max="16" width="14.265625" customWidth="1"/>
    <col min="17" max="17" width="13.19921875" customWidth="1"/>
    <col min="18" max="18" width="13.46484375" customWidth="1"/>
    <col min="19" max="19" width="37.19921875" bestFit="1" customWidth="1"/>
  </cols>
  <sheetData>
    <row r="1" spans="1:18" x14ac:dyDescent="0.45">
      <c r="C1" s="242">
        <v>4</v>
      </c>
      <c r="D1" s="242">
        <v>5</v>
      </c>
      <c r="E1" s="242">
        <v>6</v>
      </c>
      <c r="F1" s="242">
        <v>7</v>
      </c>
      <c r="G1" s="242">
        <v>8</v>
      </c>
      <c r="H1" s="242">
        <v>9</v>
      </c>
      <c r="I1" s="242">
        <v>10</v>
      </c>
      <c r="J1" s="242">
        <v>11</v>
      </c>
      <c r="K1" s="242">
        <v>12</v>
      </c>
      <c r="L1" s="242">
        <v>13</v>
      </c>
      <c r="M1" s="242">
        <v>14</v>
      </c>
      <c r="N1" s="242">
        <v>15</v>
      </c>
      <c r="O1" s="242"/>
    </row>
    <row r="2" spans="1:18" ht="66" x14ac:dyDescent="0.45">
      <c r="A2" s="243" t="s">
        <v>249</v>
      </c>
      <c r="B2" s="243" t="s">
        <v>4</v>
      </c>
      <c r="C2" s="244" t="s">
        <v>296</v>
      </c>
      <c r="D2" s="244" t="s">
        <v>296</v>
      </c>
      <c r="E2" s="244" t="s">
        <v>296</v>
      </c>
      <c r="F2" s="244" t="s">
        <v>296</v>
      </c>
      <c r="G2" s="244" t="s">
        <v>296</v>
      </c>
      <c r="H2" s="244" t="s">
        <v>296</v>
      </c>
      <c r="I2" s="244" t="s">
        <v>296</v>
      </c>
      <c r="J2" s="244" t="s">
        <v>296</v>
      </c>
      <c r="K2" s="244" t="s">
        <v>296</v>
      </c>
      <c r="L2" s="244" t="s">
        <v>296</v>
      </c>
      <c r="M2" s="244" t="s">
        <v>296</v>
      </c>
      <c r="N2" s="244" t="s">
        <v>296</v>
      </c>
      <c r="O2" s="244" t="s">
        <v>297</v>
      </c>
      <c r="P2" s="245" t="s">
        <v>5</v>
      </c>
      <c r="Q2" s="246" t="s">
        <v>8</v>
      </c>
      <c r="R2" s="246" t="s">
        <v>9</v>
      </c>
    </row>
    <row r="3" spans="1:18" x14ac:dyDescent="0.45">
      <c r="C3" s="247" t="s">
        <v>298</v>
      </c>
      <c r="D3" s="247" t="s">
        <v>299</v>
      </c>
      <c r="E3" s="247" t="s">
        <v>300</v>
      </c>
      <c r="F3" s="247" t="s">
        <v>301</v>
      </c>
      <c r="G3" s="247" t="s">
        <v>14</v>
      </c>
      <c r="H3" s="248" t="s">
        <v>302</v>
      </c>
      <c r="I3" s="249" t="s">
        <v>303</v>
      </c>
      <c r="J3" s="250" t="s">
        <v>304</v>
      </c>
      <c r="K3" s="251" t="s">
        <v>305</v>
      </c>
      <c r="L3" s="250" t="s">
        <v>306</v>
      </c>
      <c r="M3" s="250" t="s">
        <v>307</v>
      </c>
      <c r="N3" s="252" t="s">
        <v>308</v>
      </c>
      <c r="O3" s="252"/>
      <c r="P3" s="253"/>
      <c r="Q3" s="254"/>
      <c r="R3" s="254"/>
    </row>
    <row r="4" spans="1:18" x14ac:dyDescent="0.45">
      <c r="A4" s="243"/>
      <c r="B4" s="243"/>
      <c r="C4" s="255">
        <f>SUM(C5:C17)+SUM(C25:C28)*1.09</f>
        <v>964.18880000000001</v>
      </c>
      <c r="D4" s="255">
        <f t="shared" ref="D4:G4" si="0">SUM(D5:D17)+SUM(D25:D28)*1.09</f>
        <v>1006.2302999999999</v>
      </c>
      <c r="E4" s="255">
        <f t="shared" si="0"/>
        <v>1005.5218</v>
      </c>
      <c r="F4" s="255">
        <f t="shared" si="0"/>
        <v>1010.2032</v>
      </c>
      <c r="G4" s="255">
        <f t="shared" si="0"/>
        <v>1018.651</v>
      </c>
      <c r="H4" s="255">
        <f>SUM(H5:H17)+SUM(H25:H28)*1.09</f>
        <v>1022.104</v>
      </c>
      <c r="I4" s="255">
        <f t="shared" ref="I4:N4" si="1">SUM(I5:I17)+SUM(I25:I28)*1.09</f>
        <v>1024.4375</v>
      </c>
      <c r="J4" s="255">
        <f t="shared" si="1"/>
        <v>1056.0349999999999</v>
      </c>
      <c r="K4" s="255">
        <f t="shared" si="1"/>
        <v>1057.0349999999999</v>
      </c>
      <c r="L4" s="255">
        <f t="shared" si="1"/>
        <v>1053.4829999999999</v>
      </c>
      <c r="M4" s="255">
        <f t="shared" si="1"/>
        <v>1042.85475</v>
      </c>
      <c r="N4" s="255">
        <f t="shared" si="1"/>
        <v>1040.739</v>
      </c>
      <c r="O4" s="255"/>
      <c r="P4" s="253"/>
      <c r="Q4" s="253"/>
      <c r="R4" s="253"/>
    </row>
    <row r="5" spans="1:18" x14ac:dyDescent="0.45">
      <c r="A5" s="256" t="s">
        <v>309</v>
      </c>
      <c r="B5" s="250" t="s">
        <v>310</v>
      </c>
      <c r="C5" s="257">
        <v>48.71</v>
      </c>
      <c r="D5" s="257">
        <v>48.71</v>
      </c>
      <c r="E5" s="257">
        <v>48.71</v>
      </c>
      <c r="F5" s="257">
        <v>48.71</v>
      </c>
      <c r="G5" s="257">
        <v>48.71</v>
      </c>
      <c r="H5" s="257">
        <v>48.71</v>
      </c>
      <c r="I5" s="257">
        <v>48.71</v>
      </c>
      <c r="J5" s="257">
        <v>48.71</v>
      </c>
      <c r="K5" s="257">
        <v>48.71</v>
      </c>
      <c r="L5" s="257">
        <v>48.71</v>
      </c>
      <c r="M5" s="257">
        <v>48.71</v>
      </c>
      <c r="N5" s="257">
        <v>48.71</v>
      </c>
      <c r="O5" s="257">
        <f>$J5</f>
        <v>48.71</v>
      </c>
      <c r="P5" s="250" t="s">
        <v>311</v>
      </c>
      <c r="Q5" s="258">
        <v>41760</v>
      </c>
      <c r="R5" s="258">
        <v>51135</v>
      </c>
    </row>
    <row r="6" spans="1:18" x14ac:dyDescent="0.45">
      <c r="A6" s="256">
        <v>152818</v>
      </c>
      <c r="B6" s="250" t="s">
        <v>312</v>
      </c>
      <c r="C6" s="257">
        <v>111.3</v>
      </c>
      <c r="D6" s="257">
        <v>111.3</v>
      </c>
      <c r="E6" s="257">
        <v>111.3</v>
      </c>
      <c r="F6" s="257">
        <v>111.3</v>
      </c>
      <c r="G6" s="257">
        <v>111.3</v>
      </c>
      <c r="H6" s="257">
        <v>111.3</v>
      </c>
      <c r="I6" s="257">
        <v>111.3</v>
      </c>
      <c r="J6" s="257">
        <v>111.3</v>
      </c>
      <c r="K6" s="257">
        <v>111.3</v>
      </c>
      <c r="L6" s="257">
        <v>111.3</v>
      </c>
      <c r="M6" s="257">
        <v>111.3</v>
      </c>
      <c r="N6" s="257">
        <v>111.3</v>
      </c>
      <c r="O6" s="257">
        <f t="shared" ref="O6:O28" si="2">$J6</f>
        <v>111.3</v>
      </c>
      <c r="P6" s="250" t="s">
        <v>311</v>
      </c>
      <c r="Q6" s="258">
        <v>42887</v>
      </c>
      <c r="R6" s="258">
        <v>50405</v>
      </c>
    </row>
    <row r="7" spans="1:18" x14ac:dyDescent="0.45">
      <c r="A7" s="256">
        <v>152818</v>
      </c>
      <c r="B7" s="250" t="s">
        <v>313</v>
      </c>
      <c r="C7" s="257">
        <v>112.7</v>
      </c>
      <c r="D7" s="257">
        <v>112.7</v>
      </c>
      <c r="E7" s="257">
        <v>112.7</v>
      </c>
      <c r="F7" s="257">
        <v>112.7</v>
      </c>
      <c r="G7" s="257">
        <v>112.7</v>
      </c>
      <c r="H7" s="257">
        <v>112.7</v>
      </c>
      <c r="I7" s="257">
        <v>112.7</v>
      </c>
      <c r="J7" s="257">
        <v>112.7</v>
      </c>
      <c r="K7" s="257">
        <v>112.7</v>
      </c>
      <c r="L7" s="257">
        <v>112.7</v>
      </c>
      <c r="M7" s="257">
        <v>112.7</v>
      </c>
      <c r="N7" s="257">
        <v>112.7</v>
      </c>
      <c r="O7" s="257">
        <f t="shared" si="2"/>
        <v>112.7</v>
      </c>
      <c r="P7" s="250" t="s">
        <v>311</v>
      </c>
      <c r="Q7" s="258">
        <v>42887</v>
      </c>
      <c r="R7" s="258">
        <v>50405</v>
      </c>
    </row>
    <row r="8" spans="1:18" x14ac:dyDescent="0.45">
      <c r="A8" s="256">
        <v>152818</v>
      </c>
      <c r="B8" s="259" t="s">
        <v>314</v>
      </c>
      <c r="C8" s="257">
        <v>112</v>
      </c>
      <c r="D8" s="257">
        <v>112</v>
      </c>
      <c r="E8" s="257">
        <v>112</v>
      </c>
      <c r="F8" s="257">
        <v>112</v>
      </c>
      <c r="G8" s="257">
        <v>112</v>
      </c>
      <c r="H8" s="257">
        <v>112</v>
      </c>
      <c r="I8" s="257">
        <v>112</v>
      </c>
      <c r="J8" s="257">
        <v>112</v>
      </c>
      <c r="K8" s="257">
        <v>112</v>
      </c>
      <c r="L8" s="257">
        <v>112</v>
      </c>
      <c r="M8" s="257">
        <v>112</v>
      </c>
      <c r="N8" s="257">
        <v>112</v>
      </c>
      <c r="O8" s="257">
        <f t="shared" si="2"/>
        <v>112</v>
      </c>
      <c r="P8" s="250" t="s">
        <v>311</v>
      </c>
      <c r="Q8" s="258">
        <v>42887</v>
      </c>
      <c r="R8" s="258">
        <v>50405</v>
      </c>
    </row>
    <row r="9" spans="1:18" x14ac:dyDescent="0.45">
      <c r="A9" s="256">
        <v>153042</v>
      </c>
      <c r="B9" s="259" t="s">
        <v>315</v>
      </c>
      <c r="C9" s="257">
        <v>10</v>
      </c>
      <c r="D9" s="257">
        <v>10</v>
      </c>
      <c r="E9" s="257">
        <v>10</v>
      </c>
      <c r="F9" s="257">
        <v>10</v>
      </c>
      <c r="G9" s="257">
        <v>10</v>
      </c>
      <c r="H9" s="257">
        <v>10</v>
      </c>
      <c r="I9" s="257">
        <v>10</v>
      </c>
      <c r="J9" s="257">
        <v>10</v>
      </c>
      <c r="K9" s="257">
        <v>10</v>
      </c>
      <c r="L9" s="257">
        <v>10</v>
      </c>
      <c r="M9" s="257">
        <v>10</v>
      </c>
      <c r="N9" s="257">
        <v>10</v>
      </c>
      <c r="O9" s="257">
        <f t="shared" si="2"/>
        <v>10</v>
      </c>
      <c r="P9" s="250" t="s">
        <v>311</v>
      </c>
      <c r="Q9" s="258" t="s">
        <v>316</v>
      </c>
      <c r="R9" s="258" t="s">
        <v>317</v>
      </c>
    </row>
    <row r="10" spans="1:18" x14ac:dyDescent="0.45">
      <c r="A10" s="256">
        <v>153042</v>
      </c>
      <c r="B10" s="259" t="s">
        <v>318</v>
      </c>
      <c r="C10" s="257">
        <v>10</v>
      </c>
      <c r="D10" s="257">
        <v>10</v>
      </c>
      <c r="E10" s="257">
        <v>10</v>
      </c>
      <c r="F10" s="257">
        <v>10</v>
      </c>
      <c r="G10" s="257">
        <v>10</v>
      </c>
      <c r="H10" s="257">
        <v>10</v>
      </c>
      <c r="I10" s="257">
        <v>10</v>
      </c>
      <c r="J10" s="257">
        <v>10</v>
      </c>
      <c r="K10" s="257">
        <v>10</v>
      </c>
      <c r="L10" s="257">
        <v>10</v>
      </c>
      <c r="M10" s="257">
        <v>10</v>
      </c>
      <c r="N10" s="257">
        <v>10</v>
      </c>
      <c r="O10" s="257">
        <f t="shared" si="2"/>
        <v>10</v>
      </c>
      <c r="P10" s="250" t="s">
        <v>311</v>
      </c>
      <c r="Q10" s="258" t="s">
        <v>316</v>
      </c>
      <c r="R10" s="258" t="s">
        <v>317</v>
      </c>
    </row>
    <row r="11" spans="1:18" x14ac:dyDescent="0.45">
      <c r="A11" s="256">
        <v>153042</v>
      </c>
      <c r="B11" s="259" t="s">
        <v>319</v>
      </c>
      <c r="C11" s="257">
        <v>10</v>
      </c>
      <c r="D11" s="257">
        <v>10</v>
      </c>
      <c r="E11" s="257">
        <v>10</v>
      </c>
      <c r="F11" s="257">
        <v>10</v>
      </c>
      <c r="G11" s="257">
        <v>10</v>
      </c>
      <c r="H11" s="257">
        <v>10</v>
      </c>
      <c r="I11" s="257">
        <v>10</v>
      </c>
      <c r="J11" s="257">
        <v>10</v>
      </c>
      <c r="K11" s="257">
        <v>10</v>
      </c>
      <c r="L11" s="257">
        <v>10</v>
      </c>
      <c r="M11" s="257">
        <v>10</v>
      </c>
      <c r="N11" s="257">
        <v>10</v>
      </c>
      <c r="O11" s="257">
        <f t="shared" si="2"/>
        <v>10</v>
      </c>
      <c r="P11" s="250" t="s">
        <v>311</v>
      </c>
      <c r="Q11" s="258" t="s">
        <v>316</v>
      </c>
      <c r="R11" s="258" t="s">
        <v>317</v>
      </c>
    </row>
    <row r="12" spans="1:18" x14ac:dyDescent="0.45">
      <c r="A12" s="256">
        <v>153041</v>
      </c>
      <c r="B12" s="259" t="s">
        <v>320</v>
      </c>
      <c r="C12" s="257">
        <v>7.5</v>
      </c>
      <c r="D12" s="257">
        <v>7.5</v>
      </c>
      <c r="E12" s="257">
        <v>7.5</v>
      </c>
      <c r="F12" s="257">
        <v>7.5</v>
      </c>
      <c r="G12" s="257">
        <v>7.5</v>
      </c>
      <c r="H12" s="257">
        <v>7.5</v>
      </c>
      <c r="I12" s="257">
        <v>7.5</v>
      </c>
      <c r="J12" s="257">
        <v>7.5</v>
      </c>
      <c r="K12" s="257">
        <v>7.5</v>
      </c>
      <c r="L12" s="257">
        <v>7.5</v>
      </c>
      <c r="M12" s="257">
        <v>7.5</v>
      </c>
      <c r="N12" s="257">
        <v>7.5</v>
      </c>
      <c r="O12" s="257">
        <f t="shared" si="2"/>
        <v>7.5</v>
      </c>
      <c r="P12" s="250" t="s">
        <v>311</v>
      </c>
      <c r="Q12" s="258" t="s">
        <v>321</v>
      </c>
      <c r="R12" s="258" t="s">
        <v>317</v>
      </c>
    </row>
    <row r="13" spans="1:18" x14ac:dyDescent="0.45">
      <c r="A13" s="256">
        <v>153047</v>
      </c>
      <c r="B13" s="259" t="s">
        <v>322</v>
      </c>
      <c r="C13" s="257">
        <v>1.05</v>
      </c>
      <c r="D13" s="257">
        <v>2.71</v>
      </c>
      <c r="E13" s="257">
        <v>1.62</v>
      </c>
      <c r="F13" s="257">
        <v>2.5299999999999998</v>
      </c>
      <c r="G13" s="257">
        <v>1.8</v>
      </c>
      <c r="H13" s="257">
        <v>1.22</v>
      </c>
      <c r="I13" s="257">
        <v>1.21</v>
      </c>
      <c r="J13" s="257">
        <v>0.9</v>
      </c>
      <c r="K13" s="257">
        <v>1.9</v>
      </c>
      <c r="L13" s="257">
        <v>3.58</v>
      </c>
      <c r="M13" s="257">
        <v>2.68</v>
      </c>
      <c r="N13" s="257">
        <v>1.3</v>
      </c>
      <c r="O13" s="257">
        <f t="shared" si="2"/>
        <v>0.9</v>
      </c>
      <c r="P13" s="250" t="s">
        <v>311</v>
      </c>
      <c r="Q13" s="258">
        <v>42887</v>
      </c>
      <c r="R13" s="258">
        <v>44714</v>
      </c>
    </row>
    <row r="14" spans="1:18" x14ac:dyDescent="0.45">
      <c r="A14" s="259">
        <v>152999</v>
      </c>
      <c r="B14" s="250" t="s">
        <v>323</v>
      </c>
      <c r="C14" s="257">
        <v>422</v>
      </c>
      <c r="D14" s="257">
        <v>422</v>
      </c>
      <c r="E14" s="257">
        <v>422</v>
      </c>
      <c r="F14" s="257">
        <v>422</v>
      </c>
      <c r="G14" s="257">
        <v>422</v>
      </c>
      <c r="H14" s="257">
        <v>422</v>
      </c>
      <c r="I14" s="257">
        <v>422</v>
      </c>
      <c r="J14" s="257">
        <v>422</v>
      </c>
      <c r="K14" s="257">
        <v>422</v>
      </c>
      <c r="L14" s="257">
        <v>422</v>
      </c>
      <c r="M14" s="257">
        <v>422</v>
      </c>
      <c r="N14" s="257">
        <v>422</v>
      </c>
      <c r="O14" s="257">
        <f t="shared" si="2"/>
        <v>422</v>
      </c>
      <c r="P14" s="250" t="s">
        <v>311</v>
      </c>
      <c r="Q14" s="258">
        <v>43435</v>
      </c>
      <c r="R14" s="258">
        <v>50678</v>
      </c>
    </row>
    <row r="15" spans="1:18" x14ac:dyDescent="0.45">
      <c r="A15" s="259">
        <v>152999</v>
      </c>
      <c r="B15" s="250" t="s">
        <v>324</v>
      </c>
      <c r="C15" s="257">
        <v>105.5</v>
      </c>
      <c r="D15" s="257">
        <v>105.5</v>
      </c>
      <c r="E15" s="257">
        <v>105.5</v>
      </c>
      <c r="F15" s="257">
        <v>105.5</v>
      </c>
      <c r="G15" s="257">
        <v>105.5</v>
      </c>
      <c r="H15" s="257">
        <v>105.5</v>
      </c>
      <c r="I15" s="257">
        <v>105.5</v>
      </c>
      <c r="J15" s="257">
        <v>105.5</v>
      </c>
      <c r="K15" s="257">
        <v>105.5</v>
      </c>
      <c r="L15" s="257">
        <v>105.5</v>
      </c>
      <c r="M15" s="257">
        <v>105.5</v>
      </c>
      <c r="N15" s="257">
        <v>105.5</v>
      </c>
      <c r="O15" s="257">
        <f t="shared" si="2"/>
        <v>105.5</v>
      </c>
      <c r="P15" s="250" t="s">
        <v>311</v>
      </c>
      <c r="Q15" s="258">
        <v>43435</v>
      </c>
      <c r="R15" s="258">
        <v>50678</v>
      </c>
    </row>
    <row r="16" spans="1:18" x14ac:dyDescent="0.45">
      <c r="A16" s="259" t="s">
        <v>325</v>
      </c>
      <c r="B16" s="250" t="s">
        <v>111</v>
      </c>
      <c r="C16" s="260"/>
      <c r="D16" s="260"/>
      <c r="E16" s="260"/>
      <c r="F16" s="260"/>
      <c r="G16" s="260"/>
      <c r="H16" s="260"/>
      <c r="I16" s="260"/>
      <c r="J16" s="260">
        <v>30</v>
      </c>
      <c r="K16" s="260">
        <v>30</v>
      </c>
      <c r="L16" s="260">
        <v>30</v>
      </c>
      <c r="M16" s="260">
        <v>30</v>
      </c>
      <c r="N16" s="261">
        <v>30</v>
      </c>
      <c r="O16" s="257">
        <f t="shared" si="2"/>
        <v>30</v>
      </c>
      <c r="P16" s="250" t="s">
        <v>311</v>
      </c>
      <c r="Q16" s="258">
        <v>44409</v>
      </c>
      <c r="R16" s="258" t="s">
        <v>158</v>
      </c>
    </row>
    <row r="17" spans="1:19" x14ac:dyDescent="0.45">
      <c r="A17" s="259" t="s">
        <v>326</v>
      </c>
      <c r="B17" s="250" t="s">
        <v>111</v>
      </c>
      <c r="C17" s="260"/>
      <c r="D17" s="260">
        <v>40</v>
      </c>
      <c r="E17" s="260">
        <v>40</v>
      </c>
      <c r="F17" s="260">
        <v>40</v>
      </c>
      <c r="G17" s="260">
        <v>40</v>
      </c>
      <c r="H17" s="260">
        <v>40</v>
      </c>
      <c r="I17" s="260">
        <v>40</v>
      </c>
      <c r="J17" s="260">
        <v>40</v>
      </c>
      <c r="K17" s="260">
        <v>40</v>
      </c>
      <c r="L17" s="260">
        <v>40</v>
      </c>
      <c r="M17" s="260">
        <v>40</v>
      </c>
      <c r="N17" s="261">
        <v>40</v>
      </c>
      <c r="O17" s="257">
        <f t="shared" si="2"/>
        <v>40</v>
      </c>
      <c r="P17" s="250" t="s">
        <v>311</v>
      </c>
      <c r="Q17" s="258">
        <v>44593</v>
      </c>
      <c r="R17" s="258" t="s">
        <v>158</v>
      </c>
    </row>
    <row r="18" spans="1:19" x14ac:dyDescent="0.45">
      <c r="A18" s="259" t="s">
        <v>327</v>
      </c>
      <c r="B18" s="250" t="s">
        <v>111</v>
      </c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>
        <v>20</v>
      </c>
      <c r="N18" s="260">
        <v>20</v>
      </c>
      <c r="O18" s="257">
        <v>20</v>
      </c>
      <c r="P18" s="250" t="s">
        <v>311</v>
      </c>
      <c r="Q18" s="258">
        <v>44501</v>
      </c>
      <c r="R18" s="258" t="s">
        <v>158</v>
      </c>
      <c r="S18" t="s">
        <v>328</v>
      </c>
    </row>
    <row r="19" spans="1:19" x14ac:dyDescent="0.45">
      <c r="A19" s="259" t="s">
        <v>329</v>
      </c>
      <c r="B19" s="250" t="s">
        <v>111</v>
      </c>
      <c r="C19" s="260"/>
      <c r="D19" s="260"/>
      <c r="E19" s="260"/>
      <c r="F19" s="260"/>
      <c r="G19" s="260"/>
      <c r="H19" s="260">
        <v>47</v>
      </c>
      <c r="I19" s="260">
        <v>47</v>
      </c>
      <c r="J19" s="260">
        <v>47</v>
      </c>
      <c r="K19" s="260">
        <v>29</v>
      </c>
      <c r="L19" s="260">
        <v>47</v>
      </c>
      <c r="M19" s="260">
        <v>47</v>
      </c>
      <c r="N19" s="260">
        <v>47</v>
      </c>
      <c r="O19" s="260">
        <v>47</v>
      </c>
      <c r="P19" s="250" t="s">
        <v>330</v>
      </c>
      <c r="Q19" s="258">
        <v>44348</v>
      </c>
      <c r="R19" s="258">
        <v>46172</v>
      </c>
      <c r="S19" t="s">
        <v>331</v>
      </c>
    </row>
    <row r="20" spans="1:19" x14ac:dyDescent="0.45">
      <c r="A20" s="259" t="s">
        <v>332</v>
      </c>
      <c r="B20" s="250" t="s">
        <v>111</v>
      </c>
      <c r="C20" s="260"/>
      <c r="D20" s="260"/>
      <c r="E20" s="260"/>
      <c r="F20" s="260"/>
      <c r="G20" s="260"/>
      <c r="H20" s="260"/>
      <c r="I20" s="260">
        <v>25</v>
      </c>
      <c r="J20" s="260">
        <v>25</v>
      </c>
      <c r="K20" s="260">
        <v>25</v>
      </c>
      <c r="L20" s="260"/>
      <c r="M20" s="260"/>
      <c r="N20" s="261"/>
      <c r="O20" s="257"/>
      <c r="P20" s="250" t="s">
        <v>333</v>
      </c>
      <c r="Q20" s="258">
        <v>44378</v>
      </c>
      <c r="R20" s="258">
        <v>44469</v>
      </c>
    </row>
    <row r="21" spans="1:19" x14ac:dyDescent="0.45">
      <c r="A21" s="259" t="s">
        <v>334</v>
      </c>
      <c r="B21" s="250" t="s">
        <v>111</v>
      </c>
      <c r="C21" s="260"/>
      <c r="D21" s="260"/>
      <c r="E21" s="260"/>
      <c r="F21" s="260"/>
      <c r="G21" s="260"/>
      <c r="H21" s="260"/>
      <c r="I21" s="260">
        <v>37</v>
      </c>
      <c r="J21" s="260">
        <v>37</v>
      </c>
      <c r="K21" s="260">
        <v>37</v>
      </c>
      <c r="L21" s="260"/>
      <c r="M21" s="260"/>
      <c r="N21" s="261"/>
      <c r="O21" s="257"/>
      <c r="P21" s="250" t="s">
        <v>333</v>
      </c>
      <c r="Q21" s="258">
        <v>44378</v>
      </c>
      <c r="R21" s="258">
        <v>44469</v>
      </c>
    </row>
    <row r="22" spans="1:19" x14ac:dyDescent="0.45">
      <c r="A22" s="259" t="s">
        <v>335</v>
      </c>
      <c r="B22" s="250" t="s">
        <v>111</v>
      </c>
      <c r="C22" s="260"/>
      <c r="D22" s="260"/>
      <c r="E22" s="260"/>
      <c r="F22" s="260"/>
      <c r="G22" s="260"/>
      <c r="H22" s="260"/>
      <c r="I22" s="260"/>
      <c r="J22" s="260"/>
      <c r="K22" s="262">
        <v>50</v>
      </c>
      <c r="L22" s="262">
        <v>50</v>
      </c>
      <c r="M22" s="262">
        <v>50</v>
      </c>
      <c r="N22" s="262">
        <v>50</v>
      </c>
      <c r="O22" s="263">
        <v>50</v>
      </c>
      <c r="P22" s="250" t="s">
        <v>311</v>
      </c>
      <c r="Q22" s="258">
        <v>44440</v>
      </c>
      <c r="R22" s="258">
        <v>49918</v>
      </c>
      <c r="S22" t="s">
        <v>336</v>
      </c>
    </row>
    <row r="23" spans="1:19" x14ac:dyDescent="0.45">
      <c r="A23" s="259" t="s">
        <v>337</v>
      </c>
      <c r="B23" s="250" t="s">
        <v>111</v>
      </c>
      <c r="C23" s="260"/>
      <c r="D23" s="260"/>
      <c r="E23" s="260"/>
      <c r="F23" s="260"/>
      <c r="G23" s="260"/>
      <c r="H23" s="260"/>
      <c r="I23" s="260"/>
      <c r="J23" s="260"/>
      <c r="K23" s="262">
        <v>54</v>
      </c>
      <c r="L23" s="262">
        <v>54</v>
      </c>
      <c r="M23" s="262">
        <v>54</v>
      </c>
      <c r="N23" s="262">
        <v>54</v>
      </c>
      <c r="O23" s="263">
        <v>54</v>
      </c>
      <c r="P23" s="250" t="s">
        <v>311</v>
      </c>
      <c r="Q23" s="258">
        <v>44440</v>
      </c>
      <c r="R23" s="258">
        <v>49918</v>
      </c>
      <c r="S23" t="s">
        <v>336</v>
      </c>
    </row>
    <row r="24" spans="1:19" x14ac:dyDescent="0.45">
      <c r="A24" s="259" t="s">
        <v>338</v>
      </c>
      <c r="B24" s="250" t="s">
        <v>111</v>
      </c>
      <c r="C24" s="260"/>
      <c r="D24" s="260"/>
      <c r="E24" s="260"/>
      <c r="F24" s="260"/>
      <c r="G24" s="260"/>
      <c r="H24" s="260"/>
      <c r="I24" s="260"/>
      <c r="J24" s="264">
        <v>20</v>
      </c>
      <c r="K24" s="264">
        <v>20</v>
      </c>
      <c r="L24" s="264">
        <v>20</v>
      </c>
      <c r="M24" s="264">
        <v>20</v>
      </c>
      <c r="N24" s="262">
        <v>20</v>
      </c>
      <c r="O24" s="263">
        <v>20</v>
      </c>
      <c r="P24" s="250" t="s">
        <v>311</v>
      </c>
      <c r="Q24" s="258">
        <v>44409</v>
      </c>
      <c r="R24" s="258">
        <v>49887</v>
      </c>
      <c r="S24" t="s">
        <v>336</v>
      </c>
    </row>
    <row r="25" spans="1:19" x14ac:dyDescent="0.45">
      <c r="A25" s="259" t="s">
        <v>339</v>
      </c>
      <c r="B25" s="250" t="s">
        <v>340</v>
      </c>
      <c r="C25" s="260">
        <v>10</v>
      </c>
      <c r="D25" s="260">
        <v>10</v>
      </c>
      <c r="E25" s="260">
        <v>10</v>
      </c>
      <c r="F25" s="260">
        <v>12</v>
      </c>
      <c r="G25" s="260">
        <v>20</v>
      </c>
      <c r="H25" s="260">
        <v>20</v>
      </c>
      <c r="I25" s="260">
        <v>21</v>
      </c>
      <c r="J25" s="260">
        <v>21</v>
      </c>
      <c r="K25" s="260">
        <v>21</v>
      </c>
      <c r="L25" s="260">
        <v>20.5</v>
      </c>
      <c r="M25" s="260">
        <v>15</v>
      </c>
      <c r="N25" s="261">
        <v>15</v>
      </c>
      <c r="O25" s="257">
        <v>21</v>
      </c>
      <c r="P25" s="250" t="s">
        <v>311</v>
      </c>
      <c r="Q25" s="258">
        <v>44562</v>
      </c>
      <c r="R25" s="258">
        <v>44926</v>
      </c>
    </row>
    <row r="26" spans="1:19" x14ac:dyDescent="0.45">
      <c r="A26" s="259" t="s">
        <v>339</v>
      </c>
      <c r="B26" s="250" t="s">
        <v>341</v>
      </c>
      <c r="C26" s="260">
        <v>0.4</v>
      </c>
      <c r="D26" s="260">
        <v>0.6</v>
      </c>
      <c r="E26" s="260">
        <v>0.8</v>
      </c>
      <c r="F26" s="260">
        <v>1.4</v>
      </c>
      <c r="G26" s="260">
        <v>1</v>
      </c>
      <c r="H26" s="260">
        <v>2.6</v>
      </c>
      <c r="I26" s="260">
        <v>3</v>
      </c>
      <c r="J26" s="260">
        <v>4</v>
      </c>
      <c r="K26" s="260">
        <v>4</v>
      </c>
      <c r="L26" s="260">
        <v>1.8</v>
      </c>
      <c r="M26" s="260">
        <v>1</v>
      </c>
      <c r="N26" s="261">
        <v>1</v>
      </c>
      <c r="O26" s="257">
        <v>4</v>
      </c>
      <c r="P26" s="250" t="s">
        <v>311</v>
      </c>
      <c r="Q26" s="258">
        <v>44562</v>
      </c>
      <c r="R26" s="258">
        <v>44926</v>
      </c>
    </row>
    <row r="27" spans="1:19" x14ac:dyDescent="0.45">
      <c r="A27" s="259" t="s">
        <v>339</v>
      </c>
      <c r="B27" s="250" t="s">
        <v>342</v>
      </c>
      <c r="C27" s="260">
        <v>0.3</v>
      </c>
      <c r="D27" s="260">
        <v>0.45</v>
      </c>
      <c r="E27" s="260">
        <v>0.6</v>
      </c>
      <c r="F27" s="260">
        <v>1.05</v>
      </c>
      <c r="G27" s="260">
        <v>0.75</v>
      </c>
      <c r="H27" s="260">
        <v>1.95</v>
      </c>
      <c r="I27" s="260">
        <v>2.25</v>
      </c>
      <c r="J27" s="260">
        <v>3</v>
      </c>
      <c r="K27" s="260">
        <v>3</v>
      </c>
      <c r="L27" s="260">
        <v>1.35</v>
      </c>
      <c r="M27" s="260">
        <v>0.75</v>
      </c>
      <c r="N27" s="261">
        <v>0.75</v>
      </c>
      <c r="O27" s="257">
        <v>3</v>
      </c>
      <c r="P27" s="250" t="s">
        <v>311</v>
      </c>
      <c r="Q27" s="258">
        <v>44562</v>
      </c>
      <c r="R27" s="258">
        <v>44926</v>
      </c>
    </row>
    <row r="28" spans="1:19" x14ac:dyDescent="0.45">
      <c r="A28" s="259" t="s">
        <v>343</v>
      </c>
      <c r="B28" s="259" t="s">
        <v>344</v>
      </c>
      <c r="C28" s="260">
        <v>1.62</v>
      </c>
      <c r="D28" s="265">
        <v>1.62</v>
      </c>
      <c r="E28" s="265">
        <v>1.62</v>
      </c>
      <c r="F28" s="265">
        <v>2.0299999999999998</v>
      </c>
      <c r="G28" s="265">
        <v>3.15</v>
      </c>
      <c r="H28" s="265">
        <v>4.05</v>
      </c>
      <c r="I28" s="265">
        <v>4.5</v>
      </c>
      <c r="J28" s="265">
        <v>4.5</v>
      </c>
      <c r="K28" s="265">
        <v>4.5</v>
      </c>
      <c r="L28" s="265">
        <v>4.05</v>
      </c>
      <c r="M28" s="265">
        <v>2.0249999999999999</v>
      </c>
      <c r="N28" s="266">
        <v>1.35</v>
      </c>
      <c r="O28" s="257">
        <f t="shared" si="2"/>
        <v>4.5</v>
      </c>
      <c r="P28" s="250" t="s">
        <v>311</v>
      </c>
      <c r="Q28" s="267">
        <v>43466</v>
      </c>
      <c r="R28" s="249">
        <v>45657</v>
      </c>
    </row>
    <row r="29" spans="1:19" x14ac:dyDescent="0.45">
      <c r="I29" s="242" t="s">
        <v>345</v>
      </c>
      <c r="J29" s="268">
        <f>SUM(J5:J17, J25:J28)</f>
        <v>1053.1099999999999</v>
      </c>
    </row>
    <row r="30" spans="1:19" x14ac:dyDescent="0.45">
      <c r="I30" s="242" t="s">
        <v>346</v>
      </c>
      <c r="J30" s="268">
        <f>SUM(J5:J12, J14:J17, J28)</f>
        <v>1024.21</v>
      </c>
    </row>
    <row r="31" spans="1:19" x14ac:dyDescent="0.45">
      <c r="I31" s="242" t="s">
        <v>347</v>
      </c>
      <c r="J31" s="268">
        <f>SUM(J5:J12, J14:J17, J28)</f>
        <v>1024.21</v>
      </c>
    </row>
    <row r="34" spans="1:17" x14ac:dyDescent="0.45">
      <c r="C34" s="242">
        <v>2</v>
      </c>
      <c r="D34" s="242">
        <v>3</v>
      </c>
      <c r="E34" s="242">
        <v>4</v>
      </c>
      <c r="F34" s="242">
        <v>5</v>
      </c>
      <c r="G34" s="242">
        <v>6</v>
      </c>
      <c r="H34" s="242">
        <v>7</v>
      </c>
      <c r="I34" s="242">
        <v>8</v>
      </c>
      <c r="J34" s="242">
        <v>9</v>
      </c>
      <c r="K34" s="242">
        <v>10</v>
      </c>
      <c r="L34" s="242">
        <v>11</v>
      </c>
      <c r="M34" s="242">
        <v>12</v>
      </c>
      <c r="N34" s="242">
        <v>13</v>
      </c>
    </row>
    <row r="35" spans="1:17" ht="39.75" x14ac:dyDescent="0.45">
      <c r="A35" s="243" t="s">
        <v>249</v>
      </c>
      <c r="B35" s="243" t="s">
        <v>4</v>
      </c>
      <c r="C35" s="243" t="s">
        <v>348</v>
      </c>
      <c r="D35" s="243" t="s">
        <v>348</v>
      </c>
      <c r="E35" s="243" t="s">
        <v>348</v>
      </c>
      <c r="F35" s="243" t="s">
        <v>348</v>
      </c>
      <c r="G35" s="243" t="s">
        <v>348</v>
      </c>
      <c r="H35" s="243" t="s">
        <v>348</v>
      </c>
      <c r="I35" s="243" t="s">
        <v>348</v>
      </c>
      <c r="J35" s="243" t="s">
        <v>348</v>
      </c>
      <c r="K35" s="243" t="s">
        <v>348</v>
      </c>
      <c r="L35" s="243" t="s">
        <v>348</v>
      </c>
      <c r="M35" s="243" t="s">
        <v>348</v>
      </c>
      <c r="N35" s="243" t="s">
        <v>348</v>
      </c>
      <c r="O35" s="243" t="s">
        <v>250</v>
      </c>
      <c r="P35" s="246" t="s">
        <v>8</v>
      </c>
      <c r="Q35" s="246" t="s">
        <v>9</v>
      </c>
    </row>
    <row r="36" spans="1:17" x14ac:dyDescent="0.45">
      <c r="C36" s="247" t="s">
        <v>298</v>
      </c>
      <c r="D36" s="247" t="s">
        <v>299</v>
      </c>
      <c r="E36" s="247" t="s">
        <v>300</v>
      </c>
      <c r="F36" s="247" t="s">
        <v>301</v>
      </c>
      <c r="G36" s="247" t="s">
        <v>14</v>
      </c>
      <c r="H36" s="248" t="s">
        <v>302</v>
      </c>
      <c r="I36" s="249" t="s">
        <v>303</v>
      </c>
      <c r="J36" s="250" t="s">
        <v>304</v>
      </c>
      <c r="K36" s="251" t="s">
        <v>305</v>
      </c>
      <c r="L36" s="250" t="s">
        <v>306</v>
      </c>
      <c r="M36" s="250" t="s">
        <v>307</v>
      </c>
      <c r="N36" s="252" t="s">
        <v>308</v>
      </c>
      <c r="O36" s="253"/>
      <c r="P36" s="254"/>
      <c r="Q36" s="254"/>
    </row>
    <row r="37" spans="1:17" x14ac:dyDescent="0.45">
      <c r="A37" s="256" t="s">
        <v>309</v>
      </c>
      <c r="B37" s="250" t="s">
        <v>310</v>
      </c>
      <c r="C37" s="257">
        <v>48.71</v>
      </c>
      <c r="D37" s="257">
        <v>48.71</v>
      </c>
      <c r="E37" s="257">
        <v>48.71</v>
      </c>
      <c r="F37" s="257">
        <v>48.71</v>
      </c>
      <c r="G37" s="257">
        <v>48.71</v>
      </c>
      <c r="H37" s="257">
        <v>48.71</v>
      </c>
      <c r="I37" s="257">
        <v>48.71</v>
      </c>
      <c r="J37" s="257">
        <v>48.71</v>
      </c>
      <c r="K37" s="257">
        <v>48.71</v>
      </c>
      <c r="L37" s="257">
        <v>48.71</v>
      </c>
      <c r="M37" s="257">
        <v>48.71</v>
      </c>
      <c r="N37" s="257">
        <v>48.71</v>
      </c>
      <c r="O37" s="269">
        <v>1</v>
      </c>
      <c r="P37" s="258">
        <v>41760</v>
      </c>
      <c r="Q37" s="258">
        <v>51135</v>
      </c>
    </row>
    <row r="38" spans="1:17" x14ac:dyDescent="0.45">
      <c r="A38" s="256">
        <v>152818</v>
      </c>
      <c r="B38" s="250" t="s">
        <v>312</v>
      </c>
      <c r="C38" s="257">
        <v>111.3</v>
      </c>
      <c r="D38" s="257">
        <v>111.3</v>
      </c>
      <c r="E38" s="257">
        <v>111.3</v>
      </c>
      <c r="F38" s="257">
        <v>111.3</v>
      </c>
      <c r="G38" s="257">
        <v>111.3</v>
      </c>
      <c r="H38" s="257">
        <v>111.3</v>
      </c>
      <c r="I38" s="257">
        <v>111.3</v>
      </c>
      <c r="J38" s="257">
        <v>111.3</v>
      </c>
      <c r="K38" s="257">
        <v>111.3</v>
      </c>
      <c r="L38" s="257">
        <v>111.3</v>
      </c>
      <c r="M38" s="257">
        <v>111.3</v>
      </c>
      <c r="N38" s="257">
        <v>111.3</v>
      </c>
      <c r="O38" s="269">
        <v>1</v>
      </c>
      <c r="P38" s="258">
        <v>42887</v>
      </c>
      <c r="Q38" s="258">
        <v>50405</v>
      </c>
    </row>
    <row r="39" spans="1:17" x14ac:dyDescent="0.45">
      <c r="A39" s="256">
        <v>152818</v>
      </c>
      <c r="B39" s="250" t="s">
        <v>313</v>
      </c>
      <c r="C39" s="257">
        <v>112.7</v>
      </c>
      <c r="D39" s="257">
        <v>112.7</v>
      </c>
      <c r="E39" s="257">
        <v>112.7</v>
      </c>
      <c r="F39" s="257">
        <v>112.7</v>
      </c>
      <c r="G39" s="257">
        <v>112.7</v>
      </c>
      <c r="H39" s="257">
        <v>112.7</v>
      </c>
      <c r="I39" s="257">
        <v>112.7</v>
      </c>
      <c r="J39" s="257">
        <v>112.7</v>
      </c>
      <c r="K39" s="257">
        <v>112.7</v>
      </c>
      <c r="L39" s="257">
        <v>112.7</v>
      </c>
      <c r="M39" s="257">
        <v>112.7</v>
      </c>
      <c r="N39" s="257">
        <v>112.7</v>
      </c>
      <c r="O39" s="269">
        <v>1</v>
      </c>
      <c r="P39" s="258">
        <v>42887</v>
      </c>
      <c r="Q39" s="258">
        <v>50405</v>
      </c>
    </row>
    <row r="40" spans="1:17" x14ac:dyDescent="0.45">
      <c r="A40" s="256">
        <v>152818</v>
      </c>
      <c r="B40" s="259" t="s">
        <v>314</v>
      </c>
      <c r="C40" s="257">
        <v>112</v>
      </c>
      <c r="D40" s="257">
        <v>112</v>
      </c>
      <c r="E40" s="257">
        <v>112</v>
      </c>
      <c r="F40" s="257">
        <v>112</v>
      </c>
      <c r="G40" s="257">
        <v>112</v>
      </c>
      <c r="H40" s="257">
        <v>112</v>
      </c>
      <c r="I40" s="257">
        <v>112</v>
      </c>
      <c r="J40" s="257">
        <v>112</v>
      </c>
      <c r="K40" s="257">
        <v>112</v>
      </c>
      <c r="L40" s="257">
        <v>112</v>
      </c>
      <c r="M40" s="257">
        <v>112</v>
      </c>
      <c r="N40" s="257">
        <v>112</v>
      </c>
      <c r="O40" s="269">
        <v>1</v>
      </c>
      <c r="P40" s="258">
        <v>42887</v>
      </c>
      <c r="Q40" s="258">
        <v>50405</v>
      </c>
    </row>
    <row r="41" spans="1:17" x14ac:dyDescent="0.45">
      <c r="A41" s="256">
        <v>153042</v>
      </c>
      <c r="B41" s="259" t="s">
        <v>315</v>
      </c>
      <c r="C41" s="257">
        <v>20</v>
      </c>
      <c r="D41" s="257">
        <v>20</v>
      </c>
      <c r="E41" s="257">
        <v>20</v>
      </c>
      <c r="F41" s="257">
        <v>20</v>
      </c>
      <c r="G41" s="257">
        <v>20</v>
      </c>
      <c r="H41" s="257">
        <v>20</v>
      </c>
      <c r="I41" s="257">
        <v>20</v>
      </c>
      <c r="J41" s="257">
        <v>20</v>
      </c>
      <c r="K41" s="257">
        <v>20</v>
      </c>
      <c r="L41" s="257">
        <v>20</v>
      </c>
      <c r="M41" s="257">
        <v>20</v>
      </c>
      <c r="N41" s="257">
        <v>20</v>
      </c>
      <c r="O41" s="269">
        <v>1</v>
      </c>
      <c r="P41" s="258" t="s">
        <v>316</v>
      </c>
      <c r="Q41" s="258" t="s">
        <v>317</v>
      </c>
    </row>
    <row r="42" spans="1:17" x14ac:dyDescent="0.45">
      <c r="A42" s="256">
        <v>153042</v>
      </c>
      <c r="B42" s="259" t="s">
        <v>318</v>
      </c>
      <c r="C42" s="257">
        <v>20</v>
      </c>
      <c r="D42" s="257">
        <v>20</v>
      </c>
      <c r="E42" s="257">
        <v>20</v>
      </c>
      <c r="F42" s="257">
        <v>20</v>
      </c>
      <c r="G42" s="257">
        <v>20</v>
      </c>
      <c r="H42" s="257">
        <v>20</v>
      </c>
      <c r="I42" s="257">
        <v>20</v>
      </c>
      <c r="J42" s="257">
        <v>20</v>
      </c>
      <c r="K42" s="257">
        <v>20</v>
      </c>
      <c r="L42" s="257">
        <v>20</v>
      </c>
      <c r="M42" s="257">
        <v>20</v>
      </c>
      <c r="N42" s="257">
        <v>20</v>
      </c>
      <c r="O42" s="269">
        <v>1</v>
      </c>
      <c r="P42" s="258" t="s">
        <v>316</v>
      </c>
      <c r="Q42" s="258" t="s">
        <v>317</v>
      </c>
    </row>
    <row r="43" spans="1:17" x14ac:dyDescent="0.45">
      <c r="A43" s="256">
        <v>153042</v>
      </c>
      <c r="B43" s="259" t="s">
        <v>319</v>
      </c>
      <c r="C43" s="257">
        <v>20</v>
      </c>
      <c r="D43" s="257">
        <v>20</v>
      </c>
      <c r="E43" s="257">
        <v>20</v>
      </c>
      <c r="F43" s="257">
        <v>20</v>
      </c>
      <c r="G43" s="257">
        <v>20</v>
      </c>
      <c r="H43" s="257">
        <v>20</v>
      </c>
      <c r="I43" s="257">
        <v>20</v>
      </c>
      <c r="J43" s="257">
        <v>20</v>
      </c>
      <c r="K43" s="257">
        <v>20</v>
      </c>
      <c r="L43" s="257">
        <v>20</v>
      </c>
      <c r="M43" s="257">
        <v>20</v>
      </c>
      <c r="N43" s="257">
        <v>20</v>
      </c>
      <c r="O43" s="269">
        <v>1</v>
      </c>
      <c r="P43" s="258" t="s">
        <v>316</v>
      </c>
      <c r="Q43" s="258" t="s">
        <v>317</v>
      </c>
    </row>
    <row r="44" spans="1:17" x14ac:dyDescent="0.45">
      <c r="A44" s="256">
        <v>153041</v>
      </c>
      <c r="B44" s="259" t="s">
        <v>320</v>
      </c>
      <c r="C44" s="257">
        <v>12</v>
      </c>
      <c r="D44" s="257">
        <v>12</v>
      </c>
      <c r="E44" s="257">
        <v>12</v>
      </c>
      <c r="F44" s="257">
        <v>12</v>
      </c>
      <c r="G44" s="257">
        <v>12</v>
      </c>
      <c r="H44" s="257">
        <v>12</v>
      </c>
      <c r="I44" s="257">
        <v>12</v>
      </c>
      <c r="J44" s="257">
        <v>12</v>
      </c>
      <c r="K44" s="257">
        <v>12</v>
      </c>
      <c r="L44" s="257">
        <v>12</v>
      </c>
      <c r="M44" s="257">
        <v>12</v>
      </c>
      <c r="N44" s="257">
        <v>12</v>
      </c>
      <c r="O44" s="269">
        <v>1</v>
      </c>
      <c r="P44" s="258" t="s">
        <v>321</v>
      </c>
      <c r="Q44" s="258" t="s">
        <v>317</v>
      </c>
    </row>
    <row r="45" spans="1:17" x14ac:dyDescent="0.45">
      <c r="A45" s="256">
        <v>153047</v>
      </c>
      <c r="B45" s="259" t="s">
        <v>322</v>
      </c>
      <c r="C45" s="257">
        <v>0</v>
      </c>
      <c r="D45" s="257">
        <v>0</v>
      </c>
      <c r="E45" s="257">
        <v>0</v>
      </c>
      <c r="F45" s="257">
        <v>0</v>
      </c>
      <c r="G45" s="257">
        <v>0</v>
      </c>
      <c r="H45" s="257">
        <v>0</v>
      </c>
      <c r="I45" s="257">
        <v>0</v>
      </c>
      <c r="J45" s="257">
        <v>0</v>
      </c>
      <c r="K45" s="257">
        <v>0</v>
      </c>
      <c r="L45" s="257">
        <v>0</v>
      </c>
      <c r="M45" s="257">
        <v>0</v>
      </c>
      <c r="N45" s="257">
        <v>0</v>
      </c>
      <c r="O45" s="250" t="s">
        <v>158</v>
      </c>
      <c r="P45" s="258">
        <v>42887</v>
      </c>
      <c r="Q45" s="258">
        <v>44714</v>
      </c>
    </row>
    <row r="46" spans="1:17" x14ac:dyDescent="0.45">
      <c r="A46" s="259">
        <v>152999</v>
      </c>
      <c r="B46" s="250" t="s">
        <v>323</v>
      </c>
      <c r="C46" s="257">
        <v>422</v>
      </c>
      <c r="D46" s="257">
        <v>422</v>
      </c>
      <c r="E46" s="257">
        <v>422</v>
      </c>
      <c r="F46" s="257">
        <v>422</v>
      </c>
      <c r="G46" s="257">
        <v>422</v>
      </c>
      <c r="H46" s="257">
        <v>422</v>
      </c>
      <c r="I46" s="257">
        <v>422</v>
      </c>
      <c r="J46" s="257">
        <v>422</v>
      </c>
      <c r="K46" s="257">
        <v>422</v>
      </c>
      <c r="L46" s="257">
        <v>422</v>
      </c>
      <c r="M46" s="257">
        <v>422</v>
      </c>
      <c r="N46" s="257">
        <v>422</v>
      </c>
      <c r="O46" s="250">
        <v>1</v>
      </c>
      <c r="P46" s="258">
        <v>43435</v>
      </c>
      <c r="Q46" s="258">
        <v>50678</v>
      </c>
    </row>
    <row r="47" spans="1:17" x14ac:dyDescent="0.45">
      <c r="A47" s="259">
        <v>152999</v>
      </c>
      <c r="B47" s="250" t="s">
        <v>324</v>
      </c>
      <c r="C47" s="257">
        <v>105.5</v>
      </c>
      <c r="D47" s="265">
        <v>105.5</v>
      </c>
      <c r="E47" s="265">
        <v>105.5</v>
      </c>
      <c r="F47" s="265">
        <v>105.5</v>
      </c>
      <c r="G47" s="265">
        <v>105.5</v>
      </c>
      <c r="H47" s="265">
        <v>105.5</v>
      </c>
      <c r="I47" s="265">
        <v>105.5</v>
      </c>
      <c r="J47" s="265">
        <v>105.5</v>
      </c>
      <c r="K47" s="265">
        <v>105.5</v>
      </c>
      <c r="L47" s="265">
        <v>105.5</v>
      </c>
      <c r="M47" s="265">
        <v>105.5</v>
      </c>
      <c r="N47" s="266">
        <v>105.5</v>
      </c>
      <c r="O47" s="250">
        <v>1</v>
      </c>
      <c r="P47" s="258">
        <v>43435</v>
      </c>
      <c r="Q47" s="258">
        <v>50678</v>
      </c>
    </row>
    <row r="48" spans="1:17" x14ac:dyDescent="0.45">
      <c r="A48" s="259" t="s">
        <v>325</v>
      </c>
      <c r="B48" s="250" t="s">
        <v>111</v>
      </c>
      <c r="C48" s="260"/>
      <c r="D48" s="260"/>
      <c r="E48" s="260"/>
      <c r="F48" s="260"/>
      <c r="G48" s="260"/>
      <c r="H48" s="260"/>
      <c r="I48" s="260"/>
      <c r="J48" s="260">
        <v>30</v>
      </c>
      <c r="K48" s="260">
        <v>30</v>
      </c>
      <c r="L48" s="260">
        <v>30</v>
      </c>
      <c r="M48" s="260">
        <v>30</v>
      </c>
      <c r="N48" s="261">
        <v>30</v>
      </c>
      <c r="O48" s="269">
        <v>1</v>
      </c>
      <c r="P48" s="258">
        <v>44409</v>
      </c>
      <c r="Q48" s="258" t="s">
        <v>158</v>
      </c>
    </row>
    <row r="49" spans="1:18" x14ac:dyDescent="0.45">
      <c r="A49" s="259" t="s">
        <v>326</v>
      </c>
      <c r="B49" s="250" t="s">
        <v>111</v>
      </c>
      <c r="C49" s="260"/>
      <c r="D49" s="260">
        <v>40</v>
      </c>
      <c r="E49" s="260">
        <v>40</v>
      </c>
      <c r="F49" s="260">
        <v>40</v>
      </c>
      <c r="G49" s="260">
        <v>40</v>
      </c>
      <c r="H49" s="260">
        <v>40</v>
      </c>
      <c r="I49" s="260">
        <v>40</v>
      </c>
      <c r="J49" s="260">
        <v>40</v>
      </c>
      <c r="K49" s="260">
        <v>40</v>
      </c>
      <c r="L49" s="260">
        <v>40</v>
      </c>
      <c r="M49" s="260">
        <v>40</v>
      </c>
      <c r="N49" s="261">
        <v>40</v>
      </c>
      <c r="O49" s="269">
        <v>1</v>
      </c>
      <c r="P49" s="258">
        <v>44593</v>
      </c>
      <c r="Q49" s="258" t="s">
        <v>158</v>
      </c>
    </row>
    <row r="50" spans="1:18" x14ac:dyDescent="0.45">
      <c r="A50" s="259" t="s">
        <v>327</v>
      </c>
      <c r="B50" s="250" t="s">
        <v>111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>
        <v>20</v>
      </c>
      <c r="N50" s="261">
        <v>20</v>
      </c>
      <c r="O50" s="269">
        <v>1</v>
      </c>
      <c r="P50" s="258">
        <v>44501</v>
      </c>
      <c r="Q50" s="258" t="s">
        <v>158</v>
      </c>
      <c r="R50" t="s">
        <v>328</v>
      </c>
    </row>
    <row r="51" spans="1:18" x14ac:dyDescent="0.45">
      <c r="A51" s="259" t="s">
        <v>329</v>
      </c>
      <c r="B51" s="250"/>
      <c r="C51" s="260"/>
      <c r="D51" s="260"/>
      <c r="E51" s="260"/>
      <c r="F51" s="260"/>
      <c r="G51" s="260"/>
      <c r="H51" s="260">
        <v>47</v>
      </c>
      <c r="I51" s="260">
        <v>47</v>
      </c>
      <c r="J51" s="260">
        <v>47</v>
      </c>
      <c r="K51" s="260">
        <v>29</v>
      </c>
      <c r="L51" s="260">
        <v>47</v>
      </c>
      <c r="M51" s="260">
        <v>47</v>
      </c>
      <c r="N51" s="260">
        <v>47</v>
      </c>
      <c r="O51" s="269">
        <v>1</v>
      </c>
      <c r="P51" s="258">
        <v>44348</v>
      </c>
      <c r="Q51" s="258">
        <v>46172</v>
      </c>
      <c r="R51" t="s">
        <v>331</v>
      </c>
    </row>
    <row r="52" spans="1:18" x14ac:dyDescent="0.45">
      <c r="A52" s="259" t="s">
        <v>337</v>
      </c>
      <c r="B52" s="250"/>
      <c r="C52" s="260"/>
      <c r="D52" s="260"/>
      <c r="E52" s="260"/>
      <c r="F52" s="260"/>
      <c r="G52" s="260"/>
      <c r="H52" s="260"/>
      <c r="I52" s="260"/>
      <c r="J52" s="260"/>
      <c r="K52" s="262">
        <v>54</v>
      </c>
      <c r="L52" s="262">
        <v>54</v>
      </c>
      <c r="M52" s="262">
        <v>54</v>
      </c>
      <c r="N52" s="263">
        <v>54</v>
      </c>
      <c r="O52" s="269">
        <v>1</v>
      </c>
      <c r="P52" s="258">
        <v>44440</v>
      </c>
      <c r="Q52" s="258">
        <v>49918</v>
      </c>
      <c r="R52" t="s">
        <v>336</v>
      </c>
    </row>
    <row r="53" spans="1:18" x14ac:dyDescent="0.45">
      <c r="A53" s="259" t="s">
        <v>338</v>
      </c>
      <c r="B53" s="250"/>
      <c r="C53" s="260"/>
      <c r="D53" s="260"/>
      <c r="E53" s="260"/>
      <c r="F53" s="260"/>
      <c r="G53" s="260"/>
      <c r="H53" s="260"/>
      <c r="I53" s="260"/>
      <c r="J53" s="264">
        <v>20</v>
      </c>
      <c r="K53" s="264">
        <v>20</v>
      </c>
      <c r="L53" s="264">
        <v>20</v>
      </c>
      <c r="M53" s="264">
        <v>20</v>
      </c>
      <c r="N53" s="262">
        <v>20</v>
      </c>
      <c r="O53" s="269">
        <v>3</v>
      </c>
      <c r="P53" s="258">
        <v>44409</v>
      </c>
      <c r="Q53" s="258">
        <v>49887</v>
      </c>
      <c r="R53" t="s">
        <v>336</v>
      </c>
    </row>
    <row r="54" spans="1:18" x14ac:dyDescent="0.45">
      <c r="A54" s="259" t="s">
        <v>343</v>
      </c>
      <c r="B54" s="259" t="s">
        <v>344</v>
      </c>
      <c r="C54" s="270">
        <v>0</v>
      </c>
      <c r="D54" s="270">
        <v>0</v>
      </c>
      <c r="E54" s="270">
        <v>0</v>
      </c>
      <c r="F54" s="270">
        <v>0</v>
      </c>
      <c r="G54" s="270">
        <v>0</v>
      </c>
      <c r="H54" s="270">
        <v>0</v>
      </c>
      <c r="I54" s="270">
        <v>0</v>
      </c>
      <c r="J54" s="270">
        <v>0</v>
      </c>
      <c r="K54" s="270">
        <v>0</v>
      </c>
      <c r="L54" s="270">
        <v>0</v>
      </c>
      <c r="M54" s="270">
        <v>0</v>
      </c>
      <c r="N54" s="270">
        <v>0</v>
      </c>
      <c r="O54" s="250" t="s">
        <v>158</v>
      </c>
      <c r="P54" s="267">
        <v>43466</v>
      </c>
      <c r="Q54" s="249">
        <v>45657</v>
      </c>
    </row>
    <row r="55" spans="1:18" x14ac:dyDescent="0.45">
      <c r="A55" s="271" t="s">
        <v>349</v>
      </c>
      <c r="B55" s="272" t="s">
        <v>350</v>
      </c>
      <c r="C55" s="242">
        <f>SUMIF($O$37:$O$49, 1, C$37:C$49)</f>
        <v>984.21</v>
      </c>
      <c r="D55" s="242">
        <f t="shared" ref="D55:N55" si="3">SUMIF($O$37:$O$49, 1, D$37:D$49)</f>
        <v>1024.21</v>
      </c>
      <c r="E55" s="242">
        <f t="shared" si="3"/>
        <v>1024.21</v>
      </c>
      <c r="F55" s="242">
        <f t="shared" si="3"/>
        <v>1024.21</v>
      </c>
      <c r="G55" s="242">
        <f t="shared" si="3"/>
        <v>1024.21</v>
      </c>
      <c r="H55" s="242">
        <f t="shared" si="3"/>
        <v>1024.21</v>
      </c>
      <c r="I55" s="242">
        <f t="shared" si="3"/>
        <v>1024.21</v>
      </c>
      <c r="J55" s="242">
        <f>SUMIF($O$37:$O$49, 1, J$37:J$49)</f>
        <v>1054.21</v>
      </c>
      <c r="K55" s="242">
        <f t="shared" si="3"/>
        <v>1054.21</v>
      </c>
      <c r="L55" s="242">
        <f t="shared" si="3"/>
        <v>1054.21</v>
      </c>
      <c r="M55" s="242">
        <f>SUMIF($O$37:$O$49, 1, M$37:M$49)</f>
        <v>1054.21</v>
      </c>
      <c r="N55" s="242">
        <f t="shared" si="3"/>
        <v>1054.21</v>
      </c>
    </row>
    <row r="56" spans="1:18" x14ac:dyDescent="0.45">
      <c r="B56" s="272" t="s">
        <v>351</v>
      </c>
      <c r="C56" s="242">
        <f>SUMIF($O$37:$O$47, 2, C$37:C$47)</f>
        <v>0</v>
      </c>
      <c r="D56" s="242">
        <f t="shared" ref="D56:N56" si="4">SUMIF($O$37:$O$47, 2, D$37:D$47)</f>
        <v>0</v>
      </c>
      <c r="E56" s="242">
        <f t="shared" si="4"/>
        <v>0</v>
      </c>
      <c r="F56" s="242">
        <f t="shared" si="4"/>
        <v>0</v>
      </c>
      <c r="G56" s="242">
        <f t="shared" si="4"/>
        <v>0</v>
      </c>
      <c r="H56" s="242">
        <f t="shared" si="4"/>
        <v>0</v>
      </c>
      <c r="I56" s="242">
        <f t="shared" si="4"/>
        <v>0</v>
      </c>
      <c r="J56" s="242">
        <f t="shared" si="4"/>
        <v>0</v>
      </c>
      <c r="K56" s="242">
        <f t="shared" si="4"/>
        <v>0</v>
      </c>
      <c r="L56" s="242">
        <f t="shared" si="4"/>
        <v>0</v>
      </c>
      <c r="M56" s="242">
        <f t="shared" si="4"/>
        <v>0</v>
      </c>
      <c r="N56" s="242">
        <f t="shared" si="4"/>
        <v>0</v>
      </c>
    </row>
    <row r="57" spans="1:18" x14ac:dyDescent="0.45">
      <c r="B57" s="273" t="s">
        <v>352</v>
      </c>
      <c r="C57" s="274">
        <f>SUM(C55:C56)</f>
        <v>984.21</v>
      </c>
      <c r="D57" s="274">
        <f t="shared" ref="D57:N57" si="5">SUM(D55:D56)</f>
        <v>1024.21</v>
      </c>
      <c r="E57" s="274">
        <f t="shared" si="5"/>
        <v>1024.21</v>
      </c>
      <c r="F57" s="274">
        <f t="shared" si="5"/>
        <v>1024.21</v>
      </c>
      <c r="G57" s="274">
        <f t="shared" si="5"/>
        <v>1024.21</v>
      </c>
      <c r="H57" s="274">
        <f t="shared" si="5"/>
        <v>1024.21</v>
      </c>
      <c r="I57" s="274">
        <f t="shared" si="5"/>
        <v>1024.21</v>
      </c>
      <c r="J57" s="274">
        <f t="shared" si="5"/>
        <v>1054.21</v>
      </c>
      <c r="K57" s="274">
        <f t="shared" si="5"/>
        <v>1054.21</v>
      </c>
      <c r="L57" s="274">
        <f t="shared" si="5"/>
        <v>1054.21</v>
      </c>
      <c r="M57" s="274">
        <f t="shared" si="5"/>
        <v>1054.21</v>
      </c>
      <c r="N57" s="274">
        <f t="shared" si="5"/>
        <v>1054.21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976FD-9F06-446B-B255-688778A278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D9DDE-F39F-4E64-BE3E-B5B112FAC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88DD60-0ABB-481A-8F1B-776B995DBA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PGE CAM List 2022-24</vt:lpstr>
      <vt:lpstr>SCE CAM List 2022</vt:lpstr>
      <vt:lpstr>SCE CAM List 2023</vt:lpstr>
      <vt:lpstr>SCE CAM List 2024</vt:lpstr>
      <vt:lpstr>SDGE CAM List 2022-24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Sindelar</dc:creator>
  <cp:keywords/>
  <dc:description/>
  <cp:lastModifiedBy>Chow, Lily</cp:lastModifiedBy>
  <cp:revision/>
  <dcterms:created xsi:type="dcterms:W3CDTF">2020-06-26T00:27:01Z</dcterms:created>
  <dcterms:modified xsi:type="dcterms:W3CDTF">2021-08-19T19:59:08Z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