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Regulatory Affairs - NEW\Public Purpose Programs\PPP DESK\SOMAH DESK\SOMAH Semi-annual Expense Reporting\SOMAH 2021 Semi-annual Report Due 7.21.2021\Final\"/>
    </mc:Choice>
  </mc:AlternateContent>
  <xr:revisionPtr revIDLastSave="0" documentId="13_ncr:1_{3608F5CE-BBD6-45C1-AF68-69D33DDEF49D}" xr6:coauthVersionLast="44" xr6:coauthVersionMax="45" xr10:uidLastSave="{00000000-0000-0000-0000-000000000000}"/>
  <bookViews>
    <workbookView xWindow="20370" yWindow="-120" windowWidth="29040" windowHeight="15840" activeTab="6" xr2:uid="{5FBF522B-CC71-4504-8151-9702B7D39162}"/>
  </bookViews>
  <sheets>
    <sheet name="SDG&amp;E (Table 1)" sheetId="7" r:id="rId1"/>
    <sheet name="SCE (Table 2)" sheetId="9" r:id="rId2"/>
    <sheet name="PG&amp;E (Table 3)" sheetId="8" r:id="rId3"/>
    <sheet name="LIBERTY (Table 4)" sheetId="6" r:id="rId4"/>
    <sheet name="PACIFICORP (Table 5)" sheetId="10" r:id="rId5"/>
    <sheet name="All IOUs (Table 6)" sheetId="5" r:id="rId6"/>
    <sheet name="Cumulative Costs (Table 7)" sheetId="4" r:id="rId7"/>
  </sheets>
  <externalReferences>
    <externalReference r:id="rId8"/>
  </externalReferences>
  <definedNames>
    <definedName name="NotTollFree">'[1]PG&amp;E'!$T$6:$T$12</definedName>
    <definedName name="_xlnm.Print_Area" localSheetId="5">'All IOUs (Table 6)'!$A$1:$D$32</definedName>
    <definedName name="_xlnm.Print_Area" localSheetId="6">'Cumulative Costs (Table 7)'!$A$1:$B$11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4" l="1"/>
  <c r="D18" i="5" l="1"/>
  <c r="C18" i="5"/>
  <c r="C13" i="5"/>
  <c r="D13" i="5"/>
  <c r="C14" i="5"/>
  <c r="D14" i="5"/>
  <c r="D12" i="5"/>
  <c r="C7" i="5"/>
  <c r="C8" i="5"/>
  <c r="C9" i="5"/>
  <c r="C12" i="5"/>
  <c r="C6" i="5"/>
  <c r="B7" i="5"/>
  <c r="B8" i="5"/>
  <c r="B9" i="5"/>
  <c r="B10" i="5"/>
  <c r="B12" i="5"/>
  <c r="B13" i="5"/>
  <c r="B14" i="5"/>
  <c r="B18" i="5"/>
  <c r="B20" i="5"/>
  <c r="B6" i="5"/>
  <c r="D17" i="10" l="1"/>
  <c r="D17" i="5" s="1"/>
  <c r="C17" i="10"/>
  <c r="C17" i="5" s="1"/>
  <c r="B17" i="10"/>
  <c r="B17" i="5" s="1"/>
  <c r="C15" i="10"/>
  <c r="B15" i="10"/>
  <c r="C10" i="10"/>
  <c r="D15" i="9" l="1"/>
  <c r="C15" i="9"/>
  <c r="D15" i="8" l="1"/>
  <c r="D15" i="5" s="1"/>
  <c r="C15" i="8"/>
  <c r="C10" i="8"/>
  <c r="C10" i="5" s="1"/>
  <c r="C20" i="7" l="1"/>
  <c r="C20" i="5" s="1"/>
  <c r="C15" i="7"/>
  <c r="C15" i="6" l="1"/>
  <c r="B15" i="6"/>
  <c r="B15" i="5" s="1"/>
  <c r="C15" i="5" l="1"/>
</calcChain>
</file>

<file path=xl/sharedStrings.xml><?xml version="1.0" encoding="utf-8"?>
<sst xmlns="http://schemas.openxmlformats.org/spreadsheetml/2006/main" count="220" uniqueCount="71">
  <si>
    <t>IOU Administrative Costs</t>
  </si>
  <si>
    <t>SOMAH Program Table 1 - Status of SOMAH Balancing Account Funds</t>
  </si>
  <si>
    <t>Forecasted  Amounts (Next 6 Months)</t>
  </si>
  <si>
    <t>^ Amounts reported in previous Utility Semi-Annual Administrative Expense Report.</t>
  </si>
  <si>
    <t xml:space="preserve">Utility </t>
  </si>
  <si>
    <t>Southern California Edison [2]</t>
  </si>
  <si>
    <t>All IOU Administrative Costs TOTAL (Sum of [1]-[5])</t>
  </si>
  <si>
    <t>Interest Accrued in this Period [2]</t>
  </si>
  <si>
    <t>Starting Balance of the 6-Month Period (including Carryover) [1]</t>
  </si>
  <si>
    <t>Prior Amounts Reported^
In Last Report</t>
  </si>
  <si>
    <t>[1] Carryover includes unspent/uncommitted funds  that have not yet been allocated for or spent and carried over from the previous report period.  These can include administrative or incentive funds, or both.</t>
  </si>
  <si>
    <t>[2] Interest accrued in current reporting period of 6 months.</t>
  </si>
  <si>
    <t>Balancing Account Balance at Report Date [3]</t>
  </si>
  <si>
    <t>[3] Total balancing account fund amount includes carryover funds, and any funds not spent.  Will not exclude "committed" funds not yet spent.</t>
  </si>
  <si>
    <t>Any funds approved in ERRA/ECAC in this period [5]</t>
  </si>
  <si>
    <t>Regulatory Compliance [6]</t>
  </si>
  <si>
    <t>Program Management Support [7]</t>
  </si>
  <si>
    <t>IT / Customer Billing [8]</t>
  </si>
  <si>
    <t>[8] Operational Billing Activities, Billing System SOMAH Integration, Billing Operations / Ongoing Maintenance, Upfront IT build-out costs, Billing System Integration, System Automation of routine billing for SOMAH VNM, Account set up (Initial and New Party), Manual routine billing, Exception Processing</t>
  </si>
  <si>
    <t>Non-IOU, Non PA Implementation Costs</t>
  </si>
  <si>
    <t>Starting Balance</t>
  </si>
  <si>
    <t>Ending Balance</t>
  </si>
  <si>
    <t>Total SOMAH IOU Program Administration Expenses (to date)</t>
  </si>
  <si>
    <t>Amounts As of Report Date</t>
  </si>
  <si>
    <t>Amount of any SOMAH funds filed in ERRA/ECAC waiting CPUC approval for transfer to Balancing Account [4]</t>
  </si>
  <si>
    <t xml:space="preserve">[4] This field should footnote, when applicable 1) the date of the filed ERRA/ECAC, 2) expected CPUC Decision date, and 3) the amount to be transferred to the SOMAH balancing account when approved by CPUC Decision. </t>
  </si>
  <si>
    <t>[5] Include only those SOMAH funds approved in this report period. This field should footnote the transfer date to the balancing account. </t>
  </si>
  <si>
    <t>[6] Compliance Filings Directed by SOMAH Decision(s), Creation of SOMAH Tariff, Ad-hoc Energy Division Data Requests Pertaining to SOMAH</t>
  </si>
  <si>
    <t xml:space="preserve">[7] Contract Management (Staffing, Legal Fees, Contract Processing/Support), Incentive Processing, SOMAH PA Data Requests, Working Group Meetings/Meetings with SOMAH PA, Internal Administration </t>
  </si>
  <si>
    <r>
      <t xml:space="preserve">IOU Administrative Costs TOTAL </t>
    </r>
    <r>
      <rPr>
        <sz val="10"/>
        <rFont val="Arial"/>
        <family val="2"/>
      </rPr>
      <t>(Sum of [6] through [8])</t>
    </r>
  </si>
  <si>
    <t>Funds Available to CPUC Energy Division for EM&amp;V [9]</t>
  </si>
  <si>
    <t>Amount Transferred to CPUC Energy Division for EM&amp;V [10]</t>
  </si>
  <si>
    <t>Semi-Annual Ending Balance [11]</t>
  </si>
  <si>
    <t xml:space="preserve">[9] Individual IOU's projected co-funding contributions to Energy Division's annual budget of $500,000 for activities related to implementation and oversight of the SOMAH Program  </t>
  </si>
  <si>
    <t>[10] Sum of any invoices paid to Energy Division or for EM&amp;V in the report period. This field should footnote the amount/purpose.</t>
  </si>
  <si>
    <t>[11] Semi-Annual Ending Balance is the total of the Starting Balance of the 6-month Period including Carryover minus all costs. Is expected to be the basis for the next report's Carryover.</t>
  </si>
  <si>
    <t>All 5 IOUs</t>
  </si>
  <si>
    <t>Cumulative totals for all 5 IOUs</t>
  </si>
  <si>
    <t>January 1, 2021 - June 30, 2021</t>
  </si>
  <si>
    <t>[3] Total balancing account fund amount includes carryover funds, and any funds not spent.  Will not exclude "committed" funds not yet spent.
Footnote: Total balancing account fund amount includes expenditures by PA.</t>
  </si>
  <si>
    <t>[4] This field should footnote, when applicable 1) the date of the filed ERRA/ECAC, 2) expected CPUC Decision date, and 3) the amount to be transferred to the SOMAH balancing account when approved by CPUC Decision. 
Footnote: Liberty's ECAC filing for 2022 was extended to be filed August 2, 2021. The expected Decision date is Q4 of 2021. The amount to be transferred is to be determined in the ECAC filing.</t>
  </si>
  <si>
    <t>[5] Include only those SOMAH funds approved in this report period. This field should footnote the transfer date to the balancing account. 
Footnote: Transfer of $333,475 pending, transfer expected in Q3, 2021 ECAC  approved May 6, 2021.</t>
  </si>
  <si>
    <t>Liberty</t>
  </si>
  <si>
    <t>San Diego Gas and Electric</t>
  </si>
  <si>
    <t>Jan 1, 2021 - June 30, 2021</t>
  </si>
  <si>
    <r>
      <t>Amounts As of Report Date</t>
    </r>
    <r>
      <rPr>
        <b/>
        <sz val="10"/>
        <color rgb="FFFF0000"/>
        <rFont val="Arial"/>
        <family val="2"/>
      </rPr>
      <t xml:space="preserve"> </t>
    </r>
  </si>
  <si>
    <t> </t>
  </si>
  <si>
    <t>[5] Include only those SOMAH funds approved in this report period.  Transfer date to the balancing account was January 2021</t>
  </si>
  <si>
    <t>[7] Contract Management (Staffing, Legal Fees, Contract Processing/Support), Incentive Processing, SOMAH PA Data Requests, Working Group Meeting/Meetings with SOMAH PA, Internal Administration.</t>
  </si>
  <si>
    <t>Through June 30, 2021</t>
  </si>
  <si>
    <t>San Diego Gas &amp; Electric Company [1]</t>
  </si>
  <si>
    <t>Liberty Utilities Company [4]</t>
  </si>
  <si>
    <t>PacifiCorp Company [5]</t>
  </si>
  <si>
    <t>SOMAH Program Table 2 - Status of SOMAH Balancing Account Funds</t>
  </si>
  <si>
    <t>Pacific Gas and Electric</t>
  </si>
  <si>
    <t>Semi-Annual Ending Balance [11]*</t>
  </si>
  <si>
    <t>[1] Carryover includes unspent/uncommitted funds that have not yet been allocated for or spent and carried over from the previous report period.  These can include administrative or incentive funds, or both.</t>
  </si>
  <si>
    <t>Southern California Edison</t>
  </si>
  <si>
    <t>SOMAH Program Table 5 - Status of SOMAH Balancing Account Funds</t>
  </si>
  <si>
    <t>PacifiCorp</t>
  </si>
  <si>
    <t>Any funds approved in ERRA/ECAC in this period [5]*</t>
  </si>
  <si>
    <t xml:space="preserve"> </t>
  </si>
  <si>
    <t xml:space="preserve"> *PacifiCorp did not file an ECAC in this period and is not currently awaiting CPUC approval of any SOMAH funds filed in an ECAC proceeding as of the date of this report.</t>
  </si>
  <si>
    <t>*PacifiCorp filed application 20-08-002 on August 3, 2020. A decision on the GHG portion of the filing effective March 4, 2021 approves the 2020 actuals of $840,922 and the 2021 amounts (forecast and actual) of $1,537,786. The company is in the process of adapting its accounting processes to fund the SOMAH balancing account based on Forecast set-aside amounts, in accordance with the Commission’s directive in D. 20-04-012. To account for this new process, this $2,378,708 value reflects the 2020 Recorded value ($840,922) plus the 2021 Forecast value ($1,537,786) from PacifiCorp’s 2021 ECAC filing. In future reporting periods, PacifiCorp will include only the subsequent year Forecast value in the Semi-Annual Report. Because PacifiCorp has not yet implemented this new accounting process, the 2021 Forecast value has not yet been transferred into the balancing account.</t>
  </si>
  <si>
    <t>SOMAH Program Table 7 - Total IOU SOMAH Program Administration Expenses to date</t>
  </si>
  <si>
    <t>SOMAH Program Table 6 - Status of SOMAH Balancing Account Funds</t>
  </si>
  <si>
    <t>Pacific Gas and Electric Company [3]</t>
  </si>
  <si>
    <t>SOMAH Program Table 3 - Status of SOMAH Balancing Account Funds</t>
  </si>
  <si>
    <t>SOMAH Program Table 4 - Status of SOMAH Balancing Account Funds</t>
  </si>
  <si>
    <r>
      <t xml:space="preserve">[5] Include only those SOMAH funds approved in this report period. This field should footnote the transfer date to the balancing account. 
</t>
    </r>
    <r>
      <rPr>
        <b/>
        <sz val="10"/>
        <rFont val="Arial"/>
        <family val="2"/>
      </rPr>
      <t>PG&amp;E Footnote for July 2021 Report: Per D.20-12-038, $7.9M for one quarter of the annual 2021 forecast was transferred to the SOMAHBA in April 2021.</t>
    </r>
  </si>
  <si>
    <r>
      <t xml:space="preserve">[11] Semi-Annual Ending Balance is the total of the Starting Balance of the 6-month Period including Carryover minus all costs. Is expected to be the basis for the next report's Carryover.
</t>
    </r>
    <r>
      <rPr>
        <b/>
        <sz val="10"/>
        <rFont val="Arial"/>
        <family val="2"/>
      </rPr>
      <t>PG&amp;E Footnote for July 2021 Report: The ending balance for this reporting period includes charges totaling $1.4M invoiced by SCE on behalf of the Program Administrator for administrative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</si>
</sst>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s>
  <fonts count="9" x14ac:knownFonts="1">
    <font>
      <sz val="10"/>
      <name val="Arial"/>
    </font>
    <font>
      <sz val="10"/>
      <name val="Arial"/>
      <family val="2"/>
    </font>
    <font>
      <b/>
      <sz val="12"/>
      <name val="Arial"/>
      <family val="2"/>
    </font>
    <font>
      <b/>
      <sz val="10"/>
      <name val="Arial"/>
      <family val="2"/>
    </font>
    <font>
      <sz val="9"/>
      <name val="Arial"/>
      <family val="2"/>
    </font>
    <font>
      <b/>
      <sz val="12"/>
      <color rgb="FFFF0000"/>
      <name val="Arial"/>
      <family val="2"/>
    </font>
    <font>
      <sz val="10"/>
      <color rgb="FFFF0000"/>
      <name val="Arial"/>
      <family val="2"/>
    </font>
    <font>
      <sz val="10"/>
      <name val="Arial"/>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rgb="FF000000"/>
      </patternFill>
    </fill>
  </fills>
  <borders count="22">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s>
  <cellStyleXfs count="15">
    <xf numFmtId="0" fontId="0"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xf numFmtId="44"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04">
    <xf numFmtId="0" fontId="0" fillId="0" borderId="0" xfId="0"/>
    <xf numFmtId="0" fontId="1" fillId="2" borderId="5" xfId="1" applyFont="1" applyFill="1" applyBorder="1"/>
    <xf numFmtId="0" fontId="3" fillId="2" borderId="2" xfId="1" applyFont="1" applyFill="1" applyBorder="1"/>
    <xf numFmtId="0" fontId="1" fillId="0" borderId="5" xfId="1" applyFont="1" applyBorder="1"/>
    <xf numFmtId="0" fontId="3" fillId="2" borderId="5" xfId="1" applyFont="1" applyFill="1" applyBorder="1"/>
    <xf numFmtId="0" fontId="3" fillId="0" borderId="4" xfId="1" applyFont="1" applyBorder="1"/>
    <xf numFmtId="0" fontId="1" fillId="0" borderId="5" xfId="2" applyFont="1" applyBorder="1"/>
    <xf numFmtId="0" fontId="1" fillId="0" borderId="7" xfId="1" applyFont="1" applyBorder="1"/>
    <xf numFmtId="0" fontId="3" fillId="2" borderId="2" xfId="1" applyFont="1" applyFill="1" applyBorder="1" applyAlignment="1">
      <alignment horizontal="center" wrapText="1"/>
    </xf>
    <xf numFmtId="0" fontId="3" fillId="2" borderId="4" xfId="1" applyFont="1" applyFill="1" applyBorder="1"/>
    <xf numFmtId="0" fontId="1" fillId="0" borderId="5" xfId="1" applyFont="1" applyBorder="1" applyAlignment="1">
      <alignment wrapText="1"/>
    </xf>
    <xf numFmtId="0" fontId="1" fillId="0" borderId="4" xfId="2" applyFont="1" applyBorder="1"/>
    <xf numFmtId="0" fontId="1" fillId="0" borderId="6" xfId="1" applyFont="1" applyBorder="1"/>
    <xf numFmtId="0" fontId="1" fillId="2" borderId="5" xfId="1" applyFill="1" applyBorder="1"/>
    <xf numFmtId="0" fontId="1" fillId="0" borderId="5" xfId="1" applyBorder="1"/>
    <xf numFmtId="164" fontId="1" fillId="0" borderId="2" xfId="3" applyNumberFormat="1" applyBorder="1"/>
    <xf numFmtId="164" fontId="0" fillId="0" borderId="0" xfId="0" applyNumberFormat="1"/>
    <xf numFmtId="164" fontId="1" fillId="0" borderId="5" xfId="3" applyNumberFormat="1" applyBorder="1"/>
    <xf numFmtId="0" fontId="1" fillId="0" borderId="5" xfId="1" applyBorder="1" applyAlignment="1">
      <alignment wrapText="1"/>
    </xf>
    <xf numFmtId="164" fontId="1" fillId="0" borderId="6" xfId="3" applyNumberFormat="1" applyBorder="1"/>
    <xf numFmtId="164" fontId="1" fillId="0" borderId="4" xfId="1" applyNumberFormat="1" applyBorder="1"/>
    <xf numFmtId="0" fontId="1" fillId="0" borderId="5" xfId="2" applyBorder="1"/>
    <xf numFmtId="0" fontId="1" fillId="0" borderId="4" xfId="2" applyBorder="1"/>
    <xf numFmtId="44" fontId="1" fillId="0" borderId="4" xfId="3" applyBorder="1"/>
    <xf numFmtId="164" fontId="3" fillId="2" borderId="4" xfId="1" applyNumberFormat="1" applyFont="1" applyFill="1" applyBorder="1"/>
    <xf numFmtId="0" fontId="1" fillId="0" borderId="7" xfId="1" applyBorder="1"/>
    <xf numFmtId="165" fontId="1" fillId="0" borderId="5" xfId="3" applyNumberFormat="1" applyBorder="1"/>
    <xf numFmtId="165" fontId="1" fillId="0" borderId="20" xfId="0" applyNumberFormat="1" applyFont="1" applyBorder="1"/>
    <xf numFmtId="165" fontId="1" fillId="2" borderId="5" xfId="1" applyNumberFormat="1" applyFill="1" applyBorder="1"/>
    <xf numFmtId="164" fontId="1" fillId="0" borderId="4" xfId="3" applyNumberFormat="1" applyBorder="1"/>
    <xf numFmtId="165" fontId="3" fillId="0" borderId="2" xfId="0" applyNumberFormat="1" applyFont="1" applyBorder="1"/>
    <xf numFmtId="165" fontId="1" fillId="0" borderId="6" xfId="0" applyNumberFormat="1" applyFont="1" applyBorder="1"/>
    <xf numFmtId="0" fontId="1" fillId="3" borderId="2" xfId="1" applyFill="1" applyBorder="1"/>
    <xf numFmtId="165" fontId="6" fillId="5" borderId="6" xfId="0" applyNumberFormat="1" applyFont="1" applyFill="1" applyBorder="1"/>
    <xf numFmtId="165" fontId="1" fillId="0" borderId="5" xfId="0" applyNumberFormat="1" applyFont="1" applyBorder="1"/>
    <xf numFmtId="0" fontId="0" fillId="0" borderId="0" xfId="0"/>
    <xf numFmtId="0" fontId="3" fillId="0" borderId="4" xfId="1" applyFont="1" applyBorder="1"/>
    <xf numFmtId="0" fontId="3" fillId="2" borderId="2" xfId="1" applyFont="1" applyFill="1" applyBorder="1" applyAlignment="1">
      <alignment horizontal="center" wrapText="1"/>
    </xf>
    <xf numFmtId="164" fontId="0" fillId="0" borderId="0" xfId="0" applyNumberFormat="1"/>
    <xf numFmtId="0" fontId="3" fillId="2" borderId="5" xfId="1" applyFont="1" applyFill="1" applyBorder="1"/>
    <xf numFmtId="164" fontId="3" fillId="2" borderId="4" xfId="1" applyNumberFormat="1" applyFont="1" applyFill="1" applyBorder="1"/>
    <xf numFmtId="0" fontId="3" fillId="2" borderId="2" xfId="1" applyFont="1" applyFill="1" applyBorder="1"/>
    <xf numFmtId="0" fontId="3" fillId="2" borderId="4" xfId="1" applyFont="1" applyFill="1" applyBorder="1"/>
    <xf numFmtId="164" fontId="3" fillId="4" borderId="2" xfId="3" applyNumberFormat="1" applyFont="1" applyFill="1" applyBorder="1"/>
    <xf numFmtId="164" fontId="1" fillId="4" borderId="5" xfId="3" applyNumberFormat="1" applyFill="1" applyBorder="1"/>
    <xf numFmtId="0" fontId="0" fillId="0" borderId="0" xfId="0"/>
    <xf numFmtId="164" fontId="1" fillId="0" borderId="5" xfId="3" applyNumberFormat="1" applyFont="1" applyFill="1" applyBorder="1"/>
    <xf numFmtId="0" fontId="3" fillId="2" borderId="2" xfId="1" applyFont="1" applyFill="1" applyBorder="1"/>
    <xf numFmtId="0" fontId="3" fillId="2" borderId="5" xfId="1" applyFont="1" applyFill="1" applyBorder="1"/>
    <xf numFmtId="0" fontId="3" fillId="0" borderId="4" xfId="1" applyFont="1" applyBorder="1"/>
    <xf numFmtId="0" fontId="3" fillId="2" borderId="2" xfId="1" applyFont="1" applyFill="1" applyBorder="1" applyAlignment="1">
      <alignment horizontal="center" wrapText="1"/>
    </xf>
    <xf numFmtId="0" fontId="3" fillId="2" borderId="4" xfId="1" applyFont="1" applyFill="1" applyBorder="1"/>
    <xf numFmtId="0" fontId="1" fillId="0" borderId="0" xfId="5"/>
    <xf numFmtId="0" fontId="1" fillId="2" borderId="5" xfId="1" applyFill="1" applyBorder="1"/>
    <xf numFmtId="0" fontId="1" fillId="0" borderId="5" xfId="1" applyBorder="1"/>
    <xf numFmtId="0" fontId="1" fillId="0" borderId="5" xfId="1" applyBorder="1" applyAlignment="1">
      <alignment wrapText="1"/>
    </xf>
    <xf numFmtId="0" fontId="1" fillId="0" borderId="5" xfId="2" applyBorder="1"/>
    <xf numFmtId="164" fontId="1" fillId="0" borderId="5" xfId="3" applyNumberFormat="1" applyBorder="1"/>
    <xf numFmtId="0" fontId="1" fillId="0" borderId="4" xfId="2" applyBorder="1"/>
    <xf numFmtId="164" fontId="3" fillId="2" borderId="4" xfId="1" applyNumberFormat="1" applyFont="1" applyFill="1" applyBorder="1"/>
    <xf numFmtId="0" fontId="1" fillId="0" borderId="7" xfId="1" applyBorder="1"/>
    <xf numFmtId="164" fontId="1" fillId="4" borderId="2" xfId="3" applyNumberFormat="1" applyFill="1" applyBorder="1"/>
    <xf numFmtId="0" fontId="1" fillId="3" borderId="2" xfId="1" applyFill="1" applyBorder="1"/>
    <xf numFmtId="164" fontId="1" fillId="4" borderId="4" xfId="7" applyNumberFormat="1" applyFont="1" applyFill="1" applyBorder="1"/>
    <xf numFmtId="42" fontId="0" fillId="0" borderId="0" xfId="0" applyNumberFormat="1"/>
    <xf numFmtId="0" fontId="1" fillId="0" borderId="0" xfId="0" applyFont="1"/>
    <xf numFmtId="41" fontId="1" fillId="2" borderId="5" xfId="1" applyNumberFormat="1" applyFill="1" applyBorder="1"/>
    <xf numFmtId="44" fontId="1" fillId="4" borderId="4" xfId="7" applyFont="1" applyFill="1" applyBorder="1"/>
    <xf numFmtId="42" fontId="1" fillId="4" borderId="4" xfId="1" applyNumberFormat="1" applyFill="1" applyBorder="1"/>
    <xf numFmtId="164" fontId="1" fillId="3" borderId="2" xfId="1" applyNumberFormat="1" applyFill="1" applyBorder="1"/>
    <xf numFmtId="8" fontId="0" fillId="0" borderId="0" xfId="0" applyNumberFormat="1"/>
    <xf numFmtId="6" fontId="3" fillId="0" borderId="7" xfId="0" applyNumberFormat="1" applyFont="1" applyBorder="1"/>
    <xf numFmtId="0" fontId="0" fillId="0" borderId="0" xfId="0" applyBorder="1"/>
    <xf numFmtId="164" fontId="1" fillId="0" borderId="21" xfId="3" applyNumberFormat="1" applyBorder="1"/>
    <xf numFmtId="6" fontId="1" fillId="0" borderId="5" xfId="1" applyNumberFormat="1" applyFont="1" applyBorder="1"/>
    <xf numFmtId="0" fontId="2" fillId="0" borderId="8" xfId="1" applyFont="1" applyBorder="1" applyAlignment="1">
      <alignment horizontal="center"/>
    </xf>
    <xf numFmtId="0" fontId="2" fillId="0" borderId="9" xfId="1" applyFont="1" applyBorder="1" applyAlignment="1">
      <alignment horizontal="center"/>
    </xf>
    <xf numFmtId="0" fontId="2" fillId="0" borderId="10" xfId="1" applyFont="1" applyBorder="1" applyAlignment="1">
      <alignment horizontal="center"/>
    </xf>
    <xf numFmtId="0" fontId="5" fillId="0" borderId="11"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6" fillId="0" borderId="12" xfId="2" applyFont="1" applyBorder="1" applyAlignment="1">
      <alignment horizontal="center"/>
    </xf>
    <xf numFmtId="0" fontId="2" fillId="0" borderId="13" xfId="1" applyFont="1" applyFill="1" applyBorder="1" applyAlignment="1">
      <alignment horizontal="center"/>
    </xf>
    <xf numFmtId="0" fontId="2" fillId="0" borderId="1" xfId="1" applyFont="1" applyFill="1" applyBorder="1" applyAlignment="1">
      <alignment horizontal="center"/>
    </xf>
    <xf numFmtId="0" fontId="2" fillId="0" borderId="14" xfId="1" applyFont="1" applyFill="1" applyBorder="1" applyAlignment="1">
      <alignment horizontal="center"/>
    </xf>
    <xf numFmtId="0" fontId="1" fillId="0" borderId="0" xfId="2" applyFont="1" applyAlignment="1">
      <alignment horizontal="left" wrapText="1"/>
    </xf>
    <xf numFmtId="0" fontId="1" fillId="0" borderId="0" xfId="0" applyFont="1" applyFill="1" applyAlignment="1">
      <alignment horizontal="left" vertical="top" wrapText="1"/>
    </xf>
    <xf numFmtId="0" fontId="3" fillId="2" borderId="3" xfId="1" applyFont="1" applyFill="1" applyBorder="1" applyAlignment="1">
      <alignment horizontal="center"/>
    </xf>
    <xf numFmtId="0" fontId="3" fillId="2" borderId="6" xfId="1"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wrapText="1"/>
    </xf>
    <xf numFmtId="0" fontId="5" fillId="0" borderId="0" xfId="2" applyFont="1" applyAlignment="1">
      <alignment horizontal="center"/>
    </xf>
    <xf numFmtId="0" fontId="6" fillId="0" borderId="0" xfId="2" applyFont="1" applyAlignment="1">
      <alignment horizontal="center"/>
    </xf>
    <xf numFmtId="0" fontId="2" fillId="0" borderId="13" xfId="1" applyFont="1" applyBorder="1" applyAlignment="1">
      <alignment horizontal="center"/>
    </xf>
    <xf numFmtId="0" fontId="2" fillId="0" borderId="1" xfId="1" applyFont="1" applyBorder="1" applyAlignment="1">
      <alignment horizontal="center"/>
    </xf>
    <xf numFmtId="0" fontId="2" fillId="0" borderId="14" xfId="1" applyFont="1" applyBorder="1" applyAlignment="1">
      <alignment horizontal="center"/>
    </xf>
    <xf numFmtId="0" fontId="1" fillId="0" borderId="0" xfId="0" applyFont="1" applyAlignment="1">
      <alignment wrapText="1"/>
    </xf>
    <xf numFmtId="0" fontId="1" fillId="0" borderId="0" xfId="5" applyAlignment="1">
      <alignment horizontal="left" vertical="top" wrapText="1"/>
    </xf>
    <xf numFmtId="0" fontId="2" fillId="0" borderId="8" xfId="1" applyFont="1" applyBorder="1" applyAlignment="1">
      <alignment horizontal="center" wrapText="1"/>
    </xf>
    <xf numFmtId="0" fontId="2" fillId="0" borderId="15" xfId="1" applyFont="1" applyBorder="1" applyAlignment="1">
      <alignment horizontal="center" wrapText="1"/>
    </xf>
    <xf numFmtId="0" fontId="5" fillId="0" borderId="18" xfId="2" applyFont="1" applyBorder="1" applyAlignment="1">
      <alignment horizontal="center"/>
    </xf>
    <xf numFmtId="0" fontId="5" fillId="0" borderId="19" xfId="2"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cellXfs>
  <cellStyles count="15">
    <cellStyle name="Comma 10" xfId="14" xr:uid="{3EDB9D70-6BBA-444F-B44A-6A98218D4F60}"/>
    <cellStyle name="Comma 2" xfId="8" xr:uid="{54397ADD-248A-4A90-82CB-616891209ADA}"/>
    <cellStyle name="Comma 2 2" xfId="12" xr:uid="{3768AFE2-9627-4B67-A66C-11A39F3E2DE0}"/>
    <cellStyle name="Currency" xfId="7" builtinId="4"/>
    <cellStyle name="Currency 2" xfId="3" xr:uid="{259A4C4C-1A48-40A7-B338-FF7821FE097B}"/>
    <cellStyle name="Currency 3" xfId="9" xr:uid="{8D695199-166C-447F-B182-8F37DC4115B1}"/>
    <cellStyle name="Normal" xfId="0" builtinId="0"/>
    <cellStyle name="Normal 135" xfId="5" xr:uid="{D56F1ED8-993C-46CA-8B5C-821277F79110}"/>
    <cellStyle name="Normal 14" xfId="2" xr:uid="{64DCE539-10DF-431A-B147-46504F32C022}"/>
    <cellStyle name="Normal 2 2 2" xfId="1" xr:uid="{928CA17F-D57C-402B-9434-20FA9B329E5F}"/>
    <cellStyle name="Normal 2 2 2 2" xfId="6" xr:uid="{9772965C-75B0-48F7-B32F-49D7AC486914}"/>
    <cellStyle name="Normal 2 3 12" xfId="10" xr:uid="{9A71DB82-DD33-406E-AC9D-2FEB2959721F}"/>
    <cellStyle name="Normal 3 2 2 10" xfId="13" xr:uid="{6F4C075A-40C6-474B-AAE5-F8D94B53E829}"/>
    <cellStyle name="Normal 3 84" xfId="11" xr:uid="{BD1F6D8A-B484-4192-8DD1-69B82CDEA50C}"/>
    <cellStyle name="Percent 10" xfId="4" xr:uid="{B4BFBA0F-6069-473F-841D-98A754AFC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ge.sharepoint.com/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F5691-4877-49C0-966B-BD9E63D3253B}">
  <dimension ref="A1:E32"/>
  <sheetViews>
    <sheetView workbookViewId="0">
      <selection activeCell="E4" sqref="E4"/>
    </sheetView>
  </sheetViews>
  <sheetFormatPr defaultRowHeight="12.75" x14ac:dyDescent="0.2"/>
  <cols>
    <col min="1" max="1" width="55.5703125" style="35" customWidth="1"/>
    <col min="2" max="2" width="28.5703125" style="35" customWidth="1"/>
    <col min="3" max="3" width="26.85546875" style="35" customWidth="1"/>
    <col min="4" max="4" width="24.5703125" style="35" customWidth="1"/>
    <col min="5" max="5" width="26.42578125" style="35" customWidth="1"/>
    <col min="6" max="7" width="9.140625" style="35"/>
    <col min="8" max="8" width="35.5703125" style="35" customWidth="1"/>
    <col min="9" max="16384" width="9.140625" style="35"/>
  </cols>
  <sheetData>
    <row r="1" spans="1:5" ht="15.75" customHeight="1" x14ac:dyDescent="0.25">
      <c r="A1" s="75" t="s">
        <v>1</v>
      </c>
      <c r="B1" s="76"/>
      <c r="C1" s="76"/>
      <c r="D1" s="77"/>
    </row>
    <row r="2" spans="1:5" ht="15.75" x14ac:dyDescent="0.25">
      <c r="A2" s="78" t="s">
        <v>43</v>
      </c>
      <c r="B2" s="91"/>
      <c r="C2" s="92"/>
      <c r="D2" s="81"/>
    </row>
    <row r="3" spans="1:5" ht="16.5" thickBot="1" x14ac:dyDescent="0.3">
      <c r="A3" s="93" t="s">
        <v>44</v>
      </c>
      <c r="B3" s="94"/>
      <c r="C3" s="94"/>
      <c r="D3" s="95"/>
    </row>
    <row r="4" spans="1:5" ht="26.25" thickBot="1" x14ac:dyDescent="0.25">
      <c r="A4" s="41"/>
      <c r="B4" s="37" t="s">
        <v>9</v>
      </c>
      <c r="C4" s="37" t="s">
        <v>45</v>
      </c>
      <c r="D4" s="37" t="s">
        <v>2</v>
      </c>
    </row>
    <row r="5" spans="1:5" x14ac:dyDescent="0.2">
      <c r="A5" s="39" t="s">
        <v>20</v>
      </c>
      <c r="B5" s="39"/>
      <c r="C5" s="13"/>
      <c r="D5" s="87"/>
    </row>
    <row r="6" spans="1:5" x14ac:dyDescent="0.2">
      <c r="A6" s="14" t="s">
        <v>8</v>
      </c>
      <c r="B6" s="17">
        <v>37590107.739999995</v>
      </c>
      <c r="C6" s="34">
        <v>37495603</v>
      </c>
      <c r="D6" s="87"/>
    </row>
    <row r="7" spans="1:5" x14ac:dyDescent="0.2">
      <c r="A7" s="14" t="s">
        <v>7</v>
      </c>
      <c r="B7" s="17">
        <v>25031</v>
      </c>
      <c r="C7" s="31">
        <v>20601</v>
      </c>
      <c r="D7" s="87"/>
    </row>
    <row r="8" spans="1:5" x14ac:dyDescent="0.2">
      <c r="A8" s="14" t="s">
        <v>12</v>
      </c>
      <c r="B8" s="17">
        <v>37495603.399999999</v>
      </c>
      <c r="C8" s="31">
        <v>52824956</v>
      </c>
      <c r="D8" s="87"/>
    </row>
    <row r="9" spans="1:5" ht="25.5" x14ac:dyDescent="0.2">
      <c r="A9" s="18" t="s">
        <v>24</v>
      </c>
      <c r="B9" s="17">
        <v>0</v>
      </c>
      <c r="C9" s="57">
        <v>0</v>
      </c>
      <c r="D9" s="87"/>
    </row>
    <row r="10" spans="1:5" x14ac:dyDescent="0.2">
      <c r="A10" s="14" t="s">
        <v>14</v>
      </c>
      <c r="B10" s="17">
        <v>18222844</v>
      </c>
      <c r="C10" s="31">
        <v>16743709</v>
      </c>
      <c r="D10" s="87"/>
    </row>
    <row r="11" spans="1:5" x14ac:dyDescent="0.2">
      <c r="A11" s="39" t="s">
        <v>0</v>
      </c>
      <c r="B11" s="13"/>
      <c r="C11" s="28"/>
      <c r="D11" s="88"/>
    </row>
    <row r="12" spans="1:5" x14ac:dyDescent="0.2">
      <c r="A12" s="14" t="s">
        <v>15</v>
      </c>
      <c r="B12" s="17">
        <v>16543.599999999999</v>
      </c>
      <c r="C12" s="34">
        <v>18993</v>
      </c>
      <c r="D12" s="27">
        <v>18900</v>
      </c>
    </row>
    <row r="13" spans="1:5" x14ac:dyDescent="0.2">
      <c r="A13" s="14" t="s">
        <v>16</v>
      </c>
      <c r="B13" s="17">
        <v>27093.239999999991</v>
      </c>
      <c r="C13" s="31">
        <v>29721</v>
      </c>
      <c r="D13" s="27">
        <v>32500</v>
      </c>
    </row>
    <row r="14" spans="1:5" x14ac:dyDescent="0.2">
      <c r="A14" s="14" t="s">
        <v>17</v>
      </c>
      <c r="B14" s="17">
        <v>0</v>
      </c>
      <c r="C14" s="26">
        <v>0</v>
      </c>
      <c r="D14" s="27">
        <v>45000</v>
      </c>
    </row>
    <row r="15" spans="1:5" x14ac:dyDescent="0.2">
      <c r="A15" s="36" t="s">
        <v>29</v>
      </c>
      <c r="B15" s="29">
        <v>43636.84</v>
      </c>
      <c r="C15" s="31">
        <f>SUM(C12:C14)</f>
        <v>48714</v>
      </c>
      <c r="D15" s="27">
        <v>96400</v>
      </c>
      <c r="E15" s="38"/>
    </row>
    <row r="16" spans="1:5" x14ac:dyDescent="0.2">
      <c r="A16" s="39" t="s">
        <v>19</v>
      </c>
      <c r="B16" s="13"/>
      <c r="C16" s="33" t="s">
        <v>46</v>
      </c>
      <c r="D16" s="33" t="s">
        <v>46</v>
      </c>
    </row>
    <row r="17" spans="1:4" x14ac:dyDescent="0.2">
      <c r="A17" s="21" t="s">
        <v>30</v>
      </c>
      <c r="B17" s="17">
        <v>27900</v>
      </c>
      <c r="C17" s="31">
        <v>27900</v>
      </c>
      <c r="D17" s="27">
        <v>27900</v>
      </c>
    </row>
    <row r="18" spans="1:4" x14ac:dyDescent="0.2">
      <c r="A18" s="22" t="s">
        <v>31</v>
      </c>
      <c r="B18" s="29">
        <v>75898.5</v>
      </c>
      <c r="C18" s="31">
        <v>113821</v>
      </c>
      <c r="D18" s="31">
        <v>0</v>
      </c>
    </row>
    <row r="19" spans="1:4" ht="13.5" thickBot="1" x14ac:dyDescent="0.25">
      <c r="A19" s="40" t="s">
        <v>21</v>
      </c>
      <c r="B19" s="40"/>
      <c r="C19" s="40"/>
      <c r="D19" s="42"/>
    </row>
    <row r="20" spans="1:4" ht="13.5" thickBot="1" x14ac:dyDescent="0.25">
      <c r="A20" s="25" t="s">
        <v>32</v>
      </c>
      <c r="B20" s="43">
        <v>37495603</v>
      </c>
      <c r="C20" s="30">
        <f>C8</f>
        <v>52824956</v>
      </c>
      <c r="D20" s="32"/>
    </row>
    <row r="21" spans="1:4" x14ac:dyDescent="0.2">
      <c r="A21" s="90" t="s">
        <v>3</v>
      </c>
      <c r="B21" s="90"/>
      <c r="C21" s="90"/>
      <c r="D21" s="90"/>
    </row>
    <row r="22" spans="1:4" ht="24.75" customHeight="1" x14ac:dyDescent="0.2">
      <c r="A22" s="90" t="s">
        <v>10</v>
      </c>
      <c r="B22" s="90"/>
      <c r="C22" s="90"/>
      <c r="D22" s="90"/>
    </row>
    <row r="23" spans="1:4" x14ac:dyDescent="0.2">
      <c r="A23" s="90" t="s">
        <v>11</v>
      </c>
      <c r="B23" s="90"/>
      <c r="C23" s="90"/>
      <c r="D23" s="90"/>
    </row>
    <row r="24" spans="1:4" x14ac:dyDescent="0.2">
      <c r="A24" s="90" t="s">
        <v>13</v>
      </c>
      <c r="B24" s="90"/>
      <c r="C24" s="90"/>
      <c r="D24" s="90"/>
    </row>
    <row r="25" spans="1:4" ht="25.5" customHeight="1" x14ac:dyDescent="0.2">
      <c r="A25" s="90" t="s">
        <v>25</v>
      </c>
      <c r="B25" s="90"/>
      <c r="C25" s="90"/>
      <c r="D25" s="90"/>
    </row>
    <row r="26" spans="1:4" x14ac:dyDescent="0.2">
      <c r="A26" s="96" t="s">
        <v>47</v>
      </c>
      <c r="B26" s="96"/>
      <c r="C26" s="96"/>
      <c r="D26" s="96"/>
    </row>
    <row r="27" spans="1:4" x14ac:dyDescent="0.2">
      <c r="A27" s="90" t="s">
        <v>27</v>
      </c>
      <c r="B27" s="90"/>
      <c r="C27" s="90"/>
      <c r="D27" s="90"/>
    </row>
    <row r="28" spans="1:4" ht="25.5" customHeight="1" x14ac:dyDescent="0.2">
      <c r="A28" s="90" t="s">
        <v>48</v>
      </c>
      <c r="B28" s="90"/>
      <c r="C28" s="90"/>
      <c r="D28" s="90"/>
    </row>
    <row r="29" spans="1:4" ht="24.75" customHeight="1" x14ac:dyDescent="0.2">
      <c r="A29" s="90" t="s">
        <v>18</v>
      </c>
      <c r="B29" s="90"/>
      <c r="C29" s="90"/>
      <c r="D29" s="90"/>
    </row>
    <row r="30" spans="1:4" ht="24.75" customHeight="1" x14ac:dyDescent="0.2">
      <c r="A30" s="90" t="s">
        <v>33</v>
      </c>
      <c r="B30" s="90"/>
      <c r="C30" s="90"/>
      <c r="D30" s="90"/>
    </row>
    <row r="31" spans="1:4" x14ac:dyDescent="0.2">
      <c r="A31" s="90" t="s">
        <v>34</v>
      </c>
      <c r="B31" s="90"/>
      <c r="C31" s="90"/>
      <c r="D31" s="90"/>
    </row>
    <row r="32" spans="1:4" ht="30" customHeight="1" x14ac:dyDescent="0.2">
      <c r="A32" s="89" t="s">
        <v>35</v>
      </c>
      <c r="B32" s="89"/>
      <c r="C32" s="89"/>
      <c r="D32" s="89"/>
    </row>
  </sheetData>
  <mergeCells count="16">
    <mergeCell ref="A32:D32"/>
    <mergeCell ref="A27:D27"/>
    <mergeCell ref="A1:D1"/>
    <mergeCell ref="A2:D2"/>
    <mergeCell ref="A3:D3"/>
    <mergeCell ref="D5:D11"/>
    <mergeCell ref="A21:D21"/>
    <mergeCell ref="A22:D22"/>
    <mergeCell ref="A23:D23"/>
    <mergeCell ref="A24:D24"/>
    <mergeCell ref="A25:D25"/>
    <mergeCell ref="A26:D26"/>
    <mergeCell ref="A28:D28"/>
    <mergeCell ref="A29:D29"/>
    <mergeCell ref="A30:D30"/>
    <mergeCell ref="A31: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36A82-DC4C-4ECA-8B88-C8989C143473}">
  <dimension ref="A1:E32"/>
  <sheetViews>
    <sheetView workbookViewId="0">
      <selection activeCell="E4" sqref="E4"/>
    </sheetView>
  </sheetViews>
  <sheetFormatPr defaultRowHeight="12.75" x14ac:dyDescent="0.2"/>
  <cols>
    <col min="1" max="1" width="55.5703125" style="45" customWidth="1"/>
    <col min="2" max="2" width="28.5703125" style="45" customWidth="1"/>
    <col min="3" max="3" width="25" style="45" customWidth="1"/>
    <col min="4" max="4" width="24.5703125" style="45" customWidth="1"/>
    <col min="5" max="5" width="26.42578125" style="45" customWidth="1"/>
    <col min="6" max="10" width="9.140625" style="45"/>
    <col min="11" max="11" width="35.5703125" style="45" customWidth="1"/>
    <col min="12" max="16384" width="9.140625" style="45"/>
  </cols>
  <sheetData>
    <row r="1" spans="1:4" ht="15.75" x14ac:dyDescent="0.25">
      <c r="A1" s="75" t="s">
        <v>53</v>
      </c>
      <c r="B1" s="76"/>
      <c r="C1" s="76"/>
      <c r="D1" s="77"/>
    </row>
    <row r="2" spans="1:4" ht="15.75" x14ac:dyDescent="0.25">
      <c r="A2" s="78" t="s">
        <v>57</v>
      </c>
      <c r="B2" s="91"/>
      <c r="C2" s="92"/>
      <c r="D2" s="81"/>
    </row>
    <row r="3" spans="1:4" ht="16.5" thickBot="1" x14ac:dyDescent="0.3">
      <c r="A3" s="82" t="s">
        <v>38</v>
      </c>
      <c r="B3" s="83"/>
      <c r="C3" s="83"/>
      <c r="D3" s="84"/>
    </row>
    <row r="4" spans="1:4" ht="26.25" thickBot="1" x14ac:dyDescent="0.25">
      <c r="A4" s="47"/>
      <c r="B4" s="50" t="s">
        <v>9</v>
      </c>
      <c r="C4" s="50" t="s">
        <v>23</v>
      </c>
      <c r="D4" s="50" t="s">
        <v>2</v>
      </c>
    </row>
    <row r="5" spans="1:4" x14ac:dyDescent="0.2">
      <c r="A5" s="48" t="s">
        <v>20</v>
      </c>
      <c r="B5" s="48"/>
      <c r="C5" s="53"/>
      <c r="D5" s="87"/>
    </row>
    <row r="6" spans="1:4" x14ac:dyDescent="0.2">
      <c r="A6" s="54" t="s">
        <v>8</v>
      </c>
      <c r="B6" s="44">
        <v>71453281</v>
      </c>
      <c r="C6" s="46">
        <v>106455133</v>
      </c>
      <c r="D6" s="87"/>
    </row>
    <row r="7" spans="1:4" x14ac:dyDescent="0.2">
      <c r="A7" s="54" t="s">
        <v>7</v>
      </c>
      <c r="B7" s="44">
        <v>105037</v>
      </c>
      <c r="C7" s="46">
        <v>91612.11</v>
      </c>
      <c r="D7" s="87"/>
    </row>
    <row r="8" spans="1:4" x14ac:dyDescent="0.2">
      <c r="A8" s="54" t="s">
        <v>12</v>
      </c>
      <c r="B8" s="44">
        <v>106455133</v>
      </c>
      <c r="C8" s="46">
        <v>219320142.53999999</v>
      </c>
      <c r="D8" s="87"/>
    </row>
    <row r="9" spans="1:4" ht="25.5" x14ac:dyDescent="0.2">
      <c r="A9" s="55" t="s">
        <v>24</v>
      </c>
      <c r="B9" s="46">
        <v>0</v>
      </c>
      <c r="C9" s="46">
        <v>0</v>
      </c>
      <c r="D9" s="87"/>
    </row>
    <row r="10" spans="1:4" x14ac:dyDescent="0.2">
      <c r="A10" s="54" t="s">
        <v>14</v>
      </c>
      <c r="B10" s="46">
        <v>0</v>
      </c>
      <c r="C10" s="46">
        <v>0</v>
      </c>
      <c r="D10" s="87"/>
    </row>
    <row r="11" spans="1:4" x14ac:dyDescent="0.2">
      <c r="A11" s="48" t="s">
        <v>0</v>
      </c>
      <c r="B11" s="48"/>
      <c r="C11" s="48"/>
      <c r="D11" s="88"/>
    </row>
    <row r="12" spans="1:4" x14ac:dyDescent="0.2">
      <c r="A12" s="54" t="s">
        <v>15</v>
      </c>
      <c r="B12" s="46">
        <v>0</v>
      </c>
      <c r="C12" s="46">
        <v>0</v>
      </c>
      <c r="D12" s="19">
        <v>0</v>
      </c>
    </row>
    <row r="13" spans="1:4" x14ac:dyDescent="0.2">
      <c r="A13" s="54" t="s">
        <v>16</v>
      </c>
      <c r="B13" s="44">
        <v>111953</v>
      </c>
      <c r="C13" s="46">
        <v>97722.880000000005</v>
      </c>
      <c r="D13" s="46">
        <v>105000</v>
      </c>
    </row>
    <row r="14" spans="1:4" x14ac:dyDescent="0.2">
      <c r="A14" s="54" t="s">
        <v>17</v>
      </c>
      <c r="B14" s="44">
        <v>281500</v>
      </c>
      <c r="C14" s="46">
        <v>0</v>
      </c>
      <c r="D14" s="46">
        <v>0</v>
      </c>
    </row>
    <row r="15" spans="1:4" x14ac:dyDescent="0.2">
      <c r="A15" s="49" t="s">
        <v>29</v>
      </c>
      <c r="B15" s="44">
        <v>393453</v>
      </c>
      <c r="C15" s="46">
        <f>SUM(C13:C14)</f>
        <v>97722.880000000005</v>
      </c>
      <c r="D15" s="46">
        <f>SUM(D13:D14)</f>
        <v>105000</v>
      </c>
    </row>
    <row r="16" spans="1:4" x14ac:dyDescent="0.2">
      <c r="A16" s="48" t="s">
        <v>19</v>
      </c>
      <c r="B16" s="48"/>
      <c r="C16" s="48"/>
      <c r="D16" s="48"/>
    </row>
    <row r="17" spans="1:5" ht="13.5" customHeight="1" x14ac:dyDescent="0.2">
      <c r="A17" s="56" t="s">
        <v>30</v>
      </c>
      <c r="B17" s="44">
        <v>116625</v>
      </c>
      <c r="C17" s="46">
        <v>116625</v>
      </c>
      <c r="D17" s="46">
        <v>116625</v>
      </c>
    </row>
    <row r="18" spans="1:5" ht="13.5" customHeight="1" x14ac:dyDescent="0.2">
      <c r="A18" s="58" t="s">
        <v>31</v>
      </c>
      <c r="B18" s="19">
        <v>0</v>
      </c>
      <c r="C18" s="19">
        <v>0</v>
      </c>
      <c r="D18" s="19">
        <v>0</v>
      </c>
    </row>
    <row r="19" spans="1:5" x14ac:dyDescent="0.2">
      <c r="A19" s="48" t="s">
        <v>21</v>
      </c>
      <c r="B19" s="51"/>
      <c r="C19" s="51"/>
      <c r="D19" s="51"/>
    </row>
    <row r="20" spans="1:5" ht="13.5" thickBot="1" x14ac:dyDescent="0.25">
      <c r="A20" s="60" t="s">
        <v>32</v>
      </c>
      <c r="B20" s="44">
        <v>106455133</v>
      </c>
      <c r="C20" s="46">
        <v>219320142.53999999</v>
      </c>
      <c r="D20" s="51"/>
    </row>
    <row r="21" spans="1:5" x14ac:dyDescent="0.2">
      <c r="A21" s="90" t="s">
        <v>3</v>
      </c>
      <c r="B21" s="90"/>
      <c r="C21" s="90"/>
      <c r="D21" s="90"/>
      <c r="E21" s="72"/>
    </row>
    <row r="22" spans="1:5" ht="24.75" customHeight="1" x14ac:dyDescent="0.2">
      <c r="A22" s="90" t="s">
        <v>10</v>
      </c>
      <c r="B22" s="90"/>
      <c r="C22" s="90"/>
      <c r="D22" s="90"/>
    </row>
    <row r="23" spans="1:5" x14ac:dyDescent="0.2">
      <c r="A23" s="90" t="s">
        <v>11</v>
      </c>
      <c r="B23" s="90"/>
      <c r="C23" s="90"/>
      <c r="D23" s="90"/>
    </row>
    <row r="24" spans="1:5" x14ac:dyDescent="0.2">
      <c r="A24" s="90" t="s">
        <v>13</v>
      </c>
      <c r="B24" s="90"/>
      <c r="C24" s="90"/>
      <c r="D24" s="90"/>
    </row>
    <row r="25" spans="1:5" ht="25.5" customHeight="1" x14ac:dyDescent="0.2">
      <c r="A25" s="90" t="s">
        <v>25</v>
      </c>
      <c r="B25" s="90"/>
      <c r="C25" s="90"/>
      <c r="D25" s="90"/>
    </row>
    <row r="26" spans="1:5" x14ac:dyDescent="0.2">
      <c r="A26" s="90" t="s">
        <v>26</v>
      </c>
      <c r="B26" s="90"/>
      <c r="C26" s="90"/>
      <c r="D26" s="90"/>
    </row>
    <row r="27" spans="1:5" ht="13.5" customHeight="1" x14ac:dyDescent="0.2">
      <c r="A27" s="90" t="s">
        <v>27</v>
      </c>
      <c r="B27" s="90"/>
      <c r="C27" s="90"/>
      <c r="D27" s="90"/>
    </row>
    <row r="28" spans="1:5" ht="27" customHeight="1" x14ac:dyDescent="0.2">
      <c r="A28" s="90" t="s">
        <v>28</v>
      </c>
      <c r="B28" s="90"/>
      <c r="C28" s="90"/>
      <c r="D28" s="90"/>
    </row>
    <row r="29" spans="1:5" ht="26.25" customHeight="1" x14ac:dyDescent="0.2">
      <c r="A29" s="90" t="s">
        <v>18</v>
      </c>
      <c r="B29" s="90"/>
      <c r="C29" s="90"/>
      <c r="D29" s="90"/>
    </row>
    <row r="30" spans="1:5" ht="27" customHeight="1" x14ac:dyDescent="0.2">
      <c r="A30" s="90" t="s">
        <v>33</v>
      </c>
      <c r="B30" s="90"/>
      <c r="C30" s="90"/>
      <c r="D30" s="90"/>
    </row>
    <row r="31" spans="1:5" x14ac:dyDescent="0.2">
      <c r="A31" s="90" t="s">
        <v>34</v>
      </c>
      <c r="B31" s="90"/>
      <c r="C31" s="90"/>
      <c r="D31" s="90"/>
    </row>
    <row r="32" spans="1:5" ht="27" customHeight="1" x14ac:dyDescent="0.2">
      <c r="A32" s="89" t="s">
        <v>35</v>
      </c>
      <c r="B32" s="89"/>
      <c r="C32" s="89"/>
      <c r="D32" s="89"/>
    </row>
  </sheetData>
  <mergeCells count="16">
    <mergeCell ref="A29:D29"/>
    <mergeCell ref="A30:D30"/>
    <mergeCell ref="A31:D31"/>
    <mergeCell ref="A32:D32"/>
    <mergeCell ref="A23:D23"/>
    <mergeCell ref="A24:D24"/>
    <mergeCell ref="A25:D25"/>
    <mergeCell ref="A26:D26"/>
    <mergeCell ref="A27:D27"/>
    <mergeCell ref="A28:D28"/>
    <mergeCell ref="A22:D22"/>
    <mergeCell ref="A1:D1"/>
    <mergeCell ref="A2:D2"/>
    <mergeCell ref="A3:D3"/>
    <mergeCell ref="D5:D11"/>
    <mergeCell ref="A21:D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3D72E-C8C3-45F8-8935-7C345FBA3B82}">
  <dimension ref="A1:D32"/>
  <sheetViews>
    <sheetView workbookViewId="0">
      <selection activeCell="A29" sqref="A29:D29"/>
    </sheetView>
  </sheetViews>
  <sheetFormatPr defaultColWidth="9.140625" defaultRowHeight="12.75" x14ac:dyDescent="0.2"/>
  <cols>
    <col min="1" max="1" width="55.5703125" style="52" customWidth="1"/>
    <col min="2" max="2" width="28.5703125" style="52" customWidth="1"/>
    <col min="3" max="3" width="25" style="52" customWidth="1"/>
    <col min="4" max="4" width="24.5703125" style="52" customWidth="1"/>
    <col min="5" max="5" width="26.42578125" style="52" customWidth="1"/>
    <col min="6" max="8" width="9.140625" style="52"/>
    <col min="9" max="9" width="35.5703125" style="52" customWidth="1"/>
    <col min="10" max="16384" width="9.140625" style="52"/>
  </cols>
  <sheetData>
    <row r="1" spans="1:4" ht="15.75" customHeight="1" x14ac:dyDescent="0.25">
      <c r="A1" s="75" t="s">
        <v>67</v>
      </c>
      <c r="B1" s="76"/>
      <c r="C1" s="76"/>
      <c r="D1" s="77"/>
    </row>
    <row r="2" spans="1:4" ht="15.75" x14ac:dyDescent="0.25">
      <c r="A2" s="78" t="s">
        <v>54</v>
      </c>
      <c r="B2" s="91"/>
      <c r="C2" s="92"/>
      <c r="D2" s="81"/>
    </row>
    <row r="3" spans="1:4" ht="16.5" thickBot="1" x14ac:dyDescent="0.3">
      <c r="A3" s="93" t="s">
        <v>38</v>
      </c>
      <c r="B3" s="94"/>
      <c r="C3" s="94"/>
      <c r="D3" s="95"/>
    </row>
    <row r="4" spans="1:4" ht="26.25" thickBot="1" x14ac:dyDescent="0.25">
      <c r="A4" s="47"/>
      <c r="B4" s="50" t="s">
        <v>9</v>
      </c>
      <c r="C4" s="50" t="s">
        <v>23</v>
      </c>
      <c r="D4" s="50" t="s">
        <v>2</v>
      </c>
    </row>
    <row r="5" spans="1:4" x14ac:dyDescent="0.2">
      <c r="A5" s="48" t="s">
        <v>20</v>
      </c>
      <c r="B5" s="48"/>
      <c r="C5" s="53"/>
      <c r="D5" s="87"/>
    </row>
    <row r="6" spans="1:4" x14ac:dyDescent="0.2">
      <c r="A6" s="54" t="s">
        <v>8</v>
      </c>
      <c r="B6" s="57">
        <v>133666563.82999997</v>
      </c>
      <c r="C6" s="57">
        <v>132277384.06999996</v>
      </c>
      <c r="D6" s="87"/>
    </row>
    <row r="7" spans="1:4" x14ac:dyDescent="0.2">
      <c r="A7" s="54" t="s">
        <v>7</v>
      </c>
      <c r="B7" s="57">
        <v>88690.77</v>
      </c>
      <c r="C7" s="57">
        <v>67699.41</v>
      </c>
      <c r="D7" s="87"/>
    </row>
    <row r="8" spans="1:4" x14ac:dyDescent="0.2">
      <c r="A8" s="54" t="s">
        <v>12</v>
      </c>
      <c r="B8" s="57">
        <v>132277384.06999996</v>
      </c>
      <c r="C8" s="57">
        <v>171835066.16999999</v>
      </c>
      <c r="D8" s="87"/>
    </row>
    <row r="9" spans="1:4" ht="25.5" x14ac:dyDescent="0.2">
      <c r="A9" s="55" t="s">
        <v>24</v>
      </c>
      <c r="B9" s="57">
        <v>0</v>
      </c>
      <c r="C9" s="57">
        <v>0</v>
      </c>
      <c r="D9" s="87"/>
    </row>
    <row r="10" spans="1:4" x14ac:dyDescent="0.2">
      <c r="A10" s="54" t="s">
        <v>14</v>
      </c>
      <c r="B10" s="57">
        <v>33214576.862499997</v>
      </c>
      <c r="C10" s="57">
        <f>31609199.49/4</f>
        <v>7902299.8724999996</v>
      </c>
      <c r="D10" s="87"/>
    </row>
    <row r="11" spans="1:4" x14ac:dyDescent="0.2">
      <c r="A11" s="48" t="s">
        <v>0</v>
      </c>
      <c r="B11" s="53"/>
      <c r="C11" s="53"/>
      <c r="D11" s="88"/>
    </row>
    <row r="12" spans="1:4" x14ac:dyDescent="0.2">
      <c r="A12" s="54" t="s">
        <v>15</v>
      </c>
      <c r="B12" s="57">
        <v>0</v>
      </c>
      <c r="C12" s="57">
        <v>0</v>
      </c>
      <c r="D12" s="19">
        <v>0</v>
      </c>
    </row>
    <row r="13" spans="1:4" x14ac:dyDescent="0.2">
      <c r="A13" s="54" t="s">
        <v>16</v>
      </c>
      <c r="B13" s="57">
        <v>73550.8</v>
      </c>
      <c r="C13" s="57">
        <v>50413.42</v>
      </c>
      <c r="D13" s="19">
        <v>61000</v>
      </c>
    </row>
    <row r="14" spans="1:4" x14ac:dyDescent="0.2">
      <c r="A14" s="54" t="s">
        <v>17</v>
      </c>
      <c r="B14" s="57">
        <v>500234.33</v>
      </c>
      <c r="C14" s="57">
        <v>151746.73000000001</v>
      </c>
      <c r="D14" s="57">
        <v>53000</v>
      </c>
    </row>
    <row r="15" spans="1:4" x14ac:dyDescent="0.2">
      <c r="A15" s="49" t="s">
        <v>29</v>
      </c>
      <c r="B15" s="57">
        <v>573785.13</v>
      </c>
      <c r="C15" s="57">
        <f>SUM(C12:C14)</f>
        <v>202160.15000000002</v>
      </c>
      <c r="D15" s="57">
        <f>SUM(D13:D14)</f>
        <v>114000</v>
      </c>
    </row>
    <row r="16" spans="1:4" x14ac:dyDescent="0.2">
      <c r="A16" s="48" t="s">
        <v>19</v>
      </c>
      <c r="B16" s="53"/>
      <c r="C16" s="53"/>
      <c r="D16" s="53"/>
    </row>
    <row r="17" spans="1:4" x14ac:dyDescent="0.2">
      <c r="A17" s="56" t="s">
        <v>30</v>
      </c>
      <c r="B17" s="57">
        <v>100950</v>
      </c>
      <c r="C17" s="57">
        <v>100950</v>
      </c>
      <c r="D17" s="57">
        <v>100950</v>
      </c>
    </row>
    <row r="18" spans="1:4" x14ac:dyDescent="0.2">
      <c r="A18" s="58" t="s">
        <v>31</v>
      </c>
      <c r="B18" s="57">
        <v>0</v>
      </c>
      <c r="C18" s="57">
        <v>0</v>
      </c>
      <c r="D18" s="57">
        <v>0</v>
      </c>
    </row>
    <row r="19" spans="1:4" ht="13.5" thickBot="1" x14ac:dyDescent="0.25">
      <c r="A19" s="59" t="s">
        <v>21</v>
      </c>
      <c r="B19" s="59"/>
      <c r="C19" s="59"/>
      <c r="D19" s="51"/>
    </row>
    <row r="20" spans="1:4" ht="13.5" thickBot="1" x14ac:dyDescent="0.25">
      <c r="A20" s="60" t="s">
        <v>55</v>
      </c>
      <c r="B20" s="61">
        <v>132277384.06999996</v>
      </c>
      <c r="C20" s="61">
        <v>171835066.16999999</v>
      </c>
      <c r="D20" s="62"/>
    </row>
    <row r="21" spans="1:4" ht="12.75" customHeight="1" x14ac:dyDescent="0.2">
      <c r="A21" s="90" t="s">
        <v>3</v>
      </c>
      <c r="B21" s="90"/>
      <c r="C21" s="90"/>
      <c r="D21" s="90"/>
    </row>
    <row r="22" spans="1:4" ht="25.5" customHeight="1" x14ac:dyDescent="0.2">
      <c r="A22" s="90" t="s">
        <v>56</v>
      </c>
      <c r="B22" s="90"/>
      <c r="C22" s="90"/>
      <c r="D22" s="90"/>
    </row>
    <row r="23" spans="1:4" x14ac:dyDescent="0.2">
      <c r="A23" s="90" t="s">
        <v>11</v>
      </c>
      <c r="B23" s="90"/>
      <c r="C23" s="90"/>
      <c r="D23" s="90"/>
    </row>
    <row r="24" spans="1:4" ht="12.75" customHeight="1" x14ac:dyDescent="0.2">
      <c r="A24" s="90" t="s">
        <v>13</v>
      </c>
      <c r="B24" s="90"/>
      <c r="C24" s="90"/>
      <c r="D24" s="90"/>
    </row>
    <row r="25" spans="1:4" ht="24.75" customHeight="1" x14ac:dyDescent="0.2">
      <c r="A25" s="90" t="s">
        <v>25</v>
      </c>
      <c r="B25" s="90"/>
      <c r="C25" s="90"/>
      <c r="D25" s="90"/>
    </row>
    <row r="26" spans="1:4" ht="36.75" customHeight="1" x14ac:dyDescent="0.2">
      <c r="A26" s="90" t="s">
        <v>69</v>
      </c>
      <c r="B26" s="90"/>
      <c r="C26" s="90"/>
      <c r="D26" s="90"/>
    </row>
    <row r="27" spans="1:4" ht="12.75" customHeight="1" x14ac:dyDescent="0.2">
      <c r="A27" s="90" t="s">
        <v>27</v>
      </c>
      <c r="B27" s="90"/>
      <c r="C27" s="90"/>
      <c r="D27" s="90"/>
    </row>
    <row r="28" spans="1:4" ht="25.5" customHeight="1" x14ac:dyDescent="0.2">
      <c r="A28" s="90" t="s">
        <v>28</v>
      </c>
      <c r="B28" s="90"/>
      <c r="C28" s="90"/>
      <c r="D28" s="90"/>
    </row>
    <row r="29" spans="1:4" ht="25.5" customHeight="1" x14ac:dyDescent="0.2">
      <c r="A29" s="90" t="s">
        <v>18</v>
      </c>
      <c r="B29" s="90"/>
      <c r="C29" s="90"/>
      <c r="D29" s="90"/>
    </row>
    <row r="30" spans="1:4" ht="25.5" customHeight="1" x14ac:dyDescent="0.2">
      <c r="A30" s="90" t="s">
        <v>33</v>
      </c>
      <c r="B30" s="90"/>
      <c r="C30" s="90"/>
      <c r="D30" s="90"/>
    </row>
    <row r="31" spans="1:4" ht="12.75" customHeight="1" x14ac:dyDescent="0.2">
      <c r="A31" s="90" t="s">
        <v>34</v>
      </c>
      <c r="B31" s="90"/>
      <c r="C31" s="90"/>
      <c r="D31" s="90"/>
    </row>
    <row r="32" spans="1:4" ht="51" customHeight="1" x14ac:dyDescent="0.2">
      <c r="A32" s="97" t="s">
        <v>70</v>
      </c>
      <c r="B32" s="97"/>
      <c r="C32" s="97"/>
      <c r="D32" s="97"/>
    </row>
  </sheetData>
  <mergeCells count="16">
    <mergeCell ref="A22:D22"/>
    <mergeCell ref="A1:D1"/>
    <mergeCell ref="A2:D2"/>
    <mergeCell ref="A3:D3"/>
    <mergeCell ref="D5:D11"/>
    <mergeCell ref="A21:D21"/>
    <mergeCell ref="A29:D29"/>
    <mergeCell ref="A30:D30"/>
    <mergeCell ref="A31:D31"/>
    <mergeCell ref="A32:D32"/>
    <mergeCell ref="A23:D23"/>
    <mergeCell ref="A24:D24"/>
    <mergeCell ref="A25:D25"/>
    <mergeCell ref="A26:D26"/>
    <mergeCell ref="A27:D27"/>
    <mergeCell ref="A28:D2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D2AE-91DC-4E55-9B50-C22369D99367}">
  <dimension ref="A1:K32"/>
  <sheetViews>
    <sheetView workbookViewId="0">
      <selection activeCell="E8" sqref="E8"/>
    </sheetView>
  </sheetViews>
  <sheetFormatPr defaultRowHeight="12.75" x14ac:dyDescent="0.2"/>
  <cols>
    <col min="1" max="1" width="55.5703125" customWidth="1"/>
    <col min="2" max="2" width="28.5703125" customWidth="1"/>
    <col min="3" max="3" width="25" customWidth="1"/>
    <col min="4" max="4" width="24.5703125" customWidth="1"/>
    <col min="5" max="5" width="26.42578125" customWidth="1"/>
    <col min="11" max="11" width="35.5703125" customWidth="1"/>
  </cols>
  <sheetData>
    <row r="1" spans="1:11" ht="15.75" x14ac:dyDescent="0.25">
      <c r="A1" s="75" t="s">
        <v>68</v>
      </c>
      <c r="B1" s="76"/>
      <c r="C1" s="76"/>
      <c r="D1" s="77"/>
    </row>
    <row r="2" spans="1:11" ht="15.75" x14ac:dyDescent="0.25">
      <c r="A2" s="78" t="s">
        <v>42</v>
      </c>
      <c r="B2" s="91"/>
      <c r="C2" s="92"/>
      <c r="D2" s="81"/>
    </row>
    <row r="3" spans="1:11" ht="16.5" thickBot="1" x14ac:dyDescent="0.3">
      <c r="A3" s="93" t="s">
        <v>38</v>
      </c>
      <c r="B3" s="94"/>
      <c r="C3" s="94"/>
      <c r="D3" s="95"/>
    </row>
    <row r="4" spans="1:11" ht="26.25" thickBot="1" x14ac:dyDescent="0.25">
      <c r="A4" s="2"/>
      <c r="B4" s="8" t="s">
        <v>9</v>
      </c>
      <c r="C4" s="8" t="s">
        <v>23</v>
      </c>
      <c r="D4" s="8" t="s">
        <v>2</v>
      </c>
    </row>
    <row r="5" spans="1:11" ht="13.5" thickBot="1" x14ac:dyDescent="0.25">
      <c r="A5" s="4" t="s">
        <v>20</v>
      </c>
      <c r="B5" s="4"/>
      <c r="C5" s="13"/>
      <c r="D5" s="87"/>
    </row>
    <row r="6" spans="1:11" ht="13.5" thickBot="1" x14ac:dyDescent="0.25">
      <c r="A6" s="14" t="s">
        <v>8</v>
      </c>
      <c r="B6" s="15">
        <v>734232.06</v>
      </c>
      <c r="C6" s="15">
        <v>1550941.7600000002</v>
      </c>
      <c r="D6" s="87"/>
      <c r="K6" s="16"/>
    </row>
    <row r="7" spans="1:11" ht="13.5" thickBot="1" x14ac:dyDescent="0.25">
      <c r="A7" s="14" t="s">
        <v>7</v>
      </c>
      <c r="B7" s="17">
        <v>692.85000000000014</v>
      </c>
      <c r="C7" s="17">
        <v>540.16999999999996</v>
      </c>
      <c r="D7" s="87"/>
      <c r="K7" s="16"/>
    </row>
    <row r="8" spans="1:11" ht="13.5" thickBot="1" x14ac:dyDescent="0.25">
      <c r="A8" s="14" t="s">
        <v>12</v>
      </c>
      <c r="B8" s="17">
        <v>1550941.7600000002</v>
      </c>
      <c r="C8" s="15">
        <v>1522547.97</v>
      </c>
      <c r="D8" s="87"/>
      <c r="K8" s="16"/>
    </row>
    <row r="9" spans="1:11" ht="25.5" x14ac:dyDescent="0.2">
      <c r="A9" s="18" t="s">
        <v>24</v>
      </c>
      <c r="B9" s="17">
        <v>333475</v>
      </c>
      <c r="C9" s="17">
        <v>0</v>
      </c>
      <c r="D9" s="87"/>
      <c r="K9" s="16"/>
    </row>
    <row r="10" spans="1:11" x14ac:dyDescent="0.2">
      <c r="A10" s="14" t="s">
        <v>14</v>
      </c>
      <c r="B10" s="17">
        <v>197743</v>
      </c>
      <c r="C10" s="17">
        <v>333475</v>
      </c>
      <c r="D10" s="87"/>
      <c r="K10" s="16"/>
    </row>
    <row r="11" spans="1:11" x14ac:dyDescent="0.2">
      <c r="A11" s="4" t="s">
        <v>0</v>
      </c>
      <c r="B11" s="13"/>
      <c r="C11" s="13"/>
      <c r="D11" s="88"/>
    </row>
    <row r="12" spans="1:11" x14ac:dyDescent="0.2">
      <c r="A12" s="14" t="s">
        <v>15</v>
      </c>
      <c r="B12" s="17">
        <v>636.49999999999989</v>
      </c>
      <c r="C12" s="17">
        <v>788.85000000000014</v>
      </c>
      <c r="D12" s="19">
        <v>800</v>
      </c>
    </row>
    <row r="13" spans="1:11" x14ac:dyDescent="0.2">
      <c r="A13" s="14" t="s">
        <v>16</v>
      </c>
      <c r="B13" s="17">
        <v>1815.3699999999972</v>
      </c>
      <c r="C13" s="17">
        <v>1385.5099999999984</v>
      </c>
      <c r="D13" s="19">
        <v>2000</v>
      </c>
    </row>
    <row r="14" spans="1:11" x14ac:dyDescent="0.2">
      <c r="A14" s="14" t="s">
        <v>17</v>
      </c>
      <c r="B14" s="17">
        <v>0</v>
      </c>
      <c r="C14" s="17">
        <v>0</v>
      </c>
      <c r="D14" s="17">
        <v>0</v>
      </c>
    </row>
    <row r="15" spans="1:11" x14ac:dyDescent="0.2">
      <c r="A15" s="5" t="s">
        <v>29</v>
      </c>
      <c r="B15" s="17">
        <f>SUM(B12:B14)</f>
        <v>2451.8699999999972</v>
      </c>
      <c r="C15" s="17">
        <f>SUM(C12:C14)</f>
        <v>2174.3599999999988</v>
      </c>
      <c r="D15" s="20">
        <v>2800</v>
      </c>
    </row>
    <row r="16" spans="1:11" x14ac:dyDescent="0.2">
      <c r="A16" s="4" t="s">
        <v>19</v>
      </c>
      <c r="B16" s="13"/>
      <c r="C16" s="13"/>
      <c r="D16" s="13"/>
    </row>
    <row r="17" spans="1:11" x14ac:dyDescent="0.2">
      <c r="A17" s="21" t="s">
        <v>30</v>
      </c>
      <c r="B17" s="17">
        <v>2035</v>
      </c>
      <c r="C17" s="17">
        <v>2035</v>
      </c>
      <c r="D17" s="17">
        <v>2035</v>
      </c>
    </row>
    <row r="18" spans="1:11" x14ac:dyDescent="0.2">
      <c r="A18" s="22" t="s">
        <v>31</v>
      </c>
      <c r="B18" s="23">
        <v>0</v>
      </c>
      <c r="C18" s="23">
        <v>0</v>
      </c>
      <c r="D18" s="23">
        <v>0</v>
      </c>
      <c r="K18" s="16"/>
    </row>
    <row r="19" spans="1:11" ht="13.5" thickBot="1" x14ac:dyDescent="0.25">
      <c r="A19" s="24" t="s">
        <v>21</v>
      </c>
      <c r="B19" s="24"/>
      <c r="C19" s="24"/>
      <c r="D19" s="9"/>
      <c r="K19" s="16"/>
    </row>
    <row r="20" spans="1:11" ht="13.5" thickBot="1" x14ac:dyDescent="0.25">
      <c r="A20" s="25" t="s">
        <v>32</v>
      </c>
      <c r="B20" s="15">
        <v>1550941.7600000002</v>
      </c>
      <c r="C20" s="15">
        <v>1522547.97</v>
      </c>
      <c r="D20" s="2"/>
      <c r="K20" s="16"/>
    </row>
    <row r="21" spans="1:11" x14ac:dyDescent="0.2">
      <c r="A21" s="90" t="s">
        <v>3</v>
      </c>
      <c r="B21" s="90"/>
      <c r="C21" s="90"/>
      <c r="D21" s="90"/>
    </row>
    <row r="22" spans="1:11" ht="23.25" customHeight="1" x14ac:dyDescent="0.2">
      <c r="A22" s="90" t="s">
        <v>10</v>
      </c>
      <c r="B22" s="90"/>
      <c r="C22" s="90"/>
      <c r="D22" s="90"/>
    </row>
    <row r="23" spans="1:11" x14ac:dyDescent="0.2">
      <c r="A23" s="90" t="s">
        <v>11</v>
      </c>
      <c r="B23" s="90"/>
      <c r="C23" s="90"/>
      <c r="D23" s="90"/>
    </row>
    <row r="24" spans="1:11" x14ac:dyDescent="0.2">
      <c r="A24" s="90" t="s">
        <v>39</v>
      </c>
      <c r="B24" s="90"/>
      <c r="C24" s="90"/>
      <c r="D24" s="90"/>
    </row>
    <row r="25" spans="1:11" ht="49.5" customHeight="1" x14ac:dyDescent="0.2">
      <c r="A25" s="90" t="s">
        <v>40</v>
      </c>
      <c r="B25" s="90"/>
      <c r="C25" s="90"/>
      <c r="D25" s="90"/>
    </row>
    <row r="26" spans="1:11" ht="28.5" customHeight="1" x14ac:dyDescent="0.2">
      <c r="A26" s="90" t="s">
        <v>41</v>
      </c>
      <c r="B26" s="90"/>
      <c r="C26" s="90"/>
      <c r="D26" s="90"/>
    </row>
    <row r="27" spans="1:11" x14ac:dyDescent="0.2">
      <c r="A27" s="90" t="s">
        <v>27</v>
      </c>
      <c r="B27" s="90"/>
      <c r="C27" s="90"/>
      <c r="D27" s="90"/>
    </row>
    <row r="28" spans="1:11" ht="26.25" customHeight="1" x14ac:dyDescent="0.2">
      <c r="A28" s="90" t="s">
        <v>28</v>
      </c>
      <c r="B28" s="90"/>
      <c r="C28" s="90"/>
      <c r="D28" s="90"/>
    </row>
    <row r="29" spans="1:11" ht="25.5" customHeight="1" x14ac:dyDescent="0.2">
      <c r="A29" s="90" t="s">
        <v>18</v>
      </c>
      <c r="B29" s="90"/>
      <c r="C29" s="90"/>
      <c r="D29" s="90"/>
    </row>
    <row r="30" spans="1:11" ht="27" customHeight="1" x14ac:dyDescent="0.2">
      <c r="A30" s="90" t="s">
        <v>33</v>
      </c>
      <c r="B30" s="90"/>
      <c r="C30" s="90"/>
      <c r="D30" s="90"/>
    </row>
    <row r="31" spans="1:11" x14ac:dyDescent="0.2">
      <c r="A31" s="90" t="s">
        <v>34</v>
      </c>
      <c r="B31" s="90"/>
      <c r="C31" s="90"/>
      <c r="D31" s="90"/>
    </row>
    <row r="32" spans="1:11" ht="24.75" customHeight="1" x14ac:dyDescent="0.2">
      <c r="A32" s="90" t="s">
        <v>35</v>
      </c>
      <c r="B32" s="90"/>
      <c r="C32" s="90"/>
      <c r="D32" s="90"/>
    </row>
  </sheetData>
  <mergeCells count="16">
    <mergeCell ref="A22:D22"/>
    <mergeCell ref="A1:D1"/>
    <mergeCell ref="A2:D2"/>
    <mergeCell ref="A3:D3"/>
    <mergeCell ref="D5:D11"/>
    <mergeCell ref="A21:D21"/>
    <mergeCell ref="A29:D29"/>
    <mergeCell ref="A30:D30"/>
    <mergeCell ref="A31:D31"/>
    <mergeCell ref="A32:D32"/>
    <mergeCell ref="A23:D23"/>
    <mergeCell ref="A24:D24"/>
    <mergeCell ref="A25:D25"/>
    <mergeCell ref="A26:D26"/>
    <mergeCell ref="A27:D27"/>
    <mergeCell ref="A28:D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E637C-13C7-445B-A507-0FEDFFAA18C3}">
  <dimension ref="A1:E34"/>
  <sheetViews>
    <sheetView workbookViewId="0">
      <selection activeCell="E4" sqref="E4"/>
    </sheetView>
  </sheetViews>
  <sheetFormatPr defaultRowHeight="12.75" x14ac:dyDescent="0.2"/>
  <cols>
    <col min="1" max="1" width="55.5703125" style="45" customWidth="1"/>
    <col min="2" max="2" width="28.5703125" style="45" customWidth="1"/>
    <col min="3" max="3" width="25" style="45" customWidth="1"/>
    <col min="4" max="4" width="24.5703125" style="45" customWidth="1"/>
    <col min="5" max="5" width="26.42578125" style="45" customWidth="1"/>
    <col min="6" max="10" width="9.140625" style="45"/>
    <col min="11" max="11" width="35.5703125" style="45" customWidth="1"/>
    <col min="12" max="16384" width="9.140625" style="45"/>
  </cols>
  <sheetData>
    <row r="1" spans="1:5" ht="15.75" x14ac:dyDescent="0.25">
      <c r="A1" s="75" t="s">
        <v>58</v>
      </c>
      <c r="B1" s="76"/>
      <c r="C1" s="76"/>
      <c r="D1" s="77"/>
    </row>
    <row r="2" spans="1:5" ht="15.75" x14ac:dyDescent="0.25">
      <c r="A2" s="78" t="s">
        <v>59</v>
      </c>
      <c r="B2" s="91"/>
      <c r="C2" s="92"/>
      <c r="D2" s="81"/>
    </row>
    <row r="3" spans="1:5" ht="16.5" thickBot="1" x14ac:dyDescent="0.3">
      <c r="A3" s="93" t="s">
        <v>38</v>
      </c>
      <c r="B3" s="94"/>
      <c r="C3" s="94"/>
      <c r="D3" s="95"/>
    </row>
    <row r="4" spans="1:5" ht="26.25" thickBot="1" x14ac:dyDescent="0.25">
      <c r="A4" s="47"/>
      <c r="B4" s="50" t="s">
        <v>9</v>
      </c>
      <c r="C4" s="50" t="s">
        <v>23</v>
      </c>
      <c r="D4" s="50" t="s">
        <v>2</v>
      </c>
    </row>
    <row r="5" spans="1:5" x14ac:dyDescent="0.2">
      <c r="A5" s="48" t="s">
        <v>20</v>
      </c>
      <c r="B5" s="48"/>
      <c r="C5" s="53"/>
      <c r="D5" s="87"/>
    </row>
    <row r="6" spans="1:5" x14ac:dyDescent="0.2">
      <c r="A6" s="54" t="s">
        <v>8</v>
      </c>
      <c r="B6" s="57">
        <v>4458387.0199999996</v>
      </c>
      <c r="C6" s="57">
        <v>5106931.42</v>
      </c>
      <c r="D6" s="87"/>
    </row>
    <row r="7" spans="1:5" x14ac:dyDescent="0.2">
      <c r="A7" s="54" t="s">
        <v>7</v>
      </c>
      <c r="B7" s="57">
        <v>0</v>
      </c>
      <c r="C7" s="57">
        <v>2172.0300000000002</v>
      </c>
      <c r="D7" s="87"/>
    </row>
    <row r="8" spans="1:5" x14ac:dyDescent="0.2">
      <c r="A8" s="54" t="s">
        <v>12</v>
      </c>
      <c r="B8" s="57">
        <v>5106931.42</v>
      </c>
      <c r="C8" s="57">
        <v>5549231.7800000003</v>
      </c>
      <c r="D8" s="87"/>
    </row>
    <row r="9" spans="1:5" ht="25.5" x14ac:dyDescent="0.2">
      <c r="A9" s="55" t="s">
        <v>24</v>
      </c>
      <c r="B9" s="57">
        <v>840922</v>
      </c>
      <c r="C9" s="57">
        <v>0</v>
      </c>
      <c r="D9" s="87"/>
    </row>
    <row r="10" spans="1:5" x14ac:dyDescent="0.2">
      <c r="A10" s="54" t="s">
        <v>60</v>
      </c>
      <c r="B10" s="57">
        <v>0</v>
      </c>
      <c r="C10" s="57">
        <f>840922+1537786</f>
        <v>2378708</v>
      </c>
      <c r="D10" s="87"/>
      <c r="E10" s="45" t="s">
        <v>61</v>
      </c>
    </row>
    <row r="11" spans="1:5" x14ac:dyDescent="0.2">
      <c r="A11" s="48" t="s">
        <v>0</v>
      </c>
      <c r="B11" s="53"/>
      <c r="C11" s="53"/>
      <c r="D11" s="88"/>
    </row>
    <row r="12" spans="1:5" x14ac:dyDescent="0.2">
      <c r="A12" s="54" t="s">
        <v>15</v>
      </c>
      <c r="B12" s="63">
        <v>631.62</v>
      </c>
      <c r="C12" s="64">
        <v>2739.56</v>
      </c>
      <c r="D12" s="19">
        <v>800</v>
      </c>
    </row>
    <row r="13" spans="1:5" x14ac:dyDescent="0.2">
      <c r="A13" s="54" t="s">
        <v>16</v>
      </c>
      <c r="B13" s="63">
        <v>10263.879999999999</v>
      </c>
      <c r="C13" s="63">
        <v>5062.3100000000004</v>
      </c>
      <c r="D13" s="19">
        <v>13554</v>
      </c>
      <c r="E13" s="38"/>
    </row>
    <row r="14" spans="1:5" x14ac:dyDescent="0.2">
      <c r="A14" s="54" t="s">
        <v>17</v>
      </c>
      <c r="B14" s="63">
        <v>0</v>
      </c>
      <c r="C14" s="63">
        <v>0</v>
      </c>
      <c r="D14" s="57">
        <v>400</v>
      </c>
    </row>
    <row r="15" spans="1:5" x14ac:dyDescent="0.2">
      <c r="A15" s="49" t="s">
        <v>29</v>
      </c>
      <c r="B15" s="63">
        <f>SUM(B12:B14)</f>
        <v>10895.5</v>
      </c>
      <c r="C15" s="63">
        <f>SUM(C12:C14)</f>
        <v>7801.8700000000008</v>
      </c>
      <c r="D15" s="20">
        <v>14354</v>
      </c>
      <c r="E15" s="65"/>
    </row>
    <row r="16" spans="1:5" x14ac:dyDescent="0.2">
      <c r="A16" s="48" t="s">
        <v>19</v>
      </c>
      <c r="B16" s="53"/>
      <c r="C16" s="66"/>
      <c r="D16" s="53"/>
    </row>
    <row r="17" spans="1:5" x14ac:dyDescent="0.2">
      <c r="A17" s="56" t="s">
        <v>30</v>
      </c>
      <c r="B17" s="57">
        <f>(500000*0.0139)/2</f>
        <v>3475</v>
      </c>
      <c r="C17" s="57">
        <f>(500000*0.0139)/2</f>
        <v>3475</v>
      </c>
      <c r="D17" s="57">
        <f>(500000*0.0139)/2</f>
        <v>3475</v>
      </c>
    </row>
    <row r="18" spans="1:5" x14ac:dyDescent="0.2">
      <c r="A18" s="58" t="s">
        <v>31</v>
      </c>
      <c r="B18" s="67">
        <v>0</v>
      </c>
      <c r="C18" s="67">
        <v>0</v>
      </c>
      <c r="D18" s="68">
        <v>0</v>
      </c>
    </row>
    <row r="19" spans="1:5" ht="13.5" thickBot="1" x14ac:dyDescent="0.25">
      <c r="A19" s="59" t="s">
        <v>21</v>
      </c>
      <c r="B19" s="59"/>
      <c r="C19" s="59"/>
      <c r="D19" s="51"/>
    </row>
    <row r="20" spans="1:5" ht="13.5" thickBot="1" x14ac:dyDescent="0.25">
      <c r="A20" s="60" t="s">
        <v>32</v>
      </c>
      <c r="B20" s="44">
        <v>5106931.42</v>
      </c>
      <c r="C20" s="57">
        <v>5549231.7800000003</v>
      </c>
      <c r="D20" s="69"/>
    </row>
    <row r="21" spans="1:5" x14ac:dyDescent="0.2">
      <c r="A21" s="90" t="s">
        <v>3</v>
      </c>
      <c r="B21" s="90"/>
      <c r="C21" s="90"/>
      <c r="D21" s="90"/>
    </row>
    <row r="22" spans="1:5" ht="24" customHeight="1" x14ac:dyDescent="0.2">
      <c r="A22" s="90" t="s">
        <v>10</v>
      </c>
      <c r="B22" s="90"/>
      <c r="C22" s="90"/>
      <c r="D22" s="90"/>
    </row>
    <row r="23" spans="1:5" ht="12" customHeight="1" x14ac:dyDescent="0.2">
      <c r="A23" s="90" t="s">
        <v>11</v>
      </c>
      <c r="B23" s="90"/>
      <c r="C23" s="90"/>
      <c r="D23" s="90"/>
    </row>
    <row r="24" spans="1:5" ht="11.25" customHeight="1" x14ac:dyDescent="0.2">
      <c r="A24" s="90" t="s">
        <v>13</v>
      </c>
      <c r="B24" s="90"/>
      <c r="C24" s="90"/>
      <c r="D24" s="90"/>
    </row>
    <row r="25" spans="1:5" ht="23.25" customHeight="1" x14ac:dyDescent="0.2">
      <c r="A25" s="90" t="s">
        <v>25</v>
      </c>
      <c r="B25" s="90"/>
      <c r="C25" s="90"/>
      <c r="D25" s="90"/>
    </row>
    <row r="26" spans="1:5" ht="23.25" customHeight="1" x14ac:dyDescent="0.2">
      <c r="A26" s="90" t="s">
        <v>62</v>
      </c>
      <c r="B26" s="90"/>
      <c r="C26" s="90"/>
      <c r="D26" s="90"/>
    </row>
    <row r="27" spans="1:5" x14ac:dyDescent="0.2">
      <c r="A27" s="90" t="s">
        <v>26</v>
      </c>
      <c r="B27" s="90"/>
      <c r="C27" s="90"/>
      <c r="D27" s="90"/>
      <c r="E27" s="70"/>
    </row>
    <row r="28" spans="1:5" ht="75.75" customHeight="1" x14ac:dyDescent="0.2">
      <c r="A28" s="90" t="s">
        <v>63</v>
      </c>
      <c r="B28" s="90"/>
      <c r="C28" s="90"/>
      <c r="D28" s="90"/>
      <c r="E28" s="70"/>
    </row>
    <row r="29" spans="1:5" ht="12" customHeight="1" x14ac:dyDescent="0.2">
      <c r="A29" s="90" t="s">
        <v>27</v>
      </c>
      <c r="B29" s="90"/>
      <c r="C29" s="90"/>
      <c r="D29" s="90"/>
    </row>
    <row r="30" spans="1:5" ht="24" customHeight="1" x14ac:dyDescent="0.2">
      <c r="A30" s="90" t="s">
        <v>28</v>
      </c>
      <c r="B30" s="90"/>
      <c r="C30" s="90"/>
      <c r="D30" s="90"/>
    </row>
    <row r="31" spans="1:5" ht="24" customHeight="1" x14ac:dyDescent="0.2">
      <c r="A31" s="90" t="s">
        <v>18</v>
      </c>
      <c r="B31" s="90"/>
      <c r="C31" s="90"/>
      <c r="D31" s="90"/>
    </row>
    <row r="32" spans="1:5" ht="25.5" customHeight="1" x14ac:dyDescent="0.2">
      <c r="A32" s="90" t="s">
        <v>33</v>
      </c>
      <c r="B32" s="90"/>
      <c r="C32" s="90"/>
      <c r="D32" s="90"/>
    </row>
    <row r="33" spans="1:4" ht="10.5" customHeight="1" x14ac:dyDescent="0.2">
      <c r="A33" s="90" t="s">
        <v>34</v>
      </c>
      <c r="B33" s="90"/>
      <c r="C33" s="90"/>
      <c r="D33" s="90"/>
    </row>
    <row r="34" spans="1:4" ht="25.5" customHeight="1" x14ac:dyDescent="0.2">
      <c r="A34" s="89" t="s">
        <v>35</v>
      </c>
      <c r="B34" s="89"/>
      <c r="C34" s="89"/>
      <c r="D34" s="89"/>
    </row>
  </sheetData>
  <mergeCells count="18">
    <mergeCell ref="A34:D34"/>
    <mergeCell ref="A23:D23"/>
    <mergeCell ref="A24:D24"/>
    <mergeCell ref="A25:D25"/>
    <mergeCell ref="A26:D26"/>
    <mergeCell ref="A27:D27"/>
    <mergeCell ref="A28:D28"/>
    <mergeCell ref="A29:D29"/>
    <mergeCell ref="A30:D30"/>
    <mergeCell ref="A31:D31"/>
    <mergeCell ref="A32:D32"/>
    <mergeCell ref="A33:D33"/>
    <mergeCell ref="A22:D22"/>
    <mergeCell ref="A1:D1"/>
    <mergeCell ref="A2:D2"/>
    <mergeCell ref="A3:D3"/>
    <mergeCell ref="D5:D11"/>
    <mergeCell ref="A21:D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D01D-3950-4E4D-AE2F-1C1399E87A8C}">
  <sheetPr>
    <pageSetUpPr fitToPage="1"/>
  </sheetPr>
  <dimension ref="A1:D32"/>
  <sheetViews>
    <sheetView zoomScale="115" zoomScaleNormal="115" workbookViewId="0">
      <selection activeCell="C13" sqref="C13"/>
    </sheetView>
  </sheetViews>
  <sheetFormatPr defaultRowHeight="12.75" x14ac:dyDescent="0.2"/>
  <cols>
    <col min="1" max="1" width="55.5703125" customWidth="1"/>
    <col min="2" max="2" width="28.5703125" customWidth="1"/>
    <col min="3" max="3" width="25" customWidth="1"/>
    <col min="4" max="4" width="24.5703125" customWidth="1"/>
    <col min="5" max="5" width="26.42578125" customWidth="1"/>
    <col min="11" max="11" width="35.5703125" customWidth="1"/>
  </cols>
  <sheetData>
    <row r="1" spans="1:4" ht="15.75" x14ac:dyDescent="0.25">
      <c r="A1" s="75" t="s">
        <v>65</v>
      </c>
      <c r="B1" s="76"/>
      <c r="C1" s="76"/>
      <c r="D1" s="77"/>
    </row>
    <row r="2" spans="1:4" ht="15.75" x14ac:dyDescent="0.25">
      <c r="A2" s="78" t="s">
        <v>36</v>
      </c>
      <c r="B2" s="79"/>
      <c r="C2" s="80"/>
      <c r="D2" s="81"/>
    </row>
    <row r="3" spans="1:4" ht="16.5" thickBot="1" x14ac:dyDescent="0.3">
      <c r="A3" s="82" t="s">
        <v>49</v>
      </c>
      <c r="B3" s="83"/>
      <c r="C3" s="83"/>
      <c r="D3" s="84"/>
    </row>
    <row r="4" spans="1:4" ht="26.25" thickBot="1" x14ac:dyDescent="0.25">
      <c r="A4" s="2"/>
      <c r="B4" s="8" t="s">
        <v>9</v>
      </c>
      <c r="C4" s="8" t="s">
        <v>23</v>
      </c>
      <c r="D4" s="8" t="s">
        <v>2</v>
      </c>
    </row>
    <row r="5" spans="1:4" ht="13.5" thickBot="1" x14ac:dyDescent="0.25">
      <c r="A5" s="4" t="s">
        <v>20</v>
      </c>
      <c r="B5" s="4"/>
      <c r="C5" s="1"/>
      <c r="D5" s="87"/>
    </row>
    <row r="6" spans="1:4" ht="13.5" thickBot="1" x14ac:dyDescent="0.25">
      <c r="A6" s="3" t="s">
        <v>8</v>
      </c>
      <c r="B6" s="15">
        <f>'SDG&amp;E (Table 1)'!B6+'SCE (Table 2)'!B6+'PG&amp;E (Table 3)'!B6+'LIBERTY (Table 4)'!B6+'PACIFICORP (Table 5)'!B6</f>
        <v>247902571.64999998</v>
      </c>
      <c r="C6" s="15">
        <f>'SDG&amp;E (Table 1)'!C6+'SCE (Table 2)'!C6+'PG&amp;E (Table 3)'!C6+'LIBERTY (Table 4)'!C6+'PACIFICORP (Table 5)'!C6</f>
        <v>282885993.24999994</v>
      </c>
      <c r="D6" s="87"/>
    </row>
    <row r="7" spans="1:4" ht="13.5" thickBot="1" x14ac:dyDescent="0.25">
      <c r="A7" s="3" t="s">
        <v>7</v>
      </c>
      <c r="B7" s="15">
        <f>'SDG&amp;E (Table 1)'!B7+'SCE (Table 2)'!B7+'PG&amp;E (Table 3)'!B7+'LIBERTY (Table 4)'!B7+'PACIFICORP (Table 5)'!B7</f>
        <v>219451.62000000002</v>
      </c>
      <c r="C7" s="15">
        <f>'SDG&amp;E (Table 1)'!C7+'SCE (Table 2)'!C7+'PG&amp;E (Table 3)'!C7+'LIBERTY (Table 4)'!C7+'PACIFICORP (Table 5)'!C7</f>
        <v>182624.72000000003</v>
      </c>
      <c r="D7" s="87"/>
    </row>
    <row r="8" spans="1:4" ht="13.5" thickBot="1" x14ac:dyDescent="0.25">
      <c r="A8" s="3" t="s">
        <v>12</v>
      </c>
      <c r="B8" s="15">
        <f>'SDG&amp;E (Table 1)'!B8+'SCE (Table 2)'!B8+'PG&amp;E (Table 3)'!B8+'LIBERTY (Table 4)'!B8+'PACIFICORP (Table 5)'!B8</f>
        <v>282885993.64999998</v>
      </c>
      <c r="C8" s="15">
        <f>'SDG&amp;E (Table 1)'!C8+'SCE (Table 2)'!C8+'PG&amp;E (Table 3)'!C8+'LIBERTY (Table 4)'!C8+'PACIFICORP (Table 5)'!C8</f>
        <v>451051944.45999992</v>
      </c>
      <c r="D8" s="87"/>
    </row>
    <row r="9" spans="1:4" ht="26.25" thickBot="1" x14ac:dyDescent="0.25">
      <c r="A9" s="10" t="s">
        <v>24</v>
      </c>
      <c r="B9" s="15">
        <f>'SDG&amp;E (Table 1)'!B9+'SCE (Table 2)'!B9+'PG&amp;E (Table 3)'!B9+'LIBERTY (Table 4)'!B9+'PACIFICORP (Table 5)'!B9</f>
        <v>1174397</v>
      </c>
      <c r="C9" s="15">
        <f>'SDG&amp;E (Table 1)'!C9+'SCE (Table 2)'!C9+'PG&amp;E (Table 3)'!C9+'LIBERTY (Table 4)'!C9+'PACIFICORP (Table 5)'!C9</f>
        <v>0</v>
      </c>
      <c r="D9" s="87"/>
    </row>
    <row r="10" spans="1:4" ht="13.5" thickBot="1" x14ac:dyDescent="0.25">
      <c r="A10" s="3" t="s">
        <v>14</v>
      </c>
      <c r="B10" s="15">
        <f>'SDG&amp;E (Table 1)'!B10+'SCE (Table 2)'!B10+'PG&amp;E (Table 3)'!B10+'LIBERTY (Table 4)'!B10+'PACIFICORP (Table 5)'!B10</f>
        <v>51635163.862499997</v>
      </c>
      <c r="C10" s="15">
        <f>'SDG&amp;E (Table 1)'!C10+'SCE (Table 2)'!C10+'PG&amp;E (Table 3)'!C10+'LIBERTY (Table 4)'!C10+'PACIFICORP (Table 5)'!C10</f>
        <v>27358191.872499999</v>
      </c>
      <c r="D10" s="87"/>
    </row>
    <row r="11" spans="1:4" ht="13.5" thickBot="1" x14ac:dyDescent="0.25">
      <c r="A11" s="4" t="s">
        <v>0</v>
      </c>
      <c r="B11" s="1"/>
      <c r="C11" s="1"/>
      <c r="D11" s="88"/>
    </row>
    <row r="12" spans="1:4" ht="13.5" thickBot="1" x14ac:dyDescent="0.25">
      <c r="A12" s="3" t="s">
        <v>15</v>
      </c>
      <c r="B12" s="15">
        <f>'SDG&amp;E (Table 1)'!B12+'SCE (Table 2)'!B12+'PG&amp;E (Table 3)'!B12+'LIBERTY (Table 4)'!B12+'PACIFICORP (Table 5)'!B12</f>
        <v>17811.719999999998</v>
      </c>
      <c r="C12" s="15">
        <f>'SDG&amp;E (Table 1)'!C12+'SCE (Table 2)'!C12+'PG&amp;E (Table 3)'!C12+'LIBERTY (Table 4)'!C12+'PACIFICORP (Table 5)'!C12</f>
        <v>22521.41</v>
      </c>
      <c r="D12" s="15">
        <f>'SDG&amp;E (Table 1)'!D12+'SCE (Table 2)'!D12+'PG&amp;E (Table 3)'!D12+'LIBERTY (Table 4)'!D12+'PACIFICORP (Table 5)'!D12</f>
        <v>20500</v>
      </c>
    </row>
    <row r="13" spans="1:4" ht="13.5" thickBot="1" x14ac:dyDescent="0.25">
      <c r="A13" s="3" t="s">
        <v>16</v>
      </c>
      <c r="B13" s="15">
        <f>'SDG&amp;E (Table 1)'!B13+'SCE (Table 2)'!B13+'PG&amp;E (Table 3)'!B13+'LIBERTY (Table 4)'!B13+'PACIFICORP (Table 5)'!B13</f>
        <v>224676.28999999998</v>
      </c>
      <c r="C13" s="15">
        <f>'SDG&amp;E (Table 1)'!C13+'SCE (Table 2)'!C13+'PG&amp;E (Table 3)'!C13+'LIBERTY (Table 4)'!C13+'PACIFICORP (Table 5)'!C13</f>
        <v>184305.12</v>
      </c>
      <c r="D13" s="15">
        <f>'SDG&amp;E (Table 1)'!D13+'SCE (Table 2)'!D13+'PG&amp;E (Table 3)'!D13+'LIBERTY (Table 4)'!D13+'PACIFICORP (Table 5)'!D13</f>
        <v>214054</v>
      </c>
    </row>
    <row r="14" spans="1:4" ht="13.5" thickBot="1" x14ac:dyDescent="0.25">
      <c r="A14" s="3" t="s">
        <v>17</v>
      </c>
      <c r="B14" s="15">
        <f>'SDG&amp;E (Table 1)'!B14+'SCE (Table 2)'!B14+'PG&amp;E (Table 3)'!B14+'LIBERTY (Table 4)'!B14+'PACIFICORP (Table 5)'!B14</f>
        <v>781734.33000000007</v>
      </c>
      <c r="C14" s="15">
        <f>'SDG&amp;E (Table 1)'!C14+'SCE (Table 2)'!C14+'PG&amp;E (Table 3)'!C14+'LIBERTY (Table 4)'!C14+'PACIFICORP (Table 5)'!C14</f>
        <v>151746.73000000001</v>
      </c>
      <c r="D14" s="15">
        <f>'SDG&amp;E (Table 1)'!D14+'SCE (Table 2)'!D14+'PG&amp;E (Table 3)'!D14+'LIBERTY (Table 4)'!D14+'PACIFICORP (Table 5)'!D14</f>
        <v>98400</v>
      </c>
    </row>
    <row r="15" spans="1:4" ht="13.5" thickBot="1" x14ac:dyDescent="0.25">
      <c r="A15" s="5" t="s">
        <v>29</v>
      </c>
      <c r="B15" s="15">
        <f>'SDG&amp;E (Table 1)'!B15+'SCE (Table 2)'!B15+'PG&amp;E (Table 3)'!B15+'LIBERTY (Table 4)'!B15+'PACIFICORP (Table 5)'!B15</f>
        <v>1024222.34</v>
      </c>
      <c r="C15" s="15">
        <f>'SDG&amp;E (Table 1)'!C15+'SCE (Table 2)'!C15+'PG&amp;E (Table 3)'!C15+'LIBERTY (Table 4)'!C15+'PACIFICORP (Table 5)'!C15</f>
        <v>358573.26</v>
      </c>
      <c r="D15" s="15">
        <f>'SDG&amp;E (Table 1)'!D15+'SCE (Table 2)'!D15+'PG&amp;E (Table 3)'!D15+'LIBERTY (Table 4)'!D15+'PACIFICORP (Table 5)'!D15</f>
        <v>332554</v>
      </c>
    </row>
    <row r="16" spans="1:4" ht="13.5" thickBot="1" x14ac:dyDescent="0.25">
      <c r="A16" s="4" t="s">
        <v>19</v>
      </c>
      <c r="B16" s="1"/>
      <c r="C16" s="1"/>
      <c r="D16" s="1"/>
    </row>
    <row r="17" spans="1:4" ht="13.5" customHeight="1" thickBot="1" x14ac:dyDescent="0.25">
      <c r="A17" s="6" t="s">
        <v>30</v>
      </c>
      <c r="B17" s="15">
        <f>'SDG&amp;E (Table 1)'!B17+'SCE (Table 2)'!B17+'PG&amp;E (Table 3)'!B17+'LIBERTY (Table 4)'!B17+'PACIFICORP (Table 5)'!B17</f>
        <v>250985</v>
      </c>
      <c r="C17" s="15">
        <f>'SDG&amp;E (Table 1)'!C17+'SCE (Table 2)'!C17+'PG&amp;E (Table 3)'!C17+'LIBERTY (Table 4)'!C17+'PACIFICORP (Table 5)'!C17</f>
        <v>250985</v>
      </c>
      <c r="D17" s="15">
        <f>'SDG&amp;E (Table 1)'!D17+'SCE (Table 2)'!D17+'PG&amp;E (Table 3)'!D17+'LIBERTY (Table 4)'!D17+'PACIFICORP (Table 5)'!D17</f>
        <v>250985</v>
      </c>
    </row>
    <row r="18" spans="1:4" ht="13.5" customHeight="1" thickBot="1" x14ac:dyDescent="0.25">
      <c r="A18" s="11" t="s">
        <v>31</v>
      </c>
      <c r="B18" s="15">
        <f>'SDG&amp;E (Table 1)'!B18+'SCE (Table 2)'!B18+'PG&amp;E (Table 3)'!B18+'LIBERTY (Table 4)'!B18+'PACIFICORP (Table 5)'!B18</f>
        <v>75898.5</v>
      </c>
      <c r="C18" s="15">
        <f>'SDG&amp;E (Table 1)'!C18+'SCE (Table 2)'!C18+'PG&amp;E (Table 3)'!C18+'LIBERTY (Table 4)'!C18+'PACIFICORP (Table 5)'!C18</f>
        <v>113821</v>
      </c>
      <c r="D18" s="15">
        <f>'SDG&amp;E (Table 1)'!D18+'SCE (Table 2)'!D18+'PG&amp;E (Table 3)'!D18+'LIBERTY (Table 4)'!D18+'PACIFICORP (Table 5)'!D18</f>
        <v>0</v>
      </c>
    </row>
    <row r="19" spans="1:4" ht="13.5" customHeight="1" thickBot="1" x14ac:dyDescent="0.25">
      <c r="A19" s="4" t="s">
        <v>21</v>
      </c>
      <c r="B19" s="51"/>
      <c r="C19" s="51"/>
      <c r="D19" s="9"/>
    </row>
    <row r="20" spans="1:4" ht="13.5" thickBot="1" x14ac:dyDescent="0.25">
      <c r="A20" s="7" t="s">
        <v>32</v>
      </c>
      <c r="B20" s="15">
        <f>'SDG&amp;E (Table 1)'!B20+'SCE (Table 2)'!B20+'PG&amp;E (Table 3)'!B20+'LIBERTY (Table 4)'!B20+'PACIFICORP (Table 5)'!B20</f>
        <v>282885993.24999994</v>
      </c>
      <c r="C20" s="73">
        <f>'SDG&amp;E (Table 1)'!C20+'SCE (Table 2)'!C20+'PG&amp;E (Table 3)'!C20+'LIBERTY (Table 4)'!C20+'PACIFICORP (Table 5)'!C20</f>
        <v>451051944.45999992</v>
      </c>
      <c r="D20" s="47"/>
    </row>
    <row r="21" spans="1:4" ht="12" customHeight="1" x14ac:dyDescent="0.2">
      <c r="A21" s="85" t="s">
        <v>3</v>
      </c>
      <c r="B21" s="85"/>
      <c r="C21" s="85"/>
      <c r="D21" s="85"/>
    </row>
    <row r="22" spans="1:4" ht="27.75" customHeight="1" x14ac:dyDescent="0.2">
      <c r="A22" s="85" t="s">
        <v>10</v>
      </c>
      <c r="B22" s="85"/>
      <c r="C22" s="85"/>
      <c r="D22" s="85"/>
    </row>
    <row r="23" spans="1:4" ht="15" customHeight="1" x14ac:dyDescent="0.2">
      <c r="A23" s="85" t="s">
        <v>11</v>
      </c>
      <c r="B23" s="85"/>
      <c r="C23" s="85"/>
      <c r="D23" s="85"/>
    </row>
    <row r="24" spans="1:4" ht="12.75" customHeight="1" x14ac:dyDescent="0.2">
      <c r="A24" s="85" t="s">
        <v>13</v>
      </c>
      <c r="B24" s="85"/>
      <c r="C24" s="85"/>
      <c r="D24" s="85"/>
    </row>
    <row r="25" spans="1:4" ht="12.75" customHeight="1" x14ac:dyDescent="0.2">
      <c r="A25" s="85" t="s">
        <v>25</v>
      </c>
      <c r="B25" s="85"/>
      <c r="C25" s="85"/>
      <c r="D25" s="85"/>
    </row>
    <row r="26" spans="1:4" ht="12" customHeight="1" x14ac:dyDescent="0.2">
      <c r="A26" s="85" t="s">
        <v>26</v>
      </c>
      <c r="B26" s="85"/>
      <c r="C26" s="85"/>
      <c r="D26" s="85"/>
    </row>
    <row r="27" spans="1:4" ht="12.75" customHeight="1" x14ac:dyDescent="0.2">
      <c r="A27" s="85" t="s">
        <v>27</v>
      </c>
      <c r="B27" s="85"/>
      <c r="C27" s="85"/>
      <c r="D27" s="85"/>
    </row>
    <row r="28" spans="1:4" ht="25.5" customHeight="1" x14ac:dyDescent="0.2">
      <c r="A28" s="85" t="s">
        <v>28</v>
      </c>
      <c r="B28" s="85"/>
      <c r="C28" s="85"/>
      <c r="D28" s="85"/>
    </row>
    <row r="29" spans="1:4" ht="24.75" customHeight="1" x14ac:dyDescent="0.2">
      <c r="A29" s="85" t="s">
        <v>18</v>
      </c>
      <c r="B29" s="85"/>
      <c r="C29" s="85"/>
      <c r="D29" s="85"/>
    </row>
    <row r="30" spans="1:4" ht="27" customHeight="1" x14ac:dyDescent="0.2">
      <c r="A30" s="85" t="s">
        <v>33</v>
      </c>
      <c r="B30" s="85"/>
      <c r="C30" s="85"/>
      <c r="D30" s="85"/>
    </row>
    <row r="31" spans="1:4" ht="14.25" customHeight="1" x14ac:dyDescent="0.2">
      <c r="A31" s="85" t="s">
        <v>34</v>
      </c>
      <c r="B31" s="85"/>
      <c r="C31" s="85"/>
      <c r="D31" s="85"/>
    </row>
    <row r="32" spans="1:4" ht="27.75" customHeight="1" x14ac:dyDescent="0.2">
      <c r="A32" s="86" t="s">
        <v>35</v>
      </c>
      <c r="B32" s="86"/>
      <c r="C32" s="86"/>
      <c r="D32" s="86"/>
    </row>
  </sheetData>
  <mergeCells count="16">
    <mergeCell ref="A29:D29"/>
    <mergeCell ref="A30:D30"/>
    <mergeCell ref="A31:D31"/>
    <mergeCell ref="A32:D32"/>
    <mergeCell ref="A23:D23"/>
    <mergeCell ref="A24:D24"/>
    <mergeCell ref="A25:D25"/>
    <mergeCell ref="A26:D26"/>
    <mergeCell ref="A27:D27"/>
    <mergeCell ref="A28:D28"/>
    <mergeCell ref="A22:D22"/>
    <mergeCell ref="A1:D1"/>
    <mergeCell ref="A2:D2"/>
    <mergeCell ref="A3:D3"/>
    <mergeCell ref="D5:D11"/>
    <mergeCell ref="A21:D21"/>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E53D-6773-42D5-982E-5937AE0E1856}">
  <sheetPr>
    <pageSetUpPr fitToPage="1"/>
  </sheetPr>
  <dimension ref="A1:B11"/>
  <sheetViews>
    <sheetView tabSelected="1" zoomScale="145" zoomScaleNormal="145" workbookViewId="0">
      <selection activeCell="D11" sqref="D11"/>
    </sheetView>
  </sheetViews>
  <sheetFormatPr defaultRowHeight="12.75" x14ac:dyDescent="0.2"/>
  <cols>
    <col min="1" max="1" width="47.28515625" customWidth="1"/>
    <col min="2" max="2" width="28.5703125" customWidth="1"/>
    <col min="8" max="8" width="35.5703125" customWidth="1"/>
  </cols>
  <sheetData>
    <row r="1" spans="1:2" ht="32.25" customHeight="1" x14ac:dyDescent="0.25">
      <c r="A1" s="98" t="s">
        <v>64</v>
      </c>
      <c r="B1" s="99"/>
    </row>
    <row r="2" spans="1:2" ht="15.75" x14ac:dyDescent="0.25">
      <c r="A2" s="100" t="s">
        <v>37</v>
      </c>
      <c r="B2" s="101"/>
    </row>
    <row r="3" spans="1:2" ht="16.5" thickBot="1" x14ac:dyDescent="0.3">
      <c r="A3" s="102" t="s">
        <v>49</v>
      </c>
      <c r="B3" s="103"/>
    </row>
    <row r="4" spans="1:2" ht="39" thickBot="1" x14ac:dyDescent="0.25">
      <c r="A4" s="47" t="s">
        <v>4</v>
      </c>
      <c r="B4" s="50" t="s">
        <v>22</v>
      </c>
    </row>
    <row r="5" spans="1:2" x14ac:dyDescent="0.2">
      <c r="A5" s="3" t="s">
        <v>50</v>
      </c>
      <c r="B5" s="74">
        <v>1535027.2099999993</v>
      </c>
    </row>
    <row r="6" spans="1:2" x14ac:dyDescent="0.2">
      <c r="A6" s="3" t="s">
        <v>5</v>
      </c>
      <c r="B6" s="74">
        <v>953372.88</v>
      </c>
    </row>
    <row r="7" spans="1:2" x14ac:dyDescent="0.2">
      <c r="A7" s="12" t="s">
        <v>66</v>
      </c>
      <c r="B7" s="74">
        <v>1180466.28</v>
      </c>
    </row>
    <row r="8" spans="1:2" x14ac:dyDescent="0.2">
      <c r="A8" s="3" t="s">
        <v>51</v>
      </c>
      <c r="B8" s="74">
        <v>7820.2299999999959</v>
      </c>
    </row>
    <row r="9" spans="1:2" x14ac:dyDescent="0.2">
      <c r="A9" s="3" t="s">
        <v>52</v>
      </c>
      <c r="B9" s="74">
        <v>82892.37</v>
      </c>
    </row>
    <row r="10" spans="1:2" x14ac:dyDescent="0.2">
      <c r="A10" s="48"/>
      <c r="B10" s="48"/>
    </row>
    <row r="11" spans="1:2" ht="13.5" thickBot="1" x14ac:dyDescent="0.25">
      <c r="A11" s="7" t="s">
        <v>6</v>
      </c>
      <c r="B11" s="71">
        <f>SUM(B5:B10)</f>
        <v>3759578.9699999993</v>
      </c>
    </row>
  </sheetData>
  <mergeCells count="3">
    <mergeCell ref="A1:B1"/>
    <mergeCell ref="A2:B2"/>
    <mergeCell ref="A3:B3"/>
  </mergeCells>
  <printOptions headings="1"/>
  <pageMargins left="0.27" right="0.26" top="1" bottom="1" header="0.5" footer="0.5"/>
  <pageSetup orientation="landscape" r:id="rId1"/>
  <headerFooter alignWithMargins="0">
    <oddHeader>&amp;CCumulative Totals (Table 3) - SOMAH Program IOU Semi-Annual Administrative Expense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B6952AA823EA419A93A8BF69D9FF66" ma:contentTypeVersion="8" ma:contentTypeDescription="Create a new document." ma:contentTypeScope="" ma:versionID="c1bf4d4c5ff21819e30855d34a7c0dfb">
  <xsd:schema xmlns:xsd="http://www.w3.org/2001/XMLSchema" xmlns:xs="http://www.w3.org/2001/XMLSchema" xmlns:p="http://schemas.microsoft.com/office/2006/metadata/properties" xmlns:ns2="97e57212-3e02-407f-8b2d-05f7d7f19b15" xmlns:ns3="0b1112f1-0782-44db-9e9a-6e9dfc392c1a" targetNamespace="http://schemas.microsoft.com/office/2006/metadata/properties" ma:root="true" ma:fieldsID="7a1665229e5fd2b1e5b6ebc91bfe5c66" ns2:_="" ns3:_="">
    <xsd:import namespace="97e57212-3e02-407f-8b2d-05f7d7f19b15"/>
    <xsd:import namespace="0b1112f1-0782-44db-9e9a-6e9dfc392c1a"/>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AutoKeyPoints" minOccurs="0"/>
                <xsd:element ref="ns3:MediaServiceKeyPoint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1c7e46e-d4e0-4432-853e-817bb4b0ff32}" ma:internalName="TaxCatchAll" ma:showField="CatchAllData" ma:web="65483ff6-50c1-49fe-8636-63faeaf6650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1c7e46e-d4e0-4432-853e-817bb4b0ff32}" ma:internalName="TaxCatchAllLabel" ma:readOnly="true" ma:showField="CatchAllDataLabel" ma:web="65483ff6-50c1-49fe-8636-63faeaf6650c">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b1112f1-0782-44db-9e9a-6e9dfc392c1a"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Props1.xml><?xml version="1.0" encoding="utf-8"?>
<ds:datastoreItem xmlns:ds="http://schemas.openxmlformats.org/officeDocument/2006/customXml" ds:itemID="{D90646A1-C4E9-468D-BD90-C5BA648DA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0b1112f1-0782-44db-9e9a-6e9dfc392c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C72283-A11D-41FF-933A-64538B31F8E0}">
  <ds:schemaRefs>
    <ds:schemaRef ds:uri="Microsoft.SharePoint.Taxonomy.ContentTypeSync"/>
  </ds:schemaRefs>
</ds:datastoreItem>
</file>

<file path=customXml/itemProps3.xml><?xml version="1.0" encoding="utf-8"?>
<ds:datastoreItem xmlns:ds="http://schemas.openxmlformats.org/officeDocument/2006/customXml" ds:itemID="{433C7B59-5ED9-4F2D-AC95-960D2A06E90B}">
  <ds:schemaRefs>
    <ds:schemaRef ds:uri="http://schemas.microsoft.com/sharepoint/v3/contenttype/forms"/>
  </ds:schemaRefs>
</ds:datastoreItem>
</file>

<file path=customXml/itemProps4.xml><?xml version="1.0" encoding="utf-8"?>
<ds:datastoreItem xmlns:ds="http://schemas.openxmlformats.org/officeDocument/2006/customXml" ds:itemID="{D4C72800-3374-449C-AC5A-5813FE47BA55}">
  <ds:schemaRefs>
    <ds:schemaRef ds:uri="97e57212-3e02-407f-8b2d-05f7d7f19b15"/>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0b1112f1-0782-44db-9e9a-6e9dfc392c1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SDG&amp;E (Table 1)</vt:lpstr>
      <vt:lpstr>SCE (Table 2)</vt:lpstr>
      <vt:lpstr>PG&amp;E (Table 3)</vt:lpstr>
      <vt:lpstr>LIBERTY (Table 4)</vt:lpstr>
      <vt:lpstr>PACIFICORP (Table 5)</vt:lpstr>
      <vt:lpstr>All IOUs (Table 6)</vt:lpstr>
      <vt:lpstr>Cumulative Costs (Table 7)</vt:lpstr>
      <vt:lpstr>'All IOUs (Table 6)'!Print_Area</vt:lpstr>
      <vt:lpstr>'Cumulative Costs (Table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Tory</dc:creator>
  <cp:lastModifiedBy>Derek Olijar</cp:lastModifiedBy>
  <cp:lastPrinted>2019-05-28T21:52:20Z</cp:lastPrinted>
  <dcterms:created xsi:type="dcterms:W3CDTF">2019-04-22T17:20:11Z</dcterms:created>
  <dcterms:modified xsi:type="dcterms:W3CDTF">2021-07-19T21:36:38Z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0x01010087B6952AA823EA419A93A8BF69D9FF66</vt:lpwstr>
  </property>
  <property fmtid="{D5CDD505-2E9C-101B-9397-08002B2CF9AE}" pid="3" name="pgeRecordCategory">
    <vt:lpwstr/>
  </property>
</Properties>
</file>