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defaultThemeVersion="124226"/>
  <xr:revisionPtr revIDLastSave="0" documentId="13_ncr:1_{C813932E-2712-4776-AC85-4A531E1AA20B}" xr6:coauthVersionLast="47" xr6:coauthVersionMax="47" xr10:uidLastSave="{00000000-0000-0000-0000-000000000000}"/>
  <bookViews>
    <workbookView xWindow="28680" yWindow="-120" windowWidth="29040" windowHeight="15840" xr2:uid="{7FEDE13E-F3B9-4C62-8E46-824854A6BFB2}"/>
  </bookViews>
  <sheets>
    <sheet name="Claim Form Summary" sheetId="2" r:id="rId1"/>
    <sheet name="Data Fields" sheetId="1" r:id="rId2"/>
    <sheet name="Weighted Avg" sheetId="10" r:id="rId3"/>
    <sheet name="ACP Pilot" sheetId="12" r:id="rId4"/>
    <sheet name="Lines 1 &amp; 2 " sheetId="5" r:id="rId5"/>
    <sheet name="Lines 3 &amp; 4" sheetId="6" r:id="rId6"/>
    <sheet name="Line 5" sheetId="8" r:id="rId7"/>
    <sheet name="Lines 6 or 7" sheetId="9" r:id="rId8"/>
    <sheet name="Lines 8 &amp; 9" sheetId="4" r:id="rId9"/>
  </sheets>
  <definedNames>
    <definedName name="_ftn1" localSheetId="1">'Data Fields'!#REF!</definedName>
    <definedName name="_ftnref1" localSheetId="1">'Lines 6 or 7'!#REF!</definedName>
    <definedName name="_xlnm.Print_Area" localSheetId="0">'Claim Form Summary'!$A$1:$B$50,'Claim Form Summary'!$A$53:$B$72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4" l="1"/>
  <c r="A1" i="9"/>
  <c r="A1" i="6"/>
  <c r="A1" i="5"/>
  <c r="A1" i="12"/>
  <c r="DI3" i="1"/>
  <c r="CW3" i="1"/>
  <c r="C19" i="10" l="1"/>
  <c r="C20" i="10"/>
  <c r="C21" i="10"/>
  <c r="C22" i="10"/>
  <c r="C23" i="10"/>
  <c r="C24" i="10"/>
  <c r="C25" i="10"/>
  <c r="C18" i="10"/>
  <c r="C10" i="10"/>
  <c r="C11" i="10"/>
  <c r="C4" i="10"/>
  <c r="C5" i="10"/>
  <c r="C6" i="10"/>
  <c r="C7" i="10"/>
  <c r="C8" i="10"/>
  <c r="C9" i="10"/>
  <c r="N9" i="12"/>
  <c r="O9" i="12" s="1"/>
  <c r="B67" i="2"/>
  <c r="DH3" i="1" s="1"/>
  <c r="B64" i="2"/>
  <c r="CV3" i="1" s="1"/>
  <c r="B18" i="1"/>
  <c r="B17" i="1"/>
  <c r="B16" i="1"/>
  <c r="B15" i="1"/>
  <c r="B10" i="1"/>
  <c r="L34" i="12" l="1"/>
  <c r="N34" i="12" s="1"/>
  <c r="O34" i="12" s="1"/>
  <c r="H61" i="5" s="1"/>
  <c r="J61" i="5" s="1"/>
  <c r="J62" i="5" s="1"/>
  <c r="AZ3" i="1" s="1"/>
  <c r="L33" i="12"/>
  <c r="N33" i="12" s="1"/>
  <c r="O33" i="12" s="1"/>
  <c r="H58" i="5" s="1"/>
  <c r="J58" i="5" s="1"/>
  <c r="J59" i="5" s="1"/>
  <c r="AY3" i="1" s="1"/>
  <c r="L27" i="12"/>
  <c r="N27" i="12" s="1"/>
  <c r="O27" i="12" s="1"/>
  <c r="H51" i="5" s="1"/>
  <c r="J51" i="5" s="1"/>
  <c r="J52" i="5" s="1"/>
  <c r="AS3" i="1" s="1"/>
  <c r="N26" i="12"/>
  <c r="O26" i="12" s="1"/>
  <c r="H48" i="5" s="1"/>
  <c r="J48" i="5" s="1"/>
  <c r="J49" i="5" s="1"/>
  <c r="AR3" i="1" s="1"/>
  <c r="L26" i="12"/>
  <c r="N20" i="12"/>
  <c r="O20" i="12" s="1"/>
  <c r="H41" i="5" s="1"/>
  <c r="J41" i="5" s="1"/>
  <c r="J42" i="5" s="1"/>
  <c r="AL3" i="1" s="1"/>
  <c r="L20" i="12"/>
  <c r="L19" i="12"/>
  <c r="N19" i="12" s="1"/>
  <c r="O19" i="12" s="1"/>
  <c r="H38" i="5" s="1"/>
  <c r="J38" i="5" s="1"/>
  <c r="J39" i="5" s="1"/>
  <c r="AK3" i="1" s="1"/>
  <c r="L18" i="12"/>
  <c r="N18" i="12" s="1"/>
  <c r="O18" i="12" s="1"/>
  <c r="H21" i="5" s="1"/>
  <c r="J21" i="5" s="1"/>
  <c r="J22" i="5" s="1"/>
  <c r="N3" i="1" s="1"/>
  <c r="L17" i="12"/>
  <c r="N17" i="12" s="1"/>
  <c r="O17" i="12" s="1"/>
  <c r="H18" i="5" s="1"/>
  <c r="J18" i="5" s="1"/>
  <c r="J19" i="5" s="1"/>
  <c r="M3" i="1" s="1"/>
  <c r="L11" i="12"/>
  <c r="N11" i="12" s="1"/>
  <c r="O11" i="12" s="1"/>
  <c r="H31" i="5" s="1"/>
  <c r="J31" i="5" s="1"/>
  <c r="J32" i="5" s="1"/>
  <c r="AE3" i="1" s="1"/>
  <c r="L10" i="12"/>
  <c r="N10" i="12" s="1"/>
  <c r="O10" i="12" s="1"/>
  <c r="H28" i="5" s="1"/>
  <c r="J28" i="5" s="1"/>
  <c r="J29" i="5" s="1"/>
  <c r="AD3" i="1" s="1"/>
  <c r="H11" i="5"/>
  <c r="J11" i="5" s="1"/>
  <c r="J12" i="5" s="1"/>
  <c r="G3" i="1" s="1"/>
  <c r="L8" i="12"/>
  <c r="N8" i="12" s="1"/>
  <c r="O8" i="12" s="1"/>
  <c r="H8" i="5" s="1"/>
  <c r="J8" i="5" s="1"/>
  <c r="J9" i="5" s="1"/>
  <c r="F3" i="1" s="1"/>
  <c r="B8" i="1" l="1"/>
  <c r="B7" i="1"/>
  <c r="B14" i="1"/>
  <c r="B11" i="1"/>
  <c r="B13" i="1"/>
  <c r="J44" i="5"/>
  <c r="B14" i="2" s="1"/>
  <c r="J24" i="5"/>
  <c r="B9" i="2" s="1"/>
  <c r="J14" i="5"/>
  <c r="B8" i="2" s="1"/>
  <c r="J34" i="5"/>
  <c r="B13" i="2" s="1"/>
  <c r="J54" i="5"/>
  <c r="B15" i="2" s="1"/>
  <c r="J64" i="5"/>
  <c r="B16" i="2" s="1"/>
  <c r="B39" i="2" l="1"/>
  <c r="CL3" i="1"/>
  <c r="CK3" i="1"/>
  <c r="CJ3" i="1"/>
  <c r="CI3" i="1"/>
  <c r="CH3" i="1"/>
  <c r="CG3" i="1"/>
  <c r="B2" i="4" l="1"/>
  <c r="A2" i="4"/>
  <c r="B2" i="9"/>
  <c r="A2" i="9"/>
  <c r="B2" i="8"/>
  <c r="A2" i="8"/>
  <c r="B2" i="6"/>
  <c r="A2" i="6"/>
  <c r="B2" i="10"/>
  <c r="B2" i="12" s="1"/>
  <c r="B2" i="5" s="1"/>
  <c r="A2" i="10"/>
  <c r="A2" i="12" s="1"/>
  <c r="A2" i="5" s="1"/>
  <c r="I10" i="6"/>
  <c r="K8" i="6"/>
  <c r="A20" i="1" l="1"/>
  <c r="B69" i="2" l="1"/>
  <c r="A19" i="1"/>
  <c r="B60" i="2" l="1"/>
  <c r="CN3" i="1" l="1"/>
  <c r="DP3" i="1"/>
  <c r="DQ3" i="1"/>
  <c r="DR3" i="1"/>
  <c r="DS3" i="1"/>
  <c r="DT3" i="1"/>
  <c r="DU3" i="1"/>
  <c r="DV3" i="1"/>
  <c r="DW3" i="1"/>
  <c r="DX3" i="1"/>
  <c r="EB3" i="1"/>
  <c r="EC3" i="1"/>
  <c r="ED3" i="1"/>
  <c r="EE3" i="1"/>
  <c r="EF3" i="1"/>
  <c r="EG3" i="1"/>
  <c r="B12" i="1" l="1"/>
  <c r="B24" i="9"/>
  <c r="B9" i="1" l="1"/>
  <c r="B61" i="2"/>
  <c r="CO3" i="1" s="1"/>
  <c r="I12" i="10" l="1"/>
  <c r="H12" i="10"/>
  <c r="C24" i="9" s="1"/>
  <c r="DO3" i="1" l="1"/>
  <c r="B59" i="2" l="1"/>
  <c r="CM3" i="1" s="1"/>
  <c r="G9" i="6" l="1"/>
  <c r="I9" i="6" s="1"/>
  <c r="G10" i="6"/>
  <c r="G11" i="6"/>
  <c r="I11" i="6" s="1"/>
  <c r="G12" i="6"/>
  <c r="I12" i="6" s="1"/>
  <c r="G13" i="6"/>
  <c r="I13" i="6" s="1"/>
  <c r="G8" i="6"/>
  <c r="I8" i="6" s="1"/>
  <c r="B62" i="2" l="1"/>
  <c r="CP3" i="1" s="1"/>
  <c r="K9" i="6" l="1"/>
  <c r="B23" i="2" s="1"/>
  <c r="BV3" i="1" s="1"/>
  <c r="B22" i="2"/>
  <c r="BU3" i="1" s="1"/>
  <c r="K12" i="6" l="1"/>
  <c r="B27" i="2" s="1"/>
  <c r="BY3" i="1" s="1"/>
  <c r="K11" i="6"/>
  <c r="B26" i="2" s="1"/>
  <c r="BX3" i="1" s="1"/>
  <c r="K13" i="6"/>
  <c r="B28" i="2" s="1"/>
  <c r="BZ3" i="1" s="1"/>
  <c r="K10" i="6"/>
  <c r="B25" i="2" s="1"/>
  <c r="BW3" i="1" s="1"/>
  <c r="C20" i="4" l="1"/>
  <c r="C12" i="4"/>
  <c r="B36" i="2" s="1"/>
  <c r="CD3" i="1" s="1"/>
  <c r="C10" i="8"/>
  <c r="B30" i="2"/>
  <c r="CA3" i="1" s="1"/>
  <c r="B38" i="2" l="1"/>
  <c r="CE3" i="1" s="1"/>
  <c r="B17" i="9"/>
  <c r="B33" i="9" l="1"/>
  <c r="D24" i="9"/>
  <c r="DY3" i="1" s="1"/>
  <c r="F24" i="9" l="1"/>
  <c r="B35" i="2"/>
  <c r="CC3" i="1" s="1"/>
  <c r="EA3" i="1" l="1"/>
  <c r="DZ3" i="1"/>
  <c r="G24" i="9"/>
  <c r="B34" i="2" s="1"/>
  <c r="CB3" i="1" s="1"/>
  <c r="CF3" i="1" l="1"/>
</calcChain>
</file>

<file path=xl/sharedStrings.xml><?xml version="1.0" encoding="utf-8"?>
<sst xmlns="http://schemas.openxmlformats.org/spreadsheetml/2006/main" count="693" uniqueCount="362">
  <si>
    <r>
      <t>California LifeLine Service Provider __</t>
    </r>
    <r>
      <rPr>
        <i/>
        <sz val="11"/>
        <rFont val="Calibri"/>
        <family val="2"/>
      </rPr>
      <t>Carrier A</t>
    </r>
    <r>
      <rPr>
        <sz val="11"/>
        <rFont val="Calibri"/>
        <family val="2"/>
      </rPr>
      <t>_____________</t>
    </r>
  </si>
  <si>
    <t>1.  Allowable SSA for Cellular</t>
  </si>
  <si>
    <t>1.1  Allowable SSA (Tribal)</t>
  </si>
  <si>
    <t>1.4 Allowable SSA for Cellular**</t>
  </si>
  <si>
    <t>1.5 Allowable SSA (Tribal)**</t>
  </si>
  <si>
    <t xml:space="preserve">2.  Allowable SSA for Cellular, CA-only eligibility </t>
  </si>
  <si>
    <t>2.1  Allowable SSA, C (Tribal)</t>
  </si>
  <si>
    <t>2.2  Allowable SSA, C (TTY)</t>
  </si>
  <si>
    <t>2.3  Allowable SSA, C (TTY and Tribal))</t>
  </si>
  <si>
    <t>2.4 Allowable SSA for Cellular, CA-only eligibility**</t>
  </si>
  <si>
    <t>2.5 Allowable SSA, C (Tribal)**</t>
  </si>
  <si>
    <t>2.6 Allowable SSA, C (TTY)**</t>
  </si>
  <si>
    <t>2.7 Allowable SSA, C (TTY and Tribal)**</t>
  </si>
  <si>
    <t>3.  Connection Charges, F</t>
  </si>
  <si>
    <t>3.1  Connection Charges, F (Tribal)</t>
  </si>
  <si>
    <t>4.  Connection Charges, CA-only eligibility</t>
  </si>
  <si>
    <t>4.1  Connection Charges, C (Tribal)</t>
  </si>
  <si>
    <t>4.2  Connection Charges, C (TTY)</t>
  </si>
  <si>
    <t>4.3  Connection Charge, C (TTY and Tribal)</t>
  </si>
  <si>
    <t xml:space="preserve">5.  Surcharges and Taxes </t>
  </si>
  <si>
    <t>ADMINISTRATIVE EXPENSE RECOVERY</t>
  </si>
  <si>
    <t xml:space="preserve"> (Choose either Line 6 or Line 7 Methodology)</t>
  </si>
  <si>
    <t>6.  Incremental Administrative Expenses</t>
  </si>
  <si>
    <t xml:space="preserve">7.  Administrative Expense Cost Factor  </t>
  </si>
  <si>
    <t>8.  Implementation Costs -New Reporting Requirements (Non-Recurring):</t>
  </si>
  <si>
    <t xml:space="preserve">       By Commission Order: ____________________________   </t>
  </si>
  <si>
    <t>9.  Other expenses, true-ups and credits</t>
  </si>
  <si>
    <t xml:space="preserve">10.  TOTAL CLAIMS* </t>
  </si>
  <si>
    <t>I hereby certify under the penalty of perjury under the laws of the State of California that the foregoing claim, (including any accompanying schedules, statements, and workpapers) is true and has been examined by me and to the best of my knowledge and belief is a true, correct and complete claim.</t>
  </si>
  <si>
    <r>
      <t>*Claimed amounts should be net of the support, if any, which the California LifeLine Service</t>
    </r>
    <r>
      <rPr>
        <sz val="11"/>
        <rFont val="Calibri"/>
        <family val="2"/>
        <scheme val="minor"/>
      </rPr>
      <t xml:space="preserve"> </t>
    </r>
    <r>
      <rPr>
        <sz val="10"/>
        <rFont val="Calibri"/>
        <family val="2"/>
        <scheme val="minor"/>
      </rPr>
      <t>Provider expects to receive from the federal Lifeline Universal Service Fund (USF).</t>
    </r>
  </si>
  <si>
    <t>**Do No Meet Federal Broadband Standards</t>
  </si>
  <si>
    <t>Email completed California LifeLine Claim Form and all supporting workpapers to lifelineclaim@cpuc.ca.gov</t>
  </si>
  <si>
    <t xml:space="preserve"> </t>
  </si>
  <si>
    <t>Subscriber Statistics</t>
  </si>
  <si>
    <t>Type of Subscriber Data</t>
  </si>
  <si>
    <t>Count</t>
  </si>
  <si>
    <t>New Connections/Activations</t>
  </si>
  <si>
    <t>End-of-month Total Subscribers</t>
  </si>
  <si>
    <t>Total Weighted Average Subscribers</t>
  </si>
  <si>
    <t>C=California Only, F=Federal and California</t>
  </si>
  <si>
    <t>Claim Form Line 9 Other Charges, True-ups, Credits</t>
  </si>
  <si>
    <t>Claim Form Line 10 Total Claim</t>
  </si>
  <si>
    <t>EOM Total Subscribers</t>
  </si>
  <si>
    <t>Line 5 - Bill and Keep / Rate Case Surcharge</t>
  </si>
  <si>
    <t>Line 5 - Federal Excise Tax</t>
  </si>
  <si>
    <t>Line 5 - Local Tax</t>
  </si>
  <si>
    <t>Line 6 - Incremental Admin Expense - Data Processing</t>
  </si>
  <si>
    <t>Line 6 - Incremental Admin Expense - Notification</t>
  </si>
  <si>
    <t>Line 6 - Incremental Admin Expense - Service Rep Costs</t>
  </si>
  <si>
    <t>Line 6 - Incremental Admin Expense - Legal</t>
  </si>
  <si>
    <t>Line 6 - Incremental Admin Expense - Deferred Payment Costs</t>
  </si>
  <si>
    <t>Line 6 - Actual Incremental Administrative Cost per subscriber</t>
  </si>
  <si>
    <t>Line 6 - Allowable Incremental Administrative Cost per subscriber</t>
  </si>
  <si>
    <t>Line 7 - Allowable Administrative Expense Cost Factor</t>
  </si>
  <si>
    <t>Line 8 - Implementation - Data Processing</t>
  </si>
  <si>
    <t>Line 8 - Implementation  - Notification</t>
  </si>
  <si>
    <t>Line 8 - Implementation  - Accounting</t>
  </si>
  <si>
    <t>Line 8 - Implementation  - Service Rep Costs</t>
  </si>
  <si>
    <t>Line 8 - Implementation  - Legal</t>
  </si>
  <si>
    <t>Line 9 - Other Expenses - true-ups and credits</t>
  </si>
  <si>
    <t>Claim Form Line 3, Connection, F</t>
  </si>
  <si>
    <t>Claim Form Line 3.1, Connection, F, Tribal</t>
  </si>
  <si>
    <t>Claim Form Line 4, Connection, C</t>
  </si>
  <si>
    <t>Claim Form Line 4.1, Connection, C, Tribal</t>
  </si>
  <si>
    <t>Claim Form Line 4.2, Connection, C, TTY</t>
  </si>
  <si>
    <t>Claim Form Line 4.3, Connection, C, TTY and Tribal</t>
  </si>
  <si>
    <t>Claim Form Line 5, Surcharges/ Taxes</t>
  </si>
  <si>
    <t>Claim Form Line 6, Incremental Admin Expenses</t>
  </si>
  <si>
    <t>Claim Form Line 7, Admin Expense Cost Factor</t>
  </si>
  <si>
    <t>Claim Form Line 8, Implementation</t>
  </si>
  <si>
    <t>New Connections</t>
  </si>
  <si>
    <t>EOM Subscribers, F</t>
  </si>
  <si>
    <t>EOM Subscribers, C</t>
  </si>
  <si>
    <t>Total Weighted Average</t>
  </si>
  <si>
    <t>Line 6 - Incremental Admin Expense - Accounting</t>
  </si>
  <si>
    <t>Rate Group</t>
  </si>
  <si>
    <t>LifeLine Funding Type*</t>
  </si>
  <si>
    <t>Tribal Lands</t>
  </si>
  <si>
    <t>TTY Indicator</t>
  </si>
  <si>
    <t>EOM Status Count</t>
  </si>
  <si>
    <t>C</t>
  </si>
  <si>
    <t>F</t>
  </si>
  <si>
    <t>N</t>
  </si>
  <si>
    <t>Y</t>
  </si>
  <si>
    <t>Total</t>
  </si>
  <si>
    <t>LifeLine Plans</t>
  </si>
  <si>
    <t>Lifeline Funding Type*</t>
  </si>
  <si>
    <t>Regular Rate</t>
  </si>
  <si>
    <t>LifeLine Rate</t>
  </si>
  <si>
    <t>F or C</t>
  </si>
  <si>
    <t>Y or N</t>
  </si>
  <si>
    <t>*C=California Only, F=Federal and California</t>
  </si>
  <si>
    <t>Reimbursement for 1st LifeLine line</t>
  </si>
  <si>
    <t>(Col A)</t>
  </si>
  <si>
    <t>(Col B)</t>
  </si>
  <si>
    <t>(Col C)</t>
  </si>
  <si>
    <t>(Col D)</t>
  </si>
  <si>
    <t>(Col E)</t>
  </si>
  <si>
    <t>(Col F)</t>
  </si>
  <si>
    <t>(Col G)</t>
  </si>
  <si>
    <t>(Col H)</t>
  </si>
  <si>
    <t>(Col I)</t>
  </si>
  <si>
    <t>(Col J)</t>
  </si>
  <si>
    <t>Claim Form Line #</t>
  </si>
  <si>
    <t>Regular Basic Service Rate</t>
  </si>
  <si>
    <r>
      <t xml:space="preserve">LifeLine Funding Type </t>
    </r>
    <r>
      <rPr>
        <vertAlign val="superscript"/>
        <sz val="9"/>
        <rFont val="Calibri"/>
        <family val="2"/>
        <scheme val="minor"/>
      </rPr>
      <t>1</t>
    </r>
  </si>
  <si>
    <t>Reimbursement for Tribal Subscribers</t>
  </si>
  <si>
    <t>Reimbursement for 2nd LifeLine Line for TTY</t>
  </si>
  <si>
    <t>Reimbursement for 2nd LifeLine Line for TTY for Tribal Subscribers</t>
  </si>
  <si>
    <r>
      <rPr>
        <vertAlign val="superscript"/>
        <sz val="10"/>
        <rFont val="Calibri"/>
        <family val="2"/>
        <scheme val="minor"/>
      </rPr>
      <t>1</t>
    </r>
    <r>
      <rPr>
        <sz val="10"/>
        <rFont val="Calibri"/>
        <family val="2"/>
        <scheme val="minor"/>
      </rPr>
      <t xml:space="preserve"> C=California Only, F=Federal and California</t>
    </r>
  </si>
  <si>
    <t>Service Description</t>
  </si>
  <si>
    <t>Tribal</t>
  </si>
  <si>
    <t>Reimbursement Amount Per Subscriber</t>
  </si>
  <si>
    <t>Weighted Average Subscriber Count</t>
  </si>
  <si>
    <t>Total  
(Reimbursement Amount x Weighted Average)</t>
  </si>
  <si>
    <t>(Col K)</t>
  </si>
  <si>
    <t>Regular Charge</t>
  </si>
  <si>
    <t>LifeLine Charge</t>
  </si>
  <si>
    <t>Federal Support</t>
  </si>
  <si>
    <t>Lost Revenue 
(D-E-F)</t>
  </si>
  <si>
    <t>Maximum State Reimbursement Amount - $39</t>
  </si>
  <si>
    <t>Quantity</t>
  </si>
  <si>
    <t>Total State Reimbursement Amount (I x J)</t>
  </si>
  <si>
    <t>Connection Charges</t>
  </si>
  <si>
    <t>Connection Charges (Tribal)</t>
  </si>
  <si>
    <t>Connection Charges (TTY)</t>
  </si>
  <si>
    <t>Connection Charges (TTY and Tribal)</t>
  </si>
  <si>
    <t>Type of Expense</t>
  </si>
  <si>
    <t>Amount Remitted to Taxing/Surcharge Authority</t>
  </si>
  <si>
    <t>5</t>
  </si>
  <si>
    <t>Bill and Keep / Rate Case Surcharge</t>
  </si>
  <si>
    <t>Federal Excise Tax</t>
  </si>
  <si>
    <t>Local Tax</t>
  </si>
  <si>
    <t xml:space="preserve">Total </t>
  </si>
  <si>
    <t>Line 6  - Incremental Administrative Expense</t>
  </si>
  <si>
    <t>Amount</t>
  </si>
  <si>
    <t xml:space="preserve">Description </t>
  </si>
  <si>
    <t>Data Processing</t>
  </si>
  <si>
    <t>Customer and Subscriber Notifications</t>
  </si>
  <si>
    <t>Accounting</t>
  </si>
  <si>
    <t>Service Representative Costs</t>
  </si>
  <si>
    <t>Legal</t>
  </si>
  <si>
    <t>Deferred Payment Schedule Costs</t>
  </si>
  <si>
    <t xml:space="preserve">    A. Interest Costs</t>
  </si>
  <si>
    <t>B. Administrative Costs</t>
  </si>
  <si>
    <t>Incremental Administrative Expense calculation</t>
  </si>
  <si>
    <t>Total Incremental Administrative Expense (from above chart) ($)</t>
  </si>
  <si>
    <t>Total weighted average subscriber count</t>
  </si>
  <si>
    <t>Actual Incremental Administrative Cost per subscriber ($)</t>
  </si>
  <si>
    <t>Incremental Administrative Cost per subscriber capped at $0.50 ($)</t>
  </si>
  <si>
    <t>Allowable Incremental Administrative Cost per subscriber (Enter the smaller amount from Col D or Col E) ($)</t>
  </si>
  <si>
    <t>Total Incremental Administrative Expense - enter amount on Line 6  of Claim Form 
(Col C x Col F) ($)</t>
  </si>
  <si>
    <t>Line 7  - Administrative Expense Cost Factor</t>
  </si>
  <si>
    <t>Administrative Expense Cost Factor calculation</t>
  </si>
  <si>
    <t>Administrative Expense Cost Factor per subscriber</t>
  </si>
  <si>
    <t>Total Administrative Expense Cost Factor - enter amount on Line 7 of Claim Form 
(Col B x Col C)</t>
  </si>
  <si>
    <t>Subscriber Notifications</t>
  </si>
  <si>
    <t>Other expenses, true-ups and credits</t>
  </si>
  <si>
    <t>End-of-month subscribers, C</t>
  </si>
  <si>
    <t>End-of-month subscribers, F</t>
  </si>
  <si>
    <t>USAC Service Type **</t>
  </si>
  <si>
    <t>Plan Type</t>
  </si>
  <si>
    <t>USAC Service Type</t>
  </si>
  <si>
    <t>Reimbursement for 1st LifeLine line - Funding Type F</t>
  </si>
  <si>
    <t>Subtotal</t>
  </si>
  <si>
    <t>Reimbursement for Tribal Subscribers - Funding Type F</t>
  </si>
  <si>
    <t>Reimbursement for 1st LifeLine line - Funding Type C</t>
  </si>
  <si>
    <t>Reimbursement for Tribal Subscribers - Funding Type C</t>
  </si>
  <si>
    <t>Reimbursement for 2nd LifeLine Line for TTY - Funding Type C</t>
  </si>
  <si>
    <t>Reimbursement for 2nd LifeLine Line for TTY for Tribal Subscribers - Funding Type C</t>
  </si>
  <si>
    <t>(Col L)</t>
  </si>
  <si>
    <t>Claim Form Line 1c, SSA, F -Family Plan</t>
  </si>
  <si>
    <t>Claim Form Line 1.1c, SSA, F, Tribal -Family  Plan</t>
  </si>
  <si>
    <t>Claim Form Line 2c, SSA, C - Family Plan</t>
  </si>
  <si>
    <t>Claim Form Line 2.1c, SSA, C, Tribal - Family Plan</t>
  </si>
  <si>
    <t>Claim Form Line 2.2c, C, TTY - Family Plan</t>
  </si>
  <si>
    <t>Claim Form Line 2.3c, C, TTY and Tribal - Family Plan</t>
  </si>
  <si>
    <t>Weighted Average, F - Family Plan</t>
  </si>
  <si>
    <t>Weighted Average, C - Family Plan</t>
  </si>
  <si>
    <t>Weighted Average, F - Standard Plan</t>
  </si>
  <si>
    <t>Claim Form Line 1, SSA, F - Standard Plan</t>
  </si>
  <si>
    <t>Claim Form Line 1.1, SSA, F, Tribal - Standard Plan</t>
  </si>
  <si>
    <t>Claim Form Line 1.4, SSA, F - Do Not Meet Federal Broadband Standards - Standard Plan</t>
  </si>
  <si>
    <t>Claim Form Line 1.5, SSA, F, Tribal - Do Not Meet Federal Broadband Standards - Standard Plan</t>
  </si>
  <si>
    <t>Claim Form Line 2, SSA, C - Standard Plan</t>
  </si>
  <si>
    <t>Claim Form Line 2.1, SSA, C, Tribal - Standard Plan</t>
  </si>
  <si>
    <t>Claim Form Line 2.2, C, TTY - Standard Plan</t>
  </si>
  <si>
    <t>Claim Form Line 2.3, C, TTY and Tribal - Standard Plan</t>
  </si>
  <si>
    <t>Claim Form Line 2.4, SSA, C - Do Not Meet Federal Broadband Standards - Standard Plan</t>
  </si>
  <si>
    <t>Claim Form Line 2.5, SSA, C, Tribal - Do Not Meet Federal Broadband Standards - Standard Plan</t>
  </si>
  <si>
    <t>Claim Form Line 2.6, C, TTY - Do Not Meet Federal Broadband Standards - Standard Plan</t>
  </si>
  <si>
    <t>Claim Form Line 2.7, C, TTY and Tribal - Do Not Meet Federal Broadband Standards - Standard Plan</t>
  </si>
  <si>
    <t>Weighted Average, C - Standard Plan</t>
  </si>
  <si>
    <t>Weighted Average, C - Do Not Meet Federal Broadband Standards - Standard Plan</t>
  </si>
  <si>
    <t>Weighted Average, F - Do Not Meet Federal Broadband Standards - Standard Plan</t>
  </si>
  <si>
    <t>Cawireless1000ormore</t>
  </si>
  <si>
    <t xml:space="preserve">Please include description </t>
  </si>
  <si>
    <t>Claim Form Line 1.4b, SSA, F - Does Not Meet Federal Broadband Standards - Basic Plan $5.25</t>
  </si>
  <si>
    <t>Claim Form Line 1.5b, SSA, F, Tribal - Does Not Meet Federal Broadband Standards - Basic Plan $5.25</t>
  </si>
  <si>
    <t>Claim Form Line 2.4b, SSA, C - Does Not Meet Federal Broadband Standards - Basic Plan $5.25</t>
  </si>
  <si>
    <t>Claim Form Line 2.5b, SSA, C, Tribal - Does Not Meet Federal Broadband Standards - Basic Plan $5.25</t>
  </si>
  <si>
    <t>Claim Form Line 2.6b, C, TTY - Does Not Meet Federal Broadband Standards - Basic Plan $5.25</t>
  </si>
  <si>
    <t>Claim Form Line 2.7b, C, TTY and Tribal - Does Not Meet Federal Broadband Standards - Basic Plan $5.25</t>
  </si>
  <si>
    <t>Weighted Average, F - Do Not Meet Federal Broadband Standards - Basic Plan $5.25</t>
  </si>
  <si>
    <t>Weighted Average, C - Do Not Meet Federal Broadband Standards - Basic Plan $5.25</t>
  </si>
  <si>
    <t>Claim Form Line 1e, SSA, F - Basic Plan $9.25</t>
  </si>
  <si>
    <t>Claim Form Line 1.4e, SSA, F - Does Not Meet Federal Broadband Standards - Basic Plan $9.25</t>
  </si>
  <si>
    <t>Claim Form Line 1.5e, SSA, F, Tribal - Does Not Meet Federal Broadband Standards - Basic Plan $9.25</t>
  </si>
  <si>
    <t>Claim Form Line 2e, SSA, C - Basic Plan $9.25</t>
  </si>
  <si>
    <t>Claim Form Line 2.1e, SSA, C, Tribal - Basic Plan $9.25</t>
  </si>
  <si>
    <t>Claim Form Line 2.2e, C, TTY - Basic Plan $9.25</t>
  </si>
  <si>
    <t>Claim Form Line 2.3e, C, TTY and Tribal - Basic Plan $9.25</t>
  </si>
  <si>
    <t>Claim Form Line 2.4e, SSA, C - Does Not Meet Federal Broadband Standards - Basic Plan $9.25</t>
  </si>
  <si>
    <t>Claim Form Line 2.5e, SSA, C, Tribal - Does Not Meet Federal Broadband Standards - Basic Plan $9.25</t>
  </si>
  <si>
    <t>Claim Form Line 2.6e, C, TTY - Does Not Meet Federal Broadband Standards - Basic Plan $9.25</t>
  </si>
  <si>
    <t>Weighted Average, F - Basic Plan $9.25</t>
  </si>
  <si>
    <t>Weighted Average, F - Do Not Meet Federal Broadband Standards - Basic Plan $9.25</t>
  </si>
  <si>
    <t>Weighted Average, C - Basic Plan $9.25</t>
  </si>
  <si>
    <t>Weighted Average, C - Do Not Meet Federal Broadband Standards - Basic Plan $9.25</t>
  </si>
  <si>
    <t>Federal Support
  up to $9.25 + $25</t>
  </si>
  <si>
    <t>State Makeup for Federal Support
 up to $9.25 + $25</t>
  </si>
  <si>
    <t>(Col M)</t>
  </si>
  <si>
    <t>Funding Type F</t>
  </si>
  <si>
    <t>Funding Type C</t>
  </si>
  <si>
    <t>Service Tier</t>
  </si>
  <si>
    <t>(Col N)</t>
  </si>
  <si>
    <t>Lost Revenue (Col D-H-I-J-K)</t>
  </si>
  <si>
    <t>Federal Support up to
 $9.25 + $25</t>
  </si>
  <si>
    <t>State Makeup for Federal Support up to
$9.25 + $25</t>
  </si>
  <si>
    <t>Claim Form Line 1f, SSA, F - Promotional</t>
  </si>
  <si>
    <t>Claim Form Line 1.1f, SSA, F, Tribal - Promotional</t>
  </si>
  <si>
    <t>Claim Form Line 1.4h, SSA, F - Does Not Meet Federal Broadband Standards - Voice</t>
  </si>
  <si>
    <t>Claim Form Line 1.5h, SSA, F, Tribal - Does Not Meet Federal Broadband Standards - Voice</t>
  </si>
  <si>
    <t>Claim Form Line 2f, SSA, C - Promotional</t>
  </si>
  <si>
    <t>Claim Form Line 2.1f, SSA, C, Tribal - Promotional</t>
  </si>
  <si>
    <t>Claim Form Line 2.2f, C, TTY - Promotional</t>
  </si>
  <si>
    <t>Claim Form Line 2.3f, C, TTY and Tribal - Promotional</t>
  </si>
  <si>
    <t>Claim Form Line 2.4h, SSA, C - Does Not Meet Federal Broadband Standards - Voice</t>
  </si>
  <si>
    <t>Claim Form Line 2.5h, SSA, C, Tribal - Does Not Meet Federal Broadband Standards - Voice</t>
  </si>
  <si>
    <t>Claim Form Line 2.6h, C, TTY - Does Not Meet Federal Broadband Standards - Voice</t>
  </si>
  <si>
    <t>Claim Form Line 2.7h, C, TTY and Tribal - Does Not Meet Federal Broadband Standards - Voice</t>
  </si>
  <si>
    <t>Weighted Average, F - Promotional</t>
  </si>
  <si>
    <t>Weighted Average, F - Do Not Meet Federal Broadband Standards - Voice</t>
  </si>
  <si>
    <t>Weighted Average, C - Promotional</t>
  </si>
  <si>
    <t>Weighted Average, C - Do Not Meet Federal Broadband Standards - Voice</t>
  </si>
  <si>
    <t>Claim Form Line 2.7e, C, TTY and Tribal - Does Not Meet Federal Broadband Standards - Basic Plan $9.25</t>
  </si>
  <si>
    <t>(Col O)</t>
  </si>
  <si>
    <t>Review with the "Claim Form Summary" Tab</t>
  </si>
  <si>
    <t>Lines 1 - 2</t>
  </si>
  <si>
    <t>Lines 1</t>
  </si>
  <si>
    <t>Lines 1.1</t>
  </si>
  <si>
    <t>Lines 1.4</t>
  </si>
  <si>
    <t>Lines 1.5</t>
  </si>
  <si>
    <t>Lines 2</t>
  </si>
  <si>
    <t>Lines 2.1</t>
  </si>
  <si>
    <t>Lines 2.2</t>
  </si>
  <si>
    <t>Lines 2.3</t>
  </si>
  <si>
    <t>Lines 2.4</t>
  </si>
  <si>
    <t>Lines 2.5</t>
  </si>
  <si>
    <t>Lines 2.6</t>
  </si>
  <si>
    <t>Lines 2.7</t>
  </si>
  <si>
    <t>CPCN  _####________</t>
  </si>
  <si>
    <t>CPCN # __####_______</t>
  </si>
  <si>
    <r>
      <rPr>
        <b/>
        <sz val="12"/>
        <rFont val="Calibri"/>
        <family val="2"/>
        <scheme val="minor"/>
      </rPr>
      <t>Signature</t>
    </r>
    <r>
      <rPr>
        <sz val="12"/>
        <rFont val="Calibri"/>
        <family val="2"/>
        <scheme val="minor"/>
      </rPr>
      <t xml:space="preserve">: </t>
    </r>
  </si>
  <si>
    <r>
      <rPr>
        <b/>
        <sz val="12"/>
        <rFont val="Calibri"/>
        <family val="2"/>
        <scheme val="minor"/>
      </rPr>
      <t>Title</t>
    </r>
    <r>
      <rPr>
        <sz val="12"/>
        <rFont val="Calibri"/>
        <family val="2"/>
        <scheme val="minor"/>
      </rPr>
      <t xml:space="preserve">: </t>
    </r>
  </si>
  <si>
    <r>
      <rPr>
        <b/>
        <sz val="12"/>
        <rFont val="Calibri"/>
        <family val="2"/>
        <scheme val="minor"/>
      </rPr>
      <t>Preparer</t>
    </r>
    <r>
      <rPr>
        <sz val="12"/>
        <rFont val="Calibri"/>
        <family val="2"/>
        <scheme val="minor"/>
      </rPr>
      <t xml:space="preserve">: </t>
    </r>
  </si>
  <si>
    <r>
      <rPr>
        <b/>
        <sz val="12"/>
        <rFont val="Calibri"/>
        <family val="2"/>
        <scheme val="minor"/>
      </rPr>
      <t>Date</t>
    </r>
    <r>
      <rPr>
        <sz val="12"/>
        <rFont val="Calibri"/>
        <family val="2"/>
        <scheme val="minor"/>
      </rPr>
      <t xml:space="preserve">: </t>
    </r>
  </si>
  <si>
    <r>
      <rPr>
        <b/>
        <sz val="12"/>
        <rFont val="Calibri"/>
        <family val="2"/>
        <scheme val="minor"/>
      </rPr>
      <t>Address</t>
    </r>
    <r>
      <rPr>
        <sz val="12"/>
        <rFont val="Calibri"/>
        <family val="2"/>
        <scheme val="minor"/>
      </rPr>
      <t xml:space="preserve">: </t>
    </r>
  </si>
  <si>
    <r>
      <rPr>
        <b/>
        <sz val="12"/>
        <rFont val="Calibri"/>
        <family val="2"/>
        <scheme val="minor"/>
      </rPr>
      <t>Phone</t>
    </r>
    <r>
      <rPr>
        <sz val="12"/>
        <rFont val="Calibri"/>
        <family val="2"/>
        <scheme val="minor"/>
      </rPr>
      <t xml:space="preserve">: </t>
    </r>
  </si>
  <si>
    <r>
      <rPr>
        <b/>
        <sz val="12"/>
        <rFont val="Calibri"/>
        <family val="2"/>
        <scheme val="minor"/>
      </rPr>
      <t>Emai</t>
    </r>
    <r>
      <rPr>
        <sz val="12"/>
        <rFont val="Calibri"/>
        <family val="2"/>
        <scheme val="minor"/>
      </rPr>
      <t xml:space="preserve">l: </t>
    </r>
  </si>
  <si>
    <t>Line 9 for Other Expenses</t>
  </si>
  <si>
    <t>4. Lines 3 and 4 for non-recurring charges.</t>
  </si>
  <si>
    <t>5. Line 5 for Surcharges and Taxes</t>
  </si>
  <si>
    <t>6. Line 6 or 7 for Administrative Expense</t>
  </si>
  <si>
    <t>7. Line 8 for Implementation costs</t>
  </si>
  <si>
    <t>Claim Form Line 1.1e, SSA, F, Tribal - Basic Plan $9.25</t>
  </si>
  <si>
    <r>
      <t>California LifeLine Service Provider __</t>
    </r>
    <r>
      <rPr>
        <i/>
        <sz val="11"/>
        <rFont val="Calibri"/>
        <family val="2"/>
      </rPr>
      <t>Carrier Name</t>
    </r>
    <r>
      <rPr>
        <sz val="11"/>
        <rFont val="Calibri"/>
        <family val="2"/>
      </rPr>
      <t>_____________</t>
    </r>
  </si>
  <si>
    <t>Claim Form Line 1g, SSA, F - ACP</t>
  </si>
  <si>
    <t>Claim Form Line 1.1g, SSA, F, Tribal - ACP</t>
  </si>
  <si>
    <t>Claim Form Line 1.4g, SSA, F - Does Not Meet Federal Broadband Standards - ACP</t>
  </si>
  <si>
    <t>Claim Form Line 1.5g, SSA, F, Tribal - Does Not Meet Federal Broadband Standards - ACP</t>
  </si>
  <si>
    <t>Claim Form Line 2g, SSA, C - ACP</t>
  </si>
  <si>
    <t>Claim Form Line 2.1g, SSA, C, Tribal - ACP</t>
  </si>
  <si>
    <t>Claim Form Line 2.2g, C, TTY - ACP</t>
  </si>
  <si>
    <t>Claim Form Line 2.3g, C, TTY and Tribal - ACP</t>
  </si>
  <si>
    <t>Claim Form Line 2.4g, SSA, C - Does Not Meet Federal Broadband Standards - ACP</t>
  </si>
  <si>
    <t>Claim Form Line 2.5g, SSA, C, Tribal - Does Not Meet Federal Broadband Standards - ACP</t>
  </si>
  <si>
    <t>Claim Form Line 2.6g, C, TTY - Does Not Meet Federal Broadband Standards - ACP</t>
  </si>
  <si>
    <t>Claim Form Line 2.7g, C, TTY and Tribal - Does Not Meet Federal Broadband Standards - ACP</t>
  </si>
  <si>
    <t>Weighted Average, F - ACP</t>
  </si>
  <si>
    <t>Weighted Average, F - Do Not Meet Federal Broadband Standards - ACP</t>
  </si>
  <si>
    <t>Weighted Average, C - ACP</t>
  </si>
  <si>
    <t>Weighted Average, C - Do Not Meet Federal Broadband Standards - ACP</t>
  </si>
  <si>
    <r>
      <t>Plan Type</t>
    </r>
    <r>
      <rPr>
        <b/>
        <vertAlign val="superscript"/>
        <sz val="10"/>
        <rFont val="Calibri"/>
        <family val="2"/>
        <scheme val="minor"/>
      </rPr>
      <t>1</t>
    </r>
  </si>
  <si>
    <t>Connections - F</t>
  </si>
  <si>
    <t>Connections - F (Tribal)</t>
  </si>
  <si>
    <t>Connections - C</t>
  </si>
  <si>
    <t>Connections - C (Tribal)</t>
  </si>
  <si>
    <t>Connections - C (TTY)</t>
  </si>
  <si>
    <t>Connections - C (TTY and Tribal)</t>
  </si>
  <si>
    <r>
      <t>For Period of ___August</t>
    </r>
    <r>
      <rPr>
        <i/>
        <sz val="11"/>
        <rFont val="Calibri"/>
        <family val="2"/>
      </rPr>
      <t xml:space="preserve"> 2023</t>
    </r>
    <r>
      <rPr>
        <sz val="11"/>
        <rFont val="Calibri"/>
        <family val="2"/>
      </rPr>
      <t>___________</t>
    </r>
  </si>
  <si>
    <t>Claim Form Effective 8.01.2023</t>
  </si>
  <si>
    <t>3.  ACP Pilot</t>
  </si>
  <si>
    <t xml:space="preserve">State Reimbursement Amount per Subscriber                   </t>
  </si>
  <si>
    <t>1i</t>
  </si>
  <si>
    <t>A</t>
  </si>
  <si>
    <t>ACP Pilot</t>
  </si>
  <si>
    <t>1j</t>
  </si>
  <si>
    <t>B</t>
  </si>
  <si>
    <t>2i</t>
  </si>
  <si>
    <t>2j</t>
  </si>
  <si>
    <t>1.1i</t>
  </si>
  <si>
    <t>1.1j</t>
  </si>
  <si>
    <t>2.1i</t>
  </si>
  <si>
    <t>2.1j</t>
  </si>
  <si>
    <t>2.2i</t>
  </si>
  <si>
    <t>2.2j</t>
  </si>
  <si>
    <t>2.3i</t>
  </si>
  <si>
    <t>2.3j</t>
  </si>
  <si>
    <t>4. ACP Pilot Lines 1, 1.1, 1.2, 1.3, 1.4, 1.5, 2, 2.1, 2.2, 2.3, 2.4, 2.5, 2.6 and 2.7 for monthly recurring charges</t>
  </si>
  <si>
    <t>A (TTY)</t>
  </si>
  <si>
    <t>B (TTY)</t>
  </si>
  <si>
    <t>Claim Form Line 1i, SSA, F - ACP(A)</t>
  </si>
  <si>
    <t>Claim Form Line 1j, SSA, F - ACP(B)</t>
  </si>
  <si>
    <t>Claim Form Line 1.1i, SSA, F, Tribal - ACP(A)</t>
  </si>
  <si>
    <t>Claim Form Line 1.1j, SSA, F, Tribal - ACP(B)</t>
  </si>
  <si>
    <t>Claim Form Line 2i, SSA, C - ACP(A)</t>
  </si>
  <si>
    <t>Claim Form Line 2j, SSA, C - ACP(B)</t>
  </si>
  <si>
    <t>Claim Form Line 2.1i, SSA, C, Tribal - ACP(A)</t>
  </si>
  <si>
    <t>Claim Form Line 2.1j, SSA, C, Tribal - ACP(B)</t>
  </si>
  <si>
    <t>Claim Form Line 2.2i, C, TTY - ACP(A)</t>
  </si>
  <si>
    <t>Claim Form Line 2.2j, C, TTY - ACP(B)</t>
  </si>
  <si>
    <t>Claim Form Line 2.3i, C, TTY and Tribal - ACP(A)</t>
  </si>
  <si>
    <t>Claim Form Line 2.3j, C, TTY and Tribal - ACP(B)</t>
  </si>
  <si>
    <r>
      <t>Plan Type  (ACP Pilot)</t>
    </r>
    <r>
      <rPr>
        <b/>
        <vertAlign val="superscript"/>
        <sz val="10"/>
        <rFont val="Calibri"/>
        <family val="2"/>
        <scheme val="minor"/>
      </rPr>
      <t>1</t>
    </r>
  </si>
  <si>
    <t>Bundled Broadband</t>
  </si>
  <si>
    <t>** Please Enter "Bundled Voice", "Bundled Broadband" or "Bundled Voice and Broadband"</t>
  </si>
  <si>
    <t>Amount of Charge Eligible for Reimbursement (Lesser of Col G or H)</t>
  </si>
  <si>
    <t>Weighted Average, F - ACP Pilot (Tier A)</t>
  </si>
  <si>
    <t>Weighted Average, F - ACP Pilot (Tier B)</t>
  </si>
  <si>
    <t>Weighted Average Subscribers, F - Full ACP Pilot (Tier A)</t>
  </si>
  <si>
    <t>Weighted Average Subscribers, F - Partial ACP Pilot (Tier B)</t>
  </si>
  <si>
    <t>Weighted Average Subscribers, C- Full ACP Pilot (Tier A)</t>
  </si>
  <si>
    <t>Weighted Average Subscribers, C - Partial ACP Pilot (Tier B)</t>
  </si>
  <si>
    <t>Weighted Average, C - ACP Pilot (Tier A)</t>
  </si>
  <si>
    <t>Weighted Average, C - ACP Pilot (Tier B)</t>
  </si>
  <si>
    <t>ACP Pilot (Full)</t>
  </si>
  <si>
    <t>ACP Pilot (Partial)</t>
  </si>
  <si>
    <r>
      <rPr>
        <vertAlign val="superscript"/>
        <sz val="10"/>
        <rFont val="Calibri"/>
        <family val="2"/>
        <scheme val="minor"/>
      </rPr>
      <t>1</t>
    </r>
    <r>
      <rPr>
        <sz val="10"/>
        <rFont val="Calibri"/>
        <family val="2"/>
        <scheme val="minor"/>
      </rPr>
      <t xml:space="preserve"> Decision 23-06-003 Pilot information includes ACP Pilot Full - 50GB Minimum data for hotspot, provided at 4G LTE or higher speed will be subsidized $17.90. ACP Pilot Partial - 30 GB Minimum data for hotspot, provided at 4G LTE or higher speed will be subsidized $10.63.</t>
    </r>
  </si>
  <si>
    <r>
      <t>Federal Support 
up to $9.25</t>
    </r>
    <r>
      <rPr>
        <vertAlign val="superscript"/>
        <sz val="9"/>
        <rFont val="Calibri"/>
        <family val="2"/>
        <scheme val="minor"/>
      </rPr>
      <t>2</t>
    </r>
  </si>
  <si>
    <r>
      <t>Affordable Connectivity Program (up to $30)</t>
    </r>
    <r>
      <rPr>
        <vertAlign val="superscript"/>
        <sz val="9"/>
        <rFont val="Calibri"/>
        <family val="2"/>
        <scheme val="minor"/>
      </rPr>
      <t>3</t>
    </r>
  </si>
  <si>
    <r>
      <t>State Makeup for Federal Support
up to $9.25</t>
    </r>
    <r>
      <rPr>
        <vertAlign val="superscript"/>
        <sz val="9"/>
        <rFont val="Calibri"/>
        <family val="2"/>
        <scheme val="minor"/>
      </rPr>
      <t>2</t>
    </r>
  </si>
  <si>
    <r>
      <t xml:space="preserve">Maximum SSA - (Maximum $17.90 </t>
    </r>
    <r>
      <rPr>
        <vertAlign val="superscript"/>
        <sz val="10"/>
        <rFont val="Calibri"/>
        <family val="2"/>
        <scheme val="minor"/>
      </rPr>
      <t>4</t>
    </r>
    <r>
      <rPr>
        <sz val="10"/>
        <rFont val="Calibri"/>
        <family val="2"/>
        <scheme val="minor"/>
      </rPr>
      <t>) (Tier "B" Receive Max $10.63)</t>
    </r>
  </si>
  <si>
    <r>
      <t xml:space="preserve">Amount of SSA Eligible for Reimbursement (Maximum $17.90 </t>
    </r>
    <r>
      <rPr>
        <vertAlign val="superscript"/>
        <sz val="9"/>
        <rFont val="Calibri"/>
        <family val="2"/>
        <scheme val="minor"/>
      </rPr>
      <t>4</t>
    </r>
    <r>
      <rPr>
        <sz val="9"/>
        <rFont val="Calibri"/>
        <family val="2"/>
        <scheme val="minor"/>
      </rPr>
      <t>) (Tier B Maximum $10.63)</t>
    </r>
  </si>
  <si>
    <r>
      <t>Affordable Connectivity Program (up to $75)</t>
    </r>
    <r>
      <rPr>
        <vertAlign val="superscript"/>
        <sz val="9"/>
        <rFont val="Calibri"/>
        <family val="2"/>
        <scheme val="minor"/>
      </rPr>
      <t>3</t>
    </r>
  </si>
  <si>
    <r>
      <rPr>
        <vertAlign val="superscript"/>
        <sz val="10"/>
        <rFont val="Calibri"/>
        <family val="2"/>
        <scheme val="minor"/>
      </rPr>
      <t>2</t>
    </r>
    <r>
      <rPr>
        <sz val="10"/>
        <rFont val="Calibri"/>
        <family val="2"/>
        <scheme val="minor"/>
      </rPr>
      <t xml:space="preserve"> Decision 20-10-006 The California Universal Telephone Service Program fund is authorized to reimburse wireless service providers a maximum of $12.85 SSA for any plan that requires a co-payment or prepayment (Basic Plan) and $0 for Voice Only USAC Service Types. FCC settled that Basic Plans that meet 4.5GB will receive federal support of $9.25. Basic Plans will receive $5.25 federal support if services are below 4.5GB.</t>
    </r>
  </si>
  <si>
    <r>
      <t>3</t>
    </r>
    <r>
      <rPr>
        <sz val="10"/>
        <rFont val="Calibri"/>
        <family val="2"/>
        <scheme val="minor"/>
      </rPr>
      <t xml:space="preserve"> Participating providers will make available to eligible households a monthly discount up to $30.00 per month off the standard rate for an Internet service offering and associated equipment, or on Tribal lands, the monthly discount may be up to $75.00 per month. </t>
    </r>
  </si>
  <si>
    <r>
      <rPr>
        <vertAlign val="superscript"/>
        <sz val="10"/>
        <rFont val="Calibri"/>
        <family val="2"/>
        <scheme val="minor"/>
      </rPr>
      <t>4</t>
    </r>
    <r>
      <rPr>
        <sz val="10"/>
        <rFont val="Calibri"/>
        <family val="2"/>
        <scheme val="minor"/>
      </rPr>
      <t xml:space="preserve"> Maximum SSA is $17.90 from January 1, 2023 through December 31, 2023. The SSA is updated annually, effective January 1 of each year. After 2023, service providers should update maximum SSA to reflect the amount stated in the most recent SSA Administrative Letter, available at http://cpuc.ca.gov/General.aspx?id=1100</t>
    </r>
  </si>
  <si>
    <r>
      <t xml:space="preserve">California LifeLine Report and Claim Form For Wireless- </t>
    </r>
    <r>
      <rPr>
        <b/>
        <sz val="14"/>
        <color rgb="FF000000"/>
        <rFont val="Times New Roman"/>
        <family val="1"/>
      </rPr>
      <t>ACP Pilot</t>
    </r>
  </si>
  <si>
    <t>California LifeLine Report and Claim Form For Wireless - ACP Pilot</t>
  </si>
  <si>
    <t>='Weighted Avg'!A1</t>
  </si>
  <si>
    <r>
      <t xml:space="preserve">BASIC SERVICE RECOVERY - </t>
    </r>
    <r>
      <rPr>
        <b/>
        <u/>
        <sz val="11"/>
        <rFont val="Calibri"/>
        <family val="2"/>
      </rPr>
      <t>ACP Pilot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</si>
</sst>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quot;$&quot;#,##0.00"/>
  </numFmts>
  <fonts count="40" x14ac:knownFonts="1">
    <font>
      <sz val="10"/>
      <name val="Arial"/>
    </font>
    <font>
      <sz val="12"/>
      <name val="Times New Roman"/>
      <family val="1"/>
    </font>
    <font>
      <sz val="14"/>
      <color indexed="8"/>
      <name val="Times New Roman"/>
      <family val="1"/>
    </font>
    <font>
      <sz val="11"/>
      <name val="Calibri"/>
      <family val="2"/>
    </font>
    <font>
      <u/>
      <sz val="11"/>
      <name val="Calibri"/>
      <family val="2"/>
    </font>
    <font>
      <b/>
      <sz val="11"/>
      <name val="Calibri"/>
      <family val="2"/>
    </font>
    <font>
      <sz val="9"/>
      <name val="Calibri"/>
      <family val="2"/>
    </font>
    <font>
      <sz val="10"/>
      <name val="Calibri"/>
      <family val="2"/>
    </font>
    <font>
      <b/>
      <u/>
      <sz val="11"/>
      <name val="Calibri"/>
      <family val="2"/>
    </font>
    <font>
      <sz val="10"/>
      <name val="Arial"/>
      <family val="2"/>
    </font>
    <font>
      <b/>
      <sz val="9"/>
      <name val="Calibri"/>
      <family val="2"/>
    </font>
    <font>
      <b/>
      <sz val="12"/>
      <name val="Arial"/>
      <family val="2"/>
    </font>
    <font>
      <sz val="8"/>
      <name val="Arial"/>
      <family val="2"/>
    </font>
    <font>
      <b/>
      <sz val="10"/>
      <name val="Calibri"/>
      <family val="2"/>
    </font>
    <font>
      <b/>
      <sz val="11"/>
      <name val="Cambria"/>
      <family val="1"/>
    </font>
    <font>
      <strike/>
      <sz val="10"/>
      <color rgb="FFFF0000"/>
      <name val="Cambria"/>
      <family val="1"/>
    </font>
    <font>
      <sz val="10"/>
      <color rgb="FFFF0000"/>
      <name val="Arial"/>
      <family val="2"/>
    </font>
    <font>
      <sz val="10"/>
      <name val="Calibri"/>
      <family val="2"/>
      <scheme val="minor"/>
    </font>
    <font>
      <sz val="9"/>
      <name val="Calibri"/>
      <family val="2"/>
      <scheme val="minor"/>
    </font>
    <font>
      <sz val="11"/>
      <name val="Calibri"/>
      <family val="2"/>
      <scheme val="minor"/>
    </font>
    <font>
      <b/>
      <sz val="12"/>
      <name val="Calibri"/>
      <family val="2"/>
      <scheme val="minor"/>
    </font>
    <font>
      <b/>
      <sz val="9"/>
      <name val="Calibri"/>
      <family val="2"/>
      <scheme val="minor"/>
    </font>
    <font>
      <b/>
      <sz val="10"/>
      <name val="Calibri"/>
      <family val="2"/>
      <scheme val="minor"/>
    </font>
    <font>
      <sz val="10"/>
      <color rgb="FFFF0000"/>
      <name val="Calibri"/>
      <family val="2"/>
      <scheme val="minor"/>
    </font>
    <font>
      <sz val="12"/>
      <name val="Calibri"/>
      <family val="2"/>
      <scheme val="minor"/>
    </font>
    <font>
      <sz val="10"/>
      <name val="Arial"/>
      <family val="2"/>
    </font>
    <font>
      <vertAlign val="superscript"/>
      <sz val="10"/>
      <name val="Calibri"/>
      <family val="2"/>
      <scheme val="minor"/>
    </font>
    <font>
      <sz val="10"/>
      <color rgb="FF0070C0"/>
      <name val="Arial"/>
      <family val="2"/>
    </font>
    <font>
      <vertAlign val="superscript"/>
      <sz val="9"/>
      <name val="Calibri"/>
      <family val="2"/>
      <scheme val="minor"/>
    </font>
    <font>
      <b/>
      <strike/>
      <sz val="11"/>
      <name val="Cambria"/>
      <family val="1"/>
    </font>
    <font>
      <strike/>
      <sz val="10"/>
      <name val="Cambria"/>
      <family val="1"/>
    </font>
    <font>
      <sz val="11"/>
      <name val="Arial"/>
      <family val="2"/>
    </font>
    <font>
      <i/>
      <sz val="11"/>
      <name val="Calibri"/>
      <family val="2"/>
    </font>
    <font>
      <b/>
      <sz val="16"/>
      <name val="Calibri"/>
      <family val="2"/>
    </font>
    <font>
      <b/>
      <vertAlign val="superscript"/>
      <sz val="10"/>
      <name val="Calibri"/>
      <family val="2"/>
      <scheme val="minor"/>
    </font>
    <font>
      <b/>
      <sz val="10"/>
      <name val="Arial"/>
      <family val="2"/>
    </font>
    <font>
      <u/>
      <sz val="10"/>
      <color theme="10"/>
      <name val="Arial"/>
      <family val="2"/>
    </font>
    <font>
      <u/>
      <sz val="10"/>
      <name val="Arial"/>
      <family val="2"/>
    </font>
    <font>
      <sz val="10"/>
      <color rgb="FF020202"/>
      <name val="Calibri"/>
      <family val="2"/>
      <scheme val="minor"/>
    </font>
    <font>
      <b/>
      <sz val="14"/>
      <color rgb="FF000000"/>
      <name val="Times New Roman"/>
      <family val="1"/>
    </font>
  </fonts>
  <fills count="11">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rgb="FF00B050"/>
        <bgColor indexed="64"/>
      </patternFill>
    </fill>
    <fill>
      <patternFill patternType="solid">
        <fgColor rgb="FF92D050"/>
        <bgColor indexed="64"/>
      </patternFill>
    </fill>
  </fills>
  <borders count="6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top style="thin">
        <color indexed="64"/>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double">
        <color indexed="64"/>
      </bottom>
      <diagonal/>
    </border>
    <border>
      <left/>
      <right/>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diagonal/>
    </border>
    <border>
      <left/>
      <right style="thin">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diagonal/>
    </border>
  </borders>
  <cellStyleXfs count="8">
    <xf numFmtId="0" fontId="0" fillId="0" borderId="0"/>
    <xf numFmtId="0" fontId="9" fillId="0" borderId="0"/>
    <xf numFmtId="44" fontId="25"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36" fillId="0" borderId="0" applyNumberFormat="0" applyFill="0" applyBorder="0" applyAlignment="0" applyProtection="0"/>
  </cellStyleXfs>
  <cellXfs count="323">
    <xf numFmtId="0" fontId="0" fillId="0" borderId="0" xfId="0"/>
    <xf numFmtId="0" fontId="3" fillId="0" borderId="0" xfId="0" applyFont="1"/>
    <xf numFmtId="0" fontId="1" fillId="0" borderId="0" xfId="0" applyFont="1"/>
    <xf numFmtId="0" fontId="0" fillId="0" borderId="0" xfId="0" applyAlignment="1">
      <alignment wrapText="1"/>
    </xf>
    <xf numFmtId="0" fontId="6" fillId="0" borderId="4" xfId="0" applyFont="1" applyBorder="1" applyAlignment="1">
      <alignment vertical="top" wrapText="1"/>
    </xf>
    <xf numFmtId="0" fontId="5" fillId="0" borderId="0" xfId="0" applyFont="1"/>
    <xf numFmtId="0" fontId="10" fillId="0" borderId="2" xfId="0" applyFont="1" applyBorder="1" applyAlignment="1">
      <alignment vertical="top" wrapText="1"/>
    </xf>
    <xf numFmtId="0" fontId="10" fillId="0" borderId="4" xfId="0" applyFont="1" applyBorder="1" applyAlignment="1">
      <alignment vertical="top" wrapText="1"/>
    </xf>
    <xf numFmtId="0" fontId="3" fillId="0" borderId="0" xfId="0" applyFont="1" applyAlignment="1">
      <alignment horizontal="left" indent="4"/>
    </xf>
    <xf numFmtId="0" fontId="6" fillId="0" borderId="1" xfId="0" applyFont="1" applyBorder="1" applyAlignment="1">
      <alignment vertical="top" wrapText="1"/>
    </xf>
    <xf numFmtId="49" fontId="6" fillId="0" borderId="0" xfId="0" applyNumberFormat="1" applyFont="1"/>
    <xf numFmtId="49" fontId="3" fillId="0" borderId="0" xfId="0" applyNumberFormat="1" applyFont="1"/>
    <xf numFmtId="49" fontId="10" fillId="0" borderId="1" xfId="0" applyNumberFormat="1" applyFont="1" applyBorder="1" applyAlignment="1">
      <alignment vertical="top" wrapText="1"/>
    </xf>
    <xf numFmtId="49" fontId="0" fillId="0" borderId="0" xfId="0" applyNumberFormat="1"/>
    <xf numFmtId="0" fontId="11" fillId="0" borderId="0" xfId="0" applyFont="1"/>
    <xf numFmtId="2" fontId="0" fillId="0" borderId="0" xfId="0" applyNumberFormat="1"/>
    <xf numFmtId="4" fontId="0" fillId="0" borderId="0" xfId="0" applyNumberFormat="1"/>
    <xf numFmtId="8" fontId="0" fillId="0" borderId="0" xfId="0" applyNumberFormat="1"/>
    <xf numFmtId="3" fontId="0" fillId="0" borderId="0" xfId="0" applyNumberFormat="1"/>
    <xf numFmtId="0" fontId="15" fillId="0" borderId="0" xfId="0" applyFont="1" applyAlignment="1">
      <alignment wrapText="1"/>
    </xf>
    <xf numFmtId="49" fontId="14" fillId="0" borderId="0" xfId="0" applyNumberFormat="1" applyFont="1" applyAlignment="1">
      <alignment horizontal="left"/>
    </xf>
    <xf numFmtId="49" fontId="9" fillId="0" borderId="0" xfId="0" applyNumberFormat="1" applyFont="1" applyAlignment="1">
      <alignment horizontal="left"/>
    </xf>
    <xf numFmtId="0" fontId="17" fillId="0" borderId="0" xfId="0" applyFont="1"/>
    <xf numFmtId="0" fontId="19" fillId="0" borderId="0" xfId="0" applyFont="1"/>
    <xf numFmtId="0" fontId="20" fillId="0" borderId="0" xfId="0" applyFont="1"/>
    <xf numFmtId="0" fontId="22" fillId="0" borderId="0" xfId="0" applyFont="1"/>
    <xf numFmtId="2" fontId="17" fillId="0" borderId="11" xfId="0" applyNumberFormat="1" applyFont="1" applyBorder="1" applyAlignment="1">
      <alignment horizontal="right"/>
    </xf>
    <xf numFmtId="49" fontId="17" fillId="0" borderId="11" xfId="0" applyNumberFormat="1" applyFont="1" applyBorder="1" applyAlignment="1">
      <alignment horizontal="center"/>
    </xf>
    <xf numFmtId="0" fontId="23" fillId="0" borderId="0" xfId="0" applyFont="1"/>
    <xf numFmtId="0" fontId="18" fillId="0" borderId="2" xfId="0" applyFont="1" applyBorder="1" applyAlignment="1">
      <alignment horizontal="center"/>
    </xf>
    <xf numFmtId="0" fontId="18" fillId="0" borderId="1" xfId="0" applyFont="1" applyBorder="1" applyAlignment="1">
      <alignment horizontal="center" vertical="top" wrapText="1"/>
    </xf>
    <xf numFmtId="0" fontId="18" fillId="0" borderId="2" xfId="0" applyFont="1" applyBorder="1" applyAlignment="1">
      <alignment horizontal="center" vertical="top" wrapText="1"/>
    </xf>
    <xf numFmtId="0" fontId="18" fillId="0" borderId="4" xfId="0" applyFont="1" applyBorder="1" applyAlignment="1">
      <alignment horizontal="center" vertical="top" wrapText="1"/>
    </xf>
    <xf numFmtId="8" fontId="18" fillId="0" borderId="4" xfId="0" applyNumberFormat="1" applyFont="1" applyBorder="1" applyAlignment="1">
      <alignment horizontal="right"/>
    </xf>
    <xf numFmtId="0" fontId="16" fillId="0" borderId="0" xfId="0" applyFont="1"/>
    <xf numFmtId="0" fontId="22" fillId="0" borderId="12" xfId="0" applyFont="1" applyBorder="1"/>
    <xf numFmtId="49" fontId="17" fillId="0" borderId="11" xfId="0" applyNumberFormat="1" applyFont="1" applyBorder="1"/>
    <xf numFmtId="49" fontId="17" fillId="0" borderId="0" xfId="0" applyNumberFormat="1" applyFont="1" applyAlignment="1">
      <alignment horizontal="left"/>
    </xf>
    <xf numFmtId="0" fontId="21" fillId="0" borderId="1" xfId="0" applyFont="1" applyBorder="1" applyAlignment="1">
      <alignment horizontal="center" wrapText="1"/>
    </xf>
    <xf numFmtId="0" fontId="17" fillId="0" borderId="1" xfId="0" applyFont="1" applyBorder="1" applyAlignment="1">
      <alignment wrapText="1"/>
    </xf>
    <xf numFmtId="0" fontId="22" fillId="0" borderId="1" xfId="0" applyFont="1" applyBorder="1" applyAlignment="1">
      <alignment horizontal="center"/>
    </xf>
    <xf numFmtId="44" fontId="17" fillId="0" borderId="1" xfId="0" applyNumberFormat="1" applyFont="1" applyBorder="1"/>
    <xf numFmtId="0" fontId="19" fillId="0" borderId="0" xfId="0" applyFont="1" applyAlignment="1">
      <alignment horizontal="left" indent="6"/>
    </xf>
    <xf numFmtId="0" fontId="19" fillId="0" borderId="0" xfId="0" applyFont="1" applyAlignment="1">
      <alignment horizontal="left" indent="4"/>
    </xf>
    <xf numFmtId="0" fontId="22" fillId="0" borderId="3" xfId="0" applyFont="1" applyBorder="1" applyAlignment="1">
      <alignment vertical="top" wrapText="1"/>
    </xf>
    <xf numFmtId="8" fontId="18" fillId="0" borderId="4" xfId="0" applyNumberFormat="1" applyFont="1" applyBorder="1" applyAlignment="1">
      <alignment horizontal="left"/>
    </xf>
    <xf numFmtId="164" fontId="17" fillId="0" borderId="11" xfId="0" applyNumberFormat="1" applyFont="1" applyBorder="1" applyAlignment="1">
      <alignment horizontal="right"/>
    </xf>
    <xf numFmtId="164" fontId="6" fillId="0" borderId="1" xfId="0" applyNumberFormat="1" applyFont="1" applyBorder="1" applyAlignment="1">
      <alignment horizontal="right" wrapText="1"/>
    </xf>
    <xf numFmtId="164" fontId="6" fillId="0" borderId="4" xfId="0" applyNumberFormat="1" applyFont="1" applyBorder="1" applyAlignment="1">
      <alignment horizontal="right" wrapText="1"/>
    </xf>
    <xf numFmtId="164" fontId="6" fillId="2" borderId="4" xfId="0" applyNumberFormat="1" applyFont="1" applyFill="1" applyBorder="1" applyAlignment="1">
      <alignment horizontal="right" wrapText="1"/>
    </xf>
    <xf numFmtId="44" fontId="17" fillId="0" borderId="4" xfId="0" applyNumberFormat="1" applyFont="1" applyBorder="1" applyAlignment="1">
      <alignment vertical="top" wrapText="1"/>
    </xf>
    <xf numFmtId="0" fontId="17" fillId="0" borderId="4" xfId="0" applyFont="1" applyBorder="1" applyAlignment="1">
      <alignment vertical="top" wrapText="1"/>
    </xf>
    <xf numFmtId="44" fontId="17" fillId="0" borderId="4" xfId="0" applyNumberFormat="1" applyFont="1" applyBorder="1" applyAlignment="1">
      <alignment horizontal="right" vertical="top" wrapText="1"/>
    </xf>
    <xf numFmtId="0" fontId="22" fillId="0" borderId="1" xfId="0" applyFont="1" applyBorder="1" applyAlignment="1">
      <alignment vertical="top" wrapText="1"/>
    </xf>
    <xf numFmtId="0" fontId="22" fillId="0" borderId="2" xfId="0" applyFont="1" applyBorder="1" applyAlignment="1">
      <alignment vertical="top" wrapText="1"/>
    </xf>
    <xf numFmtId="0" fontId="17" fillId="0" borderId="3" xfId="0" applyFont="1" applyBorder="1" applyAlignment="1">
      <alignment horizontal="left" vertical="top" wrapText="1" indent="1"/>
    </xf>
    <xf numFmtId="44" fontId="17" fillId="0" borderId="5" xfId="0" applyNumberFormat="1" applyFont="1" applyBorder="1" applyAlignment="1">
      <alignment vertical="top" wrapText="1"/>
    </xf>
    <xf numFmtId="44" fontId="17" fillId="0" borderId="8" xfId="0" applyNumberFormat="1" applyFont="1" applyBorder="1" applyAlignment="1">
      <alignment vertical="top" wrapText="1"/>
    </xf>
    <xf numFmtId="44" fontId="17" fillId="0" borderId="3" xfId="0" applyNumberFormat="1" applyFont="1" applyBorder="1" applyAlignment="1">
      <alignment vertical="top" wrapText="1"/>
    </xf>
    <xf numFmtId="2" fontId="17" fillId="0" borderId="1" xfId="0" applyNumberFormat="1" applyFont="1" applyBorder="1"/>
    <xf numFmtId="4" fontId="17" fillId="0" borderId="4" xfId="0" applyNumberFormat="1" applyFont="1" applyBorder="1" applyAlignment="1">
      <alignment vertical="top" wrapText="1"/>
    </xf>
    <xf numFmtId="0" fontId="17" fillId="0" borderId="11" xfId="0" applyFont="1" applyBorder="1" applyAlignment="1">
      <alignment horizontal="center"/>
    </xf>
    <xf numFmtId="0" fontId="16" fillId="0" borderId="0" xfId="0" applyFont="1" applyAlignment="1">
      <alignment wrapText="1"/>
    </xf>
    <xf numFmtId="0" fontId="9" fillId="0" borderId="0" xfId="0" applyFont="1"/>
    <xf numFmtId="0" fontId="7" fillId="0" borderId="0" xfId="0" applyFont="1"/>
    <xf numFmtId="2" fontId="17" fillId="2" borderId="1" xfId="0" applyNumberFormat="1" applyFont="1" applyFill="1" applyBorder="1" applyAlignment="1">
      <alignment horizontal="right"/>
    </xf>
    <xf numFmtId="0" fontId="22" fillId="0" borderId="6" xfId="0" applyFont="1" applyBorder="1"/>
    <xf numFmtId="49" fontId="18" fillId="0" borderId="4" xfId="0" applyNumberFormat="1" applyFont="1" applyBorder="1" applyAlignment="1">
      <alignment horizontal="center"/>
    </xf>
    <xf numFmtId="49" fontId="18" fillId="0" borderId="2" xfId="0" applyNumberFormat="1" applyFont="1" applyBorder="1" applyAlignment="1">
      <alignment horizontal="center"/>
    </xf>
    <xf numFmtId="0" fontId="9" fillId="0" borderId="0" xfId="0" applyFont="1" applyAlignment="1">
      <alignment wrapText="1"/>
    </xf>
    <xf numFmtId="0" fontId="29" fillId="0" borderId="0" xfId="0" applyFont="1" applyAlignment="1">
      <alignment horizontal="left" wrapText="1"/>
    </xf>
    <xf numFmtId="0" fontId="30" fillId="0" borderId="0" xfId="0" applyFont="1"/>
    <xf numFmtId="0" fontId="30" fillId="0" borderId="0" xfId="0" applyFont="1" applyAlignment="1">
      <alignment wrapText="1"/>
    </xf>
    <xf numFmtId="0" fontId="31" fillId="0" borderId="0" xfId="0" applyFont="1"/>
    <xf numFmtId="0" fontId="22" fillId="0" borderId="12" xfId="0" applyFont="1" applyBorder="1" applyAlignment="1">
      <alignment horizontal="center"/>
    </xf>
    <xf numFmtId="164" fontId="18" fillId="0" borderId="4" xfId="0" applyNumberFormat="1" applyFont="1" applyBorder="1"/>
    <xf numFmtId="164" fontId="18" fillId="4" borderId="4" xfId="0" applyNumberFormat="1" applyFont="1" applyFill="1" applyBorder="1"/>
    <xf numFmtId="164" fontId="18" fillId="0" borderId="1" xfId="0" applyNumberFormat="1" applyFont="1" applyBorder="1"/>
    <xf numFmtId="164" fontId="18" fillId="4" borderId="1" xfId="0" applyNumberFormat="1" applyFont="1" applyFill="1" applyBorder="1"/>
    <xf numFmtId="8" fontId="18" fillId="0" borderId="0" xfId="0" applyNumberFormat="1" applyFont="1" applyAlignment="1">
      <alignment horizontal="right"/>
    </xf>
    <xf numFmtId="49" fontId="18" fillId="0" borderId="0" xfId="0" applyNumberFormat="1" applyFont="1" applyAlignment="1">
      <alignment horizontal="left"/>
    </xf>
    <xf numFmtId="49" fontId="18" fillId="0" borderId="0" xfId="0" applyNumberFormat="1" applyFont="1" applyAlignment="1">
      <alignment horizontal="right"/>
    </xf>
    <xf numFmtId="164" fontId="18" fillId="0" borderId="0" xfId="0" applyNumberFormat="1" applyFont="1"/>
    <xf numFmtId="4" fontId="18" fillId="3" borderId="0" xfId="0" applyNumberFormat="1" applyFont="1" applyFill="1" applyAlignment="1">
      <alignment wrapText="1"/>
    </xf>
    <xf numFmtId="0" fontId="17" fillId="0" borderId="0" xfId="0" applyFont="1" applyAlignment="1">
      <alignment wrapText="1"/>
    </xf>
    <xf numFmtId="49" fontId="20" fillId="0" borderId="0" xfId="0" applyNumberFormat="1" applyFont="1" applyAlignment="1">
      <alignment horizontal="left"/>
    </xf>
    <xf numFmtId="0" fontId="17" fillId="0" borderId="8" xfId="0" applyFont="1" applyBorder="1" applyAlignment="1">
      <alignment vertical="top" wrapText="1"/>
    </xf>
    <xf numFmtId="0" fontId="17" fillId="0" borderId="3" xfId="0" applyFont="1" applyBorder="1" applyAlignment="1">
      <alignment vertical="top" wrapText="1"/>
    </xf>
    <xf numFmtId="0" fontId="5" fillId="0" borderId="5" xfId="0" applyFont="1" applyBorder="1" applyAlignment="1">
      <alignment wrapText="1"/>
    </xf>
    <xf numFmtId="0" fontId="5" fillId="0" borderId="1" xfId="0" applyFont="1" applyBorder="1" applyAlignment="1">
      <alignment vertical="top" wrapText="1"/>
    </xf>
    <xf numFmtId="0" fontId="5" fillId="0" borderId="2" xfId="0" applyFont="1" applyBorder="1" applyAlignment="1">
      <alignment vertical="top" wrapText="1"/>
    </xf>
    <xf numFmtId="0" fontId="3" fillId="0" borderId="3" xfId="0" applyFont="1" applyBorder="1" applyAlignment="1">
      <alignment vertical="top" wrapText="1"/>
    </xf>
    <xf numFmtId="164" fontId="3" fillId="0" borderId="4" xfId="0" applyNumberFormat="1" applyFont="1" applyBorder="1" applyAlignment="1">
      <alignment vertical="top" wrapText="1"/>
    </xf>
    <xf numFmtId="0" fontId="3" fillId="0" borderId="4" xfId="0" applyFont="1" applyBorder="1" applyAlignment="1">
      <alignment vertical="top" wrapText="1"/>
    </xf>
    <xf numFmtId="0" fontId="5" fillId="0" borderId="3" xfId="0" applyFont="1" applyBorder="1" applyAlignment="1">
      <alignment vertical="top" wrapText="1"/>
    </xf>
    <xf numFmtId="164" fontId="3" fillId="2" borderId="4" xfId="0" applyNumberFormat="1" applyFont="1" applyFill="1" applyBorder="1" applyAlignment="1">
      <alignment vertical="top" wrapText="1"/>
    </xf>
    <xf numFmtId="49" fontId="17" fillId="0" borderId="21" xfId="0" applyNumberFormat="1" applyFont="1" applyBorder="1"/>
    <xf numFmtId="0" fontId="18" fillId="0" borderId="4" xfId="0" applyFont="1" applyBorder="1" applyAlignment="1">
      <alignment horizontal="center"/>
    </xf>
    <xf numFmtId="0" fontId="17" fillId="0" borderId="0" xfId="0" applyFont="1" applyAlignment="1">
      <alignment horizontal="left"/>
    </xf>
    <xf numFmtId="0" fontId="17" fillId="0" borderId="0" xfId="1" applyFont="1" applyAlignment="1">
      <alignment vertical="top" wrapText="1"/>
    </xf>
    <xf numFmtId="0" fontId="18" fillId="0" borderId="0" xfId="0" applyFont="1" applyAlignment="1">
      <alignment wrapText="1"/>
    </xf>
    <xf numFmtId="0" fontId="22" fillId="0" borderId="13" xfId="0" applyFont="1" applyBorder="1"/>
    <xf numFmtId="0" fontId="18" fillId="0" borderId="1" xfId="0" applyFont="1" applyBorder="1" applyAlignment="1">
      <alignment horizontal="center" wrapText="1"/>
    </xf>
    <xf numFmtId="0" fontId="17" fillId="0" borderId="1" xfId="0" applyFont="1" applyBorder="1" applyAlignment="1">
      <alignment horizontal="center" vertical="top" wrapText="1"/>
    </xf>
    <xf numFmtId="0" fontId="17" fillId="0" borderId="0" xfId="0" applyFont="1" applyAlignment="1">
      <alignment horizontal="center"/>
    </xf>
    <xf numFmtId="0" fontId="17" fillId="0" borderId="7" xfId="0" applyFont="1" applyBorder="1"/>
    <xf numFmtId="0" fontId="16" fillId="0" borderId="10" xfId="0" applyFont="1" applyBorder="1"/>
    <xf numFmtId="44" fontId="16" fillId="0" borderId="27" xfId="0" applyNumberFormat="1" applyFont="1" applyBorder="1"/>
    <xf numFmtId="0" fontId="16" fillId="0" borderId="38" xfId="0" applyFont="1" applyBorder="1"/>
    <xf numFmtId="44" fontId="16" fillId="0" borderId="4" xfId="0" applyNumberFormat="1" applyFont="1" applyBorder="1"/>
    <xf numFmtId="0" fontId="22" fillId="7" borderId="11" xfId="0" applyFont="1" applyFill="1" applyBorder="1" applyAlignment="1">
      <alignment horizontal="center" vertical="center" wrapText="1"/>
    </xf>
    <xf numFmtId="44" fontId="17" fillId="0" borderId="0" xfId="0" applyNumberFormat="1" applyFont="1"/>
    <xf numFmtId="4" fontId="21" fillId="9" borderId="0" xfId="0" applyNumberFormat="1" applyFont="1" applyFill="1" applyAlignment="1">
      <alignment wrapText="1"/>
    </xf>
    <xf numFmtId="2" fontId="17" fillId="0" borderId="0" xfId="0" applyNumberFormat="1" applyFont="1"/>
    <xf numFmtId="0" fontId="17" fillId="0" borderId="4" xfId="0" applyFont="1" applyBorder="1" applyAlignment="1">
      <alignment horizontal="center" vertical="top" wrapText="1"/>
    </xf>
    <xf numFmtId="44" fontId="18" fillId="0" borderId="9" xfId="2" applyFont="1" applyFill="1" applyBorder="1" applyAlignment="1" applyProtection="1"/>
    <xf numFmtId="44" fontId="18" fillId="0" borderId="14" xfId="2" applyFont="1" applyFill="1" applyBorder="1" applyAlignment="1" applyProtection="1"/>
    <xf numFmtId="44" fontId="18" fillId="0" borderId="18" xfId="2" applyFont="1" applyFill="1" applyBorder="1" applyAlignment="1" applyProtection="1"/>
    <xf numFmtId="44" fontId="18" fillId="0" borderId="0" xfId="2" applyFont="1" applyFill="1" applyBorder="1" applyAlignment="1" applyProtection="1"/>
    <xf numFmtId="44" fontId="18" fillId="0" borderId="0" xfId="2" applyFont="1" applyAlignment="1" applyProtection="1"/>
    <xf numFmtId="44" fontId="18" fillId="0" borderId="14" xfId="2" applyFont="1" applyBorder="1" applyAlignment="1" applyProtection="1"/>
    <xf numFmtId="44" fontId="18" fillId="0" borderId="9" xfId="2" applyFont="1" applyBorder="1" applyAlignment="1" applyProtection="1"/>
    <xf numFmtId="44" fontId="18" fillId="0" borderId="9" xfId="2" applyFont="1" applyBorder="1" applyProtection="1"/>
    <xf numFmtId="3" fontId="3" fillId="0" borderId="55" xfId="0" applyNumberFormat="1" applyFont="1" applyBorder="1" applyAlignment="1">
      <alignment vertical="top" wrapText="1"/>
    </xf>
    <xf numFmtId="3" fontId="3" fillId="0" borderId="57" xfId="0" applyNumberFormat="1" applyFont="1" applyBorder="1" applyAlignment="1">
      <alignment vertical="top" wrapText="1"/>
    </xf>
    <xf numFmtId="3" fontId="3" fillId="0" borderId="51" xfId="0" applyNumberFormat="1" applyFont="1" applyBorder="1" applyAlignment="1">
      <alignment vertical="top" wrapText="1"/>
    </xf>
    <xf numFmtId="3" fontId="5" fillId="0" borderId="53" xfId="0" applyNumberFormat="1" applyFont="1" applyBorder="1" applyAlignment="1">
      <alignment vertical="top" wrapText="1"/>
    </xf>
    <xf numFmtId="4" fontId="5" fillId="0" borderId="53" xfId="0" applyNumberFormat="1" applyFont="1" applyBorder="1" applyAlignment="1">
      <alignment vertical="top" wrapText="1"/>
    </xf>
    <xf numFmtId="0" fontId="0" fillId="0" borderId="0" xfId="0" applyProtection="1">
      <protection locked="0"/>
    </xf>
    <xf numFmtId="0" fontId="3" fillId="0" borderId="0" xfId="0" applyFont="1" applyProtection="1">
      <protection locked="0"/>
    </xf>
    <xf numFmtId="0" fontId="9" fillId="0" borderId="0" xfId="0" applyFont="1" applyProtection="1">
      <protection locked="0"/>
    </xf>
    <xf numFmtId="0" fontId="4" fillId="0" borderId="0" xfId="0" applyFont="1" applyProtection="1">
      <protection locked="0"/>
    </xf>
    <xf numFmtId="0" fontId="6" fillId="0" borderId="0" xfId="0" applyFont="1" applyProtection="1">
      <protection locked="0"/>
    </xf>
    <xf numFmtId="0" fontId="6" fillId="0" borderId="0" xfId="0" applyFont="1" applyAlignment="1" applyProtection="1">
      <alignment horizontal="left" indent="4"/>
      <protection locked="0"/>
    </xf>
    <xf numFmtId="0" fontId="27" fillId="0" borderId="0" xfId="1" applyFont="1" applyProtection="1">
      <protection locked="0"/>
    </xf>
    <xf numFmtId="0" fontId="6" fillId="3" borderId="0" xfId="0" applyFont="1" applyFill="1" applyAlignment="1" applyProtection="1">
      <alignment horizontal="left" indent="4"/>
      <protection locked="0"/>
    </xf>
    <xf numFmtId="44" fontId="18" fillId="0" borderId="18" xfId="2" applyFont="1" applyFill="1" applyBorder="1" applyAlignment="1" applyProtection="1">
      <protection locked="0"/>
    </xf>
    <xf numFmtId="44" fontId="18" fillId="0" borderId="0" xfId="2" applyFont="1" applyFill="1" applyBorder="1" applyAlignment="1" applyProtection="1">
      <protection locked="0"/>
    </xf>
    <xf numFmtId="44" fontId="18" fillId="0" borderId="0" xfId="2" applyFont="1" applyAlignment="1" applyProtection="1">
      <protection locked="0"/>
    </xf>
    <xf numFmtId="44" fontId="18" fillId="0" borderId="0" xfId="2" applyFont="1" applyBorder="1" applyAlignment="1" applyProtection="1">
      <protection locked="0"/>
    </xf>
    <xf numFmtId="0" fontId="7" fillId="0" borderId="0" xfId="0" applyFont="1" applyAlignment="1" applyProtection="1">
      <alignment horizontal="left" indent="2"/>
      <protection locked="0"/>
    </xf>
    <xf numFmtId="44" fontId="18" fillId="0" borderId="0" xfId="2" applyFont="1" applyProtection="1">
      <protection locked="0"/>
    </xf>
    <xf numFmtId="0" fontId="7" fillId="0" borderId="0" xfId="0" applyFont="1" applyProtection="1">
      <protection locked="0"/>
    </xf>
    <xf numFmtId="0" fontId="1" fillId="0" borderId="0" xfId="0" applyFont="1" applyProtection="1">
      <protection locked="0"/>
    </xf>
    <xf numFmtId="0" fontId="18" fillId="0" borderId="0" xfId="0" applyFont="1" applyAlignment="1" applyProtection="1">
      <alignment horizontal="justify"/>
      <protection locked="0"/>
    </xf>
    <xf numFmtId="0" fontId="18" fillId="0" borderId="0" xfId="0" applyFont="1" applyProtection="1">
      <protection locked="0"/>
    </xf>
    <xf numFmtId="0" fontId="24" fillId="0" borderId="42" xfId="0" applyFont="1" applyBorder="1" applyAlignment="1" applyProtection="1">
      <alignment horizontal="justify"/>
      <protection locked="0"/>
    </xf>
    <xf numFmtId="0" fontId="24" fillId="0" borderId="43" xfId="0" applyFont="1" applyBorder="1" applyAlignment="1" applyProtection="1">
      <alignment horizontal="justify"/>
      <protection locked="0"/>
    </xf>
    <xf numFmtId="0" fontId="24" fillId="0" borderId="44" xfId="0" applyFont="1" applyBorder="1" applyAlignment="1" applyProtection="1">
      <alignment horizontal="justify"/>
      <protection locked="0"/>
    </xf>
    <xf numFmtId="0" fontId="24" fillId="0" borderId="45" xfId="0" applyFont="1" applyBorder="1" applyAlignment="1" applyProtection="1">
      <alignment horizontal="justify"/>
      <protection locked="0"/>
    </xf>
    <xf numFmtId="0" fontId="24" fillId="0" borderId="46" xfId="0" applyFont="1" applyBorder="1" applyProtection="1">
      <protection locked="0"/>
    </xf>
    <xf numFmtId="0" fontId="24" fillId="0" borderId="45" xfId="0" applyFont="1" applyBorder="1" applyProtection="1">
      <protection locked="0"/>
    </xf>
    <xf numFmtId="0" fontId="24" fillId="0" borderId="47" xfId="0" applyFont="1" applyBorder="1" applyProtection="1">
      <protection locked="0"/>
    </xf>
    <xf numFmtId="0" fontId="19" fillId="0" borderId="0" xfId="0" applyFont="1" applyProtection="1">
      <protection locked="0"/>
    </xf>
    <xf numFmtId="0" fontId="17" fillId="0" borderId="0" xfId="0" applyFont="1" applyProtection="1">
      <protection locked="0"/>
    </xf>
    <xf numFmtId="0" fontId="7" fillId="0" borderId="0" xfId="1" applyFont="1" applyAlignment="1" applyProtection="1">
      <alignment vertical="top" wrapText="1"/>
      <protection locked="0"/>
    </xf>
    <xf numFmtId="0" fontId="8" fillId="0" borderId="0" xfId="0" applyFont="1" applyProtection="1">
      <protection locked="0"/>
    </xf>
    <xf numFmtId="0" fontId="5" fillId="0" borderId="5" xfId="0" applyFont="1" applyBorder="1" applyAlignment="1" applyProtection="1">
      <alignment vertical="top" wrapText="1"/>
      <protection locked="0"/>
    </xf>
    <xf numFmtId="0" fontId="5" fillId="0" borderId="7" xfId="0" applyFont="1" applyBorder="1" applyAlignment="1" applyProtection="1">
      <alignment vertical="top" wrapText="1"/>
      <protection locked="0"/>
    </xf>
    <xf numFmtId="0" fontId="3" fillId="0" borderId="54" xfId="0" applyFont="1" applyBorder="1" applyAlignment="1" applyProtection="1">
      <alignment vertical="top" wrapText="1"/>
      <protection locked="0"/>
    </xf>
    <xf numFmtId="0" fontId="3" fillId="0" borderId="56" xfId="0" applyFont="1" applyBorder="1" applyAlignment="1" applyProtection="1">
      <alignment vertical="top" wrapText="1"/>
      <protection locked="0"/>
    </xf>
    <xf numFmtId="0" fontId="3" fillId="0" borderId="50" xfId="0" applyFont="1" applyBorder="1" applyAlignment="1" applyProtection="1">
      <alignment vertical="top" wrapText="1"/>
      <protection locked="0"/>
    </xf>
    <xf numFmtId="0" fontId="5" fillId="0" borderId="52" xfId="0" applyFont="1" applyBorder="1" applyAlignment="1" applyProtection="1">
      <alignment vertical="top" wrapText="1"/>
      <protection locked="0"/>
    </xf>
    <xf numFmtId="0" fontId="33" fillId="7" borderId="48" xfId="0" applyFont="1" applyFill="1" applyBorder="1" applyAlignment="1" applyProtection="1">
      <alignment horizontal="center" vertical="top" wrapText="1"/>
      <protection locked="0"/>
    </xf>
    <xf numFmtId="0" fontId="33" fillId="7" borderId="49" xfId="0" applyFont="1" applyFill="1" applyBorder="1" applyAlignment="1" applyProtection="1">
      <alignment vertical="top" wrapText="1"/>
      <protection locked="0"/>
    </xf>
    <xf numFmtId="4" fontId="3" fillId="0" borderId="41" xfId="0" applyNumberFormat="1" applyFont="1" applyBorder="1" applyAlignment="1" applyProtection="1">
      <alignment vertical="top" wrapText="1"/>
      <protection locked="0"/>
    </xf>
    <xf numFmtId="0" fontId="33" fillId="8" borderId="40" xfId="0" applyFont="1" applyFill="1" applyBorder="1" applyAlignment="1" applyProtection="1">
      <alignment horizontal="center" vertical="top" wrapText="1"/>
      <protection locked="0"/>
    </xf>
    <xf numFmtId="0" fontId="33" fillId="8" borderId="41" xfId="0" applyFont="1" applyFill="1" applyBorder="1" applyAlignment="1" applyProtection="1">
      <alignment vertical="top" wrapText="1"/>
      <protection locked="0"/>
    </xf>
    <xf numFmtId="0" fontId="5" fillId="0" borderId="52" xfId="1" applyFont="1" applyBorder="1" applyAlignment="1" applyProtection="1">
      <alignment vertical="top" wrapText="1"/>
      <protection locked="0"/>
    </xf>
    <xf numFmtId="0" fontId="17" fillId="0" borderId="0" xfId="1" applyFont="1" applyProtection="1">
      <protection locked="0"/>
    </xf>
    <xf numFmtId="0" fontId="17" fillId="0" borderId="0" xfId="0" applyFont="1" applyAlignment="1" applyProtection="1">
      <alignment horizontal="left"/>
      <protection locked="0"/>
    </xf>
    <xf numFmtId="0" fontId="13" fillId="0" borderId="0" xfId="0" applyFont="1" applyAlignment="1" applyProtection="1">
      <alignment horizontal="left"/>
      <protection locked="0"/>
    </xf>
    <xf numFmtId="0" fontId="13" fillId="0" borderId="0" xfId="0" applyFont="1" applyProtection="1">
      <protection locked="0"/>
    </xf>
    <xf numFmtId="4" fontId="13" fillId="0" borderId="0" xfId="0" applyNumberFormat="1" applyFont="1" applyAlignment="1" applyProtection="1">
      <alignment wrapText="1"/>
      <protection locked="0"/>
    </xf>
    <xf numFmtId="0" fontId="13" fillId="0" borderId="0" xfId="0" applyFont="1" applyAlignment="1" applyProtection="1">
      <alignment horizontal="right" wrapText="1"/>
      <protection locked="0"/>
    </xf>
    <xf numFmtId="4" fontId="7" fillId="0" borderId="0" xfId="0" applyNumberFormat="1" applyFont="1" applyAlignment="1" applyProtection="1">
      <alignment horizontal="right" wrapText="1"/>
      <protection locked="0"/>
    </xf>
    <xf numFmtId="49" fontId="20" fillId="0" borderId="0" xfId="0" applyNumberFormat="1" applyFont="1" applyAlignment="1" applyProtection="1">
      <alignment horizontal="left"/>
      <protection locked="0"/>
    </xf>
    <xf numFmtId="4" fontId="13" fillId="0" borderId="0" xfId="0" applyNumberFormat="1" applyFont="1" applyProtection="1">
      <protection locked="0"/>
    </xf>
    <xf numFmtId="0" fontId="13" fillId="0" borderId="0" xfId="0" applyFont="1" applyAlignment="1" applyProtection="1">
      <alignment horizontal="right"/>
      <protection locked="0"/>
    </xf>
    <xf numFmtId="49" fontId="13" fillId="0" borderId="0" xfId="0" applyNumberFormat="1" applyFont="1" applyAlignment="1" applyProtection="1">
      <alignment horizontal="left"/>
      <protection locked="0"/>
    </xf>
    <xf numFmtId="0" fontId="13" fillId="0" borderId="1" xfId="0" applyFont="1" applyBorder="1" applyAlignment="1" applyProtection="1">
      <alignment horizontal="center" wrapText="1"/>
      <protection locked="0"/>
    </xf>
    <xf numFmtId="4" fontId="13" fillId="0" borderId="1" xfId="0" applyNumberFormat="1" applyFont="1" applyBorder="1" applyAlignment="1" applyProtection="1">
      <alignment horizontal="center" wrapText="1"/>
      <protection locked="0"/>
    </xf>
    <xf numFmtId="0" fontId="13" fillId="0" borderId="0" xfId="0" applyFont="1" applyAlignment="1" applyProtection="1">
      <alignment wrapText="1"/>
      <protection locked="0"/>
    </xf>
    <xf numFmtId="0" fontId="18" fillId="0" borderId="4" xfId="0" applyFont="1" applyBorder="1" applyAlignment="1" applyProtection="1">
      <alignment horizontal="center"/>
      <protection locked="0"/>
    </xf>
    <xf numFmtId="8" fontId="18" fillId="0" borderId="4" xfId="0" applyNumberFormat="1" applyFont="1" applyBorder="1" applyAlignment="1" applyProtection="1">
      <alignment horizontal="left"/>
      <protection locked="0"/>
    </xf>
    <xf numFmtId="49" fontId="18" fillId="0" borderId="4" xfId="0" applyNumberFormat="1" applyFont="1" applyBorder="1" applyAlignment="1" applyProtection="1">
      <alignment horizontal="center"/>
      <protection locked="0"/>
    </xf>
    <xf numFmtId="49" fontId="7" fillId="0" borderId="28" xfId="0" applyNumberFormat="1" applyFont="1" applyBorder="1" applyAlignment="1" applyProtection="1">
      <alignment horizontal="center" wrapText="1"/>
      <protection locked="0"/>
    </xf>
    <xf numFmtId="164" fontId="7" fillId="0" borderId="28" xfId="0" applyNumberFormat="1" applyFont="1" applyBorder="1" applyAlignment="1" applyProtection="1">
      <alignment horizontal="right" wrapText="1"/>
      <protection locked="0"/>
    </xf>
    <xf numFmtId="2" fontId="7" fillId="0" borderId="28" xfId="0" applyNumberFormat="1" applyFont="1" applyBorder="1" applyAlignment="1" applyProtection="1">
      <alignment horizontal="right" wrapText="1"/>
      <protection locked="0"/>
    </xf>
    <xf numFmtId="164" fontId="7" fillId="0" borderId="17" xfId="0" applyNumberFormat="1" applyFont="1" applyBorder="1" applyAlignment="1" applyProtection="1">
      <alignment horizontal="right" wrapText="1"/>
      <protection locked="0"/>
    </xf>
    <xf numFmtId="49" fontId="18" fillId="0" borderId="4" xfId="0" applyNumberFormat="1" applyFont="1" applyBorder="1" applyAlignment="1" applyProtection="1">
      <alignment horizontal="left"/>
      <protection locked="0"/>
    </xf>
    <xf numFmtId="0" fontId="7" fillId="0" borderId="31" xfId="0" applyFont="1" applyBorder="1" applyAlignment="1" applyProtection="1">
      <alignment horizontal="center"/>
      <protection locked="0"/>
    </xf>
    <xf numFmtId="164" fontId="7" fillId="6" borderId="32" xfId="0" applyNumberFormat="1" applyFont="1" applyFill="1" applyBorder="1" applyAlignment="1" applyProtection="1">
      <alignment horizontal="right" wrapText="1"/>
      <protection locked="0"/>
    </xf>
    <xf numFmtId="0" fontId="7" fillId="0" borderId="38" xfId="0" applyFont="1" applyBorder="1" applyAlignment="1" applyProtection="1">
      <alignment horizontal="left"/>
      <protection locked="0"/>
    </xf>
    <xf numFmtId="0" fontId="7" fillId="0" borderId="34" xfId="0" applyFont="1" applyBorder="1" applyAlignment="1" applyProtection="1">
      <alignment horizontal="left"/>
      <protection locked="0"/>
    </xf>
    <xf numFmtId="0" fontId="7" fillId="0" borderId="34" xfId="0" applyFont="1" applyBorder="1" applyAlignment="1" applyProtection="1">
      <alignment horizontal="center"/>
      <protection locked="0"/>
    </xf>
    <xf numFmtId="0" fontId="7" fillId="0" borderId="0" xfId="0" applyFont="1" applyAlignment="1" applyProtection="1">
      <alignment horizontal="left"/>
      <protection locked="0"/>
    </xf>
    <xf numFmtId="0" fontId="7" fillId="0" borderId="0" xfId="0" applyFont="1" applyAlignment="1" applyProtection="1">
      <alignment horizontal="center"/>
      <protection locked="0"/>
    </xf>
    <xf numFmtId="164" fontId="7" fillId="6" borderId="0" xfId="0" applyNumberFormat="1" applyFont="1" applyFill="1" applyAlignment="1" applyProtection="1">
      <alignment horizontal="right" wrapText="1"/>
      <protection locked="0"/>
    </xf>
    <xf numFmtId="0" fontId="7" fillId="0" borderId="33" xfId="0" applyFont="1" applyBorder="1" applyAlignment="1" applyProtection="1">
      <alignment horizontal="center" vertical="top" wrapText="1"/>
      <protection locked="0"/>
    </xf>
    <xf numFmtId="0" fontId="7" fillId="0" borderId="35" xfId="0" applyFont="1" applyBorder="1" applyAlignment="1" applyProtection="1">
      <alignment horizontal="center" vertical="top" wrapText="1"/>
      <protection locked="0"/>
    </xf>
    <xf numFmtId="164" fontId="7" fillId="6" borderId="18" xfId="0" applyNumberFormat="1" applyFont="1" applyFill="1" applyBorder="1" applyAlignment="1" applyProtection="1">
      <alignment horizontal="right" wrapText="1"/>
      <protection locked="0"/>
    </xf>
    <xf numFmtId="164" fontId="7" fillId="0" borderId="15" xfId="0" applyNumberFormat="1" applyFont="1" applyBorder="1" applyAlignment="1" applyProtection="1">
      <alignment horizontal="right" wrapText="1"/>
      <protection locked="0"/>
    </xf>
    <xf numFmtId="0" fontId="13" fillId="0" borderId="10" xfId="0" applyFont="1" applyBorder="1" applyProtection="1">
      <protection locked="0"/>
    </xf>
    <xf numFmtId="164" fontId="7" fillId="6" borderId="6" xfId="0" applyNumberFormat="1" applyFont="1" applyFill="1" applyBorder="1" applyAlignment="1" applyProtection="1">
      <alignment horizontal="right" wrapText="1"/>
      <protection locked="0"/>
    </xf>
    <xf numFmtId="49" fontId="7" fillId="0" borderId="0" xfId="0" applyNumberFormat="1" applyFont="1" applyAlignment="1" applyProtection="1">
      <alignment horizontal="center" vertical="top" wrapText="1"/>
      <protection locked="0"/>
    </xf>
    <xf numFmtId="0" fontId="7" fillId="0" borderId="34" xfId="0" applyFont="1" applyBorder="1" applyProtection="1">
      <protection locked="0"/>
    </xf>
    <xf numFmtId="0" fontId="7" fillId="0" borderId="34" xfId="0" applyFont="1" applyBorder="1" applyAlignment="1" applyProtection="1">
      <alignment horizontal="center" vertical="top" wrapText="1"/>
      <protection locked="0"/>
    </xf>
    <xf numFmtId="0" fontId="7" fillId="0" borderId="0" xfId="0" applyFont="1" applyAlignment="1" applyProtection="1">
      <alignment horizontal="center" vertical="top" wrapText="1"/>
      <protection locked="0"/>
    </xf>
    <xf numFmtId="4" fontId="7" fillId="0" borderId="34" xfId="0" applyNumberFormat="1" applyFont="1" applyBorder="1" applyAlignment="1" applyProtection="1">
      <alignment horizontal="right" wrapText="1"/>
      <protection locked="0"/>
    </xf>
    <xf numFmtId="0" fontId="7" fillId="0" borderId="34" xfId="0" applyFont="1" applyBorder="1" applyAlignment="1" applyProtection="1">
      <alignment horizontal="right" wrapText="1"/>
      <protection locked="0"/>
    </xf>
    <xf numFmtId="164" fontId="7" fillId="0" borderId="4" xfId="0" applyNumberFormat="1" applyFont="1" applyBorder="1" applyAlignment="1" applyProtection="1">
      <alignment horizontal="right" wrapText="1"/>
      <protection locked="0"/>
    </xf>
    <xf numFmtId="49" fontId="18" fillId="6" borderId="4" xfId="0" applyNumberFormat="1" applyFont="1" applyFill="1" applyBorder="1" applyAlignment="1" applyProtection="1">
      <alignment horizontal="left"/>
      <protection locked="0"/>
    </xf>
    <xf numFmtId="49" fontId="7" fillId="0" borderId="33" xfId="0" applyNumberFormat="1" applyFont="1" applyBorder="1" applyAlignment="1" applyProtection="1">
      <alignment horizontal="center" wrapText="1"/>
      <protection locked="0"/>
    </xf>
    <xf numFmtId="2" fontId="7" fillId="0" borderId="33" xfId="0" applyNumberFormat="1" applyFont="1" applyBorder="1" applyAlignment="1" applyProtection="1">
      <alignment horizontal="right" wrapText="1"/>
      <protection locked="0"/>
    </xf>
    <xf numFmtId="0" fontId="7" fillId="0" borderId="0" xfId="0" applyFont="1" applyAlignment="1" applyProtection="1">
      <alignment horizontal="right" wrapText="1"/>
      <protection locked="0"/>
    </xf>
    <xf numFmtId="4" fontId="7" fillId="0" borderId="0" xfId="0" applyNumberFormat="1" applyFont="1" applyAlignment="1" applyProtection="1">
      <alignment wrapText="1"/>
      <protection locked="0"/>
    </xf>
    <xf numFmtId="164" fontId="7" fillId="6" borderId="4" xfId="0" applyNumberFormat="1" applyFont="1" applyFill="1" applyBorder="1" applyAlignment="1" applyProtection="1">
      <alignment horizontal="right" wrapText="1"/>
      <protection locked="0"/>
    </xf>
    <xf numFmtId="0" fontId="13" fillId="6" borderId="0" xfId="0" applyFont="1" applyFill="1" applyAlignment="1" applyProtection="1">
      <alignment horizontal="left"/>
      <protection locked="0"/>
    </xf>
    <xf numFmtId="0" fontId="13" fillId="6" borderId="0" xfId="0" applyFont="1" applyFill="1" applyAlignment="1" applyProtection="1">
      <alignment horizontal="center"/>
      <protection locked="0"/>
    </xf>
    <xf numFmtId="0" fontId="17" fillId="0" borderId="0" xfId="1" applyFont="1" applyAlignment="1" applyProtection="1">
      <alignment horizontal="left"/>
      <protection locked="0"/>
    </xf>
    <xf numFmtId="4" fontId="13" fillId="0" borderId="0" xfId="0" applyNumberFormat="1" applyFont="1" applyAlignment="1" applyProtection="1">
      <alignment horizontal="right" wrapText="1"/>
      <protection locked="0"/>
    </xf>
    <xf numFmtId="0" fontId="9" fillId="0" borderId="0" xfId="0" applyFont="1" applyAlignment="1" applyProtection="1">
      <alignment wrapText="1"/>
      <protection locked="0"/>
    </xf>
    <xf numFmtId="0" fontId="20" fillId="0" borderId="0" xfId="0" applyFont="1" applyAlignment="1" applyProtection="1">
      <alignment horizontal="left"/>
      <protection locked="0"/>
    </xf>
    <xf numFmtId="0" fontId="19" fillId="0" borderId="0" xfId="0" applyFont="1" applyAlignment="1" applyProtection="1">
      <alignment wrapText="1"/>
      <protection locked="0"/>
    </xf>
    <xf numFmtId="0" fontId="18" fillId="0" borderId="11" xfId="0" applyFont="1" applyBorder="1" applyAlignment="1" applyProtection="1">
      <alignment horizontal="center"/>
      <protection locked="0"/>
    </xf>
    <xf numFmtId="0" fontId="18" fillId="0" borderId="11" xfId="0" applyFont="1" applyBorder="1" applyAlignment="1" applyProtection="1">
      <alignment horizontal="center" wrapText="1"/>
      <protection locked="0"/>
    </xf>
    <xf numFmtId="0" fontId="18" fillId="0" borderId="21" xfId="0" applyFont="1" applyBorder="1" applyAlignment="1" applyProtection="1">
      <alignment horizontal="center"/>
      <protection locked="0"/>
    </xf>
    <xf numFmtId="0" fontId="22" fillId="0" borderId="21" xfId="0" applyFont="1" applyBorder="1" applyAlignment="1" applyProtection="1">
      <alignment horizontal="center" vertical="center" wrapText="1"/>
      <protection locked="0"/>
    </xf>
    <xf numFmtId="0" fontId="22" fillId="0" borderId="11" xfId="0"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22" fillId="0" borderId="11" xfId="1"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0" fontId="17" fillId="0" borderId="11" xfId="0" applyFont="1" applyBorder="1" applyAlignment="1" applyProtection="1">
      <alignment horizontal="center"/>
      <protection locked="0"/>
    </xf>
    <xf numFmtId="0" fontId="17" fillId="0" borderId="11" xfId="0" applyFont="1" applyBorder="1" applyAlignment="1" applyProtection="1">
      <alignment wrapText="1"/>
      <protection locked="0"/>
    </xf>
    <xf numFmtId="0" fontId="17" fillId="0" borderId="11" xfId="0" applyFont="1" applyBorder="1" applyAlignment="1" applyProtection="1">
      <alignment horizontal="center" wrapText="1"/>
      <protection locked="0"/>
    </xf>
    <xf numFmtId="164" fontId="17" fillId="0" borderId="11" xfId="0" applyNumberFormat="1" applyFont="1" applyBorder="1" applyAlignment="1" applyProtection="1">
      <alignment horizontal="right" wrapText="1"/>
      <protection locked="0"/>
    </xf>
    <xf numFmtId="164" fontId="17" fillId="0" borderId="11" xfId="0" applyNumberFormat="1" applyFont="1" applyBorder="1" applyAlignment="1" applyProtection="1">
      <alignment horizontal="right"/>
      <protection locked="0"/>
    </xf>
    <xf numFmtId="2" fontId="17" fillId="0" borderId="26" xfId="0" applyNumberFormat="1" applyFont="1" applyBorder="1" applyAlignment="1" applyProtection="1">
      <alignment horizontal="right"/>
      <protection locked="0"/>
    </xf>
    <xf numFmtId="2" fontId="17" fillId="0" borderId="11" xfId="0" applyNumberFormat="1" applyFont="1" applyBorder="1" applyAlignment="1" applyProtection="1">
      <alignment horizontal="right"/>
      <protection locked="0"/>
    </xf>
    <xf numFmtId="0" fontId="0" fillId="0" borderId="0" xfId="0" applyAlignment="1" applyProtection="1">
      <alignment wrapText="1"/>
      <protection locked="0"/>
    </xf>
    <xf numFmtId="164" fontId="17" fillId="2" borderId="11" xfId="2" applyNumberFormat="1" applyFont="1" applyFill="1" applyBorder="1" applyProtection="1"/>
    <xf numFmtId="0" fontId="22" fillId="0" borderId="11" xfId="0" applyFont="1" applyBorder="1" applyAlignment="1">
      <alignment wrapText="1"/>
    </xf>
    <xf numFmtId="0" fontId="22" fillId="0" borderId="11" xfId="0" applyFont="1" applyBorder="1" applyAlignment="1">
      <alignment horizontal="center" wrapText="1"/>
    </xf>
    <xf numFmtId="0" fontId="22" fillId="0" borderId="11" xfId="0" applyFont="1" applyBorder="1" applyAlignment="1">
      <alignment horizontal="center" vertical="center" wrapText="1"/>
    </xf>
    <xf numFmtId="4" fontId="18" fillId="0" borderId="0" xfId="0" applyNumberFormat="1" applyFont="1" applyAlignment="1">
      <alignment wrapText="1"/>
    </xf>
    <xf numFmtId="2" fontId="18" fillId="0" borderId="0" xfId="0" applyNumberFormat="1" applyFont="1" applyAlignment="1">
      <alignment wrapText="1"/>
    </xf>
    <xf numFmtId="8" fontId="18" fillId="0" borderId="0" xfId="0" applyNumberFormat="1" applyFont="1" applyAlignment="1">
      <alignment wrapText="1"/>
    </xf>
    <xf numFmtId="3" fontId="18" fillId="0" borderId="0" xfId="0" applyNumberFormat="1" applyFont="1" applyAlignment="1">
      <alignment wrapText="1"/>
    </xf>
    <xf numFmtId="0" fontId="22" fillId="0" borderId="11" xfId="0" applyFont="1" applyBorder="1" applyAlignment="1">
      <alignment vertical="center" wrapText="1"/>
    </xf>
    <xf numFmtId="0" fontId="37" fillId="0" borderId="0" xfId="7" applyFont="1" applyAlignment="1">
      <alignment wrapText="1"/>
    </xf>
    <xf numFmtId="49" fontId="7" fillId="0" borderId="28" xfId="0" applyNumberFormat="1" applyFont="1" applyBorder="1" applyAlignment="1" applyProtection="1">
      <alignment horizontal="center" vertical="top" wrapText="1"/>
      <protection locked="0"/>
    </xf>
    <xf numFmtId="0" fontId="7" fillId="0" borderId="10" xfId="0" applyFont="1" applyBorder="1" applyAlignment="1" applyProtection="1">
      <alignment horizontal="left"/>
      <protection locked="0"/>
    </xf>
    <xf numFmtId="0" fontId="7" fillId="0" borderId="14" xfId="0" applyFont="1" applyBorder="1" applyAlignment="1" applyProtection="1">
      <alignment horizontal="center"/>
      <protection locked="0"/>
    </xf>
    <xf numFmtId="164" fontId="7" fillId="6" borderId="58" xfId="0" applyNumberFormat="1" applyFont="1" applyFill="1" applyBorder="1" applyAlignment="1" applyProtection="1">
      <alignment horizontal="right" wrapText="1"/>
      <protection locked="0"/>
    </xf>
    <xf numFmtId="164" fontId="7" fillId="3" borderId="4" xfId="0" applyNumberFormat="1" applyFont="1" applyFill="1" applyBorder="1" applyAlignment="1">
      <alignment horizontal="right" wrapText="1"/>
    </xf>
    <xf numFmtId="0" fontId="7" fillId="0" borderId="10" xfId="0" applyFont="1" applyBorder="1" applyAlignment="1" applyProtection="1">
      <alignment horizontal="center"/>
      <protection locked="0"/>
    </xf>
    <xf numFmtId="164" fontId="7" fillId="0" borderId="58" xfId="0" applyNumberFormat="1" applyFont="1" applyBorder="1" applyAlignment="1" applyProtection="1">
      <alignment horizontal="right" wrapText="1"/>
      <protection locked="0"/>
    </xf>
    <xf numFmtId="164" fontId="7" fillId="3" borderId="37" xfId="0" applyNumberFormat="1" applyFont="1" applyFill="1" applyBorder="1" applyAlignment="1">
      <alignment horizontal="right" wrapText="1"/>
    </xf>
    <xf numFmtId="164" fontId="7" fillId="3" borderId="36" xfId="0" applyNumberFormat="1" applyFont="1" applyFill="1" applyBorder="1" applyAlignment="1">
      <alignment horizontal="right" wrapText="1"/>
    </xf>
    <xf numFmtId="49" fontId="7" fillId="0" borderId="33" xfId="0" applyNumberFormat="1" applyFont="1" applyBorder="1" applyAlignment="1" applyProtection="1">
      <alignment horizontal="center" vertical="top" wrapText="1"/>
      <protection locked="0"/>
    </xf>
    <xf numFmtId="164" fontId="7" fillId="0" borderId="14" xfId="0" applyNumberFormat="1" applyFont="1" applyBorder="1" applyAlignment="1" applyProtection="1">
      <alignment horizontal="right" wrapText="1"/>
      <protection locked="0"/>
    </xf>
    <xf numFmtId="164" fontId="7" fillId="3" borderId="3" xfId="0" applyNumberFormat="1" applyFont="1" applyFill="1" applyBorder="1" applyAlignment="1">
      <alignment horizontal="right" wrapText="1"/>
    </xf>
    <xf numFmtId="4" fontId="18" fillId="10" borderId="0" xfId="0" applyNumberFormat="1" applyFont="1" applyFill="1" applyAlignment="1">
      <alignment wrapText="1"/>
    </xf>
    <xf numFmtId="44" fontId="17" fillId="10" borderId="0" xfId="0" applyNumberFormat="1" applyFont="1" applyFill="1"/>
    <xf numFmtId="49" fontId="17" fillId="0" borderId="0" xfId="0" applyNumberFormat="1" applyFont="1"/>
    <xf numFmtId="49" fontId="17" fillId="0" borderId="24" xfId="0" applyNumberFormat="1" applyFont="1" applyBorder="1"/>
    <xf numFmtId="49" fontId="17" fillId="0" borderId="59" xfId="0" applyNumberFormat="1" applyFont="1" applyBorder="1"/>
    <xf numFmtId="0" fontId="22" fillId="0" borderId="21" xfId="0" applyFont="1" applyBorder="1" applyAlignment="1">
      <alignment wrapText="1"/>
    </xf>
    <xf numFmtId="0" fontId="38" fillId="0" borderId="11" xfId="0" applyFont="1" applyBorder="1" applyAlignment="1">
      <alignment vertical="center"/>
    </xf>
    <xf numFmtId="0" fontId="38" fillId="0" borderId="61" xfId="0" applyFont="1" applyBorder="1" applyAlignment="1">
      <alignment vertical="center"/>
    </xf>
    <xf numFmtId="44" fontId="17" fillId="4" borderId="0" xfId="0" applyNumberFormat="1" applyFont="1" applyFill="1"/>
    <xf numFmtId="2" fontId="17" fillId="4" borderId="0" xfId="0" applyNumberFormat="1" applyFont="1" applyFill="1"/>
    <xf numFmtId="0" fontId="3" fillId="10" borderId="40" xfId="0" applyFont="1" applyFill="1" applyBorder="1" applyAlignment="1" applyProtection="1">
      <alignment vertical="top" wrapText="1"/>
      <protection locked="0"/>
    </xf>
    <xf numFmtId="4" fontId="3" fillId="0" borderId="62" xfId="0" applyNumberFormat="1" applyFont="1" applyBorder="1" applyAlignment="1" applyProtection="1">
      <alignment vertical="top" wrapText="1"/>
      <protection locked="0"/>
    </xf>
    <xf numFmtId="164" fontId="7" fillId="0" borderId="16" xfId="0" applyNumberFormat="1" applyFont="1" applyBorder="1" applyAlignment="1" applyProtection="1">
      <alignment horizontal="right" wrapText="1"/>
      <protection locked="0"/>
    </xf>
    <xf numFmtId="0" fontId="17" fillId="0" borderId="0" xfId="0" applyFont="1" applyAlignment="1" applyProtection="1">
      <alignment wrapText="1"/>
      <protection locked="0"/>
    </xf>
    <xf numFmtId="0" fontId="18" fillId="0" borderId="0" xfId="0" applyFont="1" applyAlignment="1" applyProtection="1">
      <alignment horizontal="justify" wrapText="1"/>
      <protection locked="0"/>
    </xf>
    <xf numFmtId="0" fontId="18" fillId="0" borderId="0" xfId="0" applyFont="1" applyAlignment="1" applyProtection="1">
      <alignment wrapText="1"/>
      <protection locked="0"/>
    </xf>
    <xf numFmtId="0" fontId="2" fillId="0" borderId="0" xfId="0" applyFont="1" applyAlignment="1" applyProtection="1">
      <alignment horizontal="center"/>
      <protection locked="0"/>
    </xf>
    <xf numFmtId="0" fontId="0" fillId="0" borderId="0" xfId="0" applyProtection="1">
      <protection locked="0"/>
    </xf>
    <xf numFmtId="0" fontId="3" fillId="0" borderId="0" xfId="0" applyFont="1" applyAlignment="1" applyProtection="1">
      <alignment horizontal="center"/>
      <protection locked="0"/>
    </xf>
    <xf numFmtId="0" fontId="35" fillId="0" borderId="39" xfId="0" applyFont="1" applyBorder="1" applyAlignment="1">
      <alignment horizontal="center" wrapText="1"/>
    </xf>
    <xf numFmtId="0" fontId="35" fillId="0" borderId="7" xfId="0" applyFont="1" applyBorder="1" applyAlignment="1">
      <alignment horizontal="center" wrapText="1"/>
    </xf>
    <xf numFmtId="0" fontId="35" fillId="3" borderId="10" xfId="0" applyFont="1" applyFill="1" applyBorder="1" applyAlignment="1">
      <alignment horizontal="center"/>
    </xf>
    <xf numFmtId="0" fontId="35" fillId="3" borderId="27" xfId="0" applyFont="1" applyFill="1" applyBorder="1" applyAlignment="1">
      <alignment horizontal="center"/>
    </xf>
    <xf numFmtId="0" fontId="22" fillId="0" borderId="22" xfId="0" applyFont="1" applyBorder="1" applyAlignment="1">
      <alignment horizontal="center"/>
    </xf>
    <xf numFmtId="0" fontId="22" fillId="0" borderId="23" xfId="0" applyFont="1" applyBorder="1" applyAlignment="1">
      <alignment horizontal="center"/>
    </xf>
    <xf numFmtId="0" fontId="22" fillId="0" borderId="60" xfId="0" applyFont="1" applyBorder="1" applyAlignment="1">
      <alignment horizontal="center"/>
    </xf>
    <xf numFmtId="0" fontId="17" fillId="0" borderId="0" xfId="0" applyFont="1" applyAlignment="1">
      <alignment horizontal="left" vertical="top" wrapText="1"/>
    </xf>
    <xf numFmtId="0" fontId="9" fillId="0" borderId="0" xfId="0" applyFont="1" applyAlignment="1">
      <alignment horizontal="left" vertical="top" wrapText="1"/>
    </xf>
    <xf numFmtId="0" fontId="17" fillId="0" borderId="0" xfId="1" applyFont="1" applyAlignment="1">
      <alignment horizontal="left" vertical="top" wrapText="1"/>
    </xf>
    <xf numFmtId="0" fontId="26" fillId="0" borderId="0" xfId="0" applyFont="1" applyAlignment="1">
      <alignment horizontal="left" vertical="top" wrapText="1"/>
    </xf>
    <xf numFmtId="0" fontId="7" fillId="0" borderId="29" xfId="0" applyFont="1" applyBorder="1" applyAlignment="1" applyProtection="1">
      <alignment horizontal="center"/>
      <protection locked="0"/>
    </xf>
    <xf numFmtId="0" fontId="7" fillId="0" borderId="19" xfId="0" applyFont="1" applyBorder="1" applyAlignment="1" applyProtection="1">
      <alignment horizontal="center"/>
      <protection locked="0"/>
    </xf>
    <xf numFmtId="0" fontId="7" fillId="0" borderId="20" xfId="0" applyFont="1" applyBorder="1" applyAlignment="1" applyProtection="1">
      <alignment horizontal="center"/>
      <protection locked="0"/>
    </xf>
    <xf numFmtId="0" fontId="13" fillId="5" borderId="30" xfId="0" applyFont="1" applyFill="1" applyBorder="1" applyAlignment="1" applyProtection="1">
      <alignment horizontal="center"/>
      <protection locked="0"/>
    </xf>
    <xf numFmtId="0" fontId="13" fillId="5" borderId="31" xfId="0" applyFont="1" applyFill="1" applyBorder="1" applyAlignment="1" applyProtection="1">
      <alignment horizontal="center"/>
      <protection locked="0"/>
    </xf>
    <xf numFmtId="0" fontId="13" fillId="5" borderId="32" xfId="0" applyFont="1" applyFill="1" applyBorder="1" applyAlignment="1" applyProtection="1">
      <alignment horizontal="center"/>
      <protection locked="0"/>
    </xf>
    <xf numFmtId="0" fontId="13" fillId="0" borderId="13" xfId="0" applyFont="1" applyBorder="1" applyAlignment="1" applyProtection="1">
      <alignment horizontal="left" wrapText="1"/>
      <protection locked="0"/>
    </xf>
    <xf numFmtId="0" fontId="13" fillId="0" borderId="12" xfId="0" applyFont="1" applyBorder="1" applyAlignment="1" applyProtection="1">
      <alignment horizontal="left" wrapText="1"/>
      <protection locked="0"/>
    </xf>
    <xf numFmtId="0" fontId="13" fillId="0" borderId="2" xfId="0" applyFont="1" applyBorder="1" applyAlignment="1" applyProtection="1">
      <alignment horizontal="left" wrapText="1"/>
      <protection locked="0"/>
    </xf>
    <xf numFmtId="0" fontId="13" fillId="0" borderId="13" xfId="0" applyFont="1" applyBorder="1" applyAlignment="1" applyProtection="1">
      <alignment horizontal="left"/>
      <protection locked="0"/>
    </xf>
    <xf numFmtId="0" fontId="13" fillId="0" borderId="12" xfId="0" applyFont="1" applyBorder="1" applyAlignment="1" applyProtection="1">
      <alignment horizontal="left"/>
      <protection locked="0"/>
    </xf>
    <xf numFmtId="0" fontId="13" fillId="0" borderId="2" xfId="0" applyFont="1" applyBorder="1" applyAlignment="1" applyProtection="1">
      <alignment horizontal="left"/>
      <protection locked="0"/>
    </xf>
    <xf numFmtId="0" fontId="22" fillId="0" borderId="13" xfId="0" applyFont="1" applyBorder="1" applyAlignment="1" applyProtection="1">
      <alignment horizontal="left"/>
      <protection locked="0"/>
    </xf>
    <xf numFmtId="0" fontId="22" fillId="0" borderId="12" xfId="0" applyFont="1" applyBorder="1" applyAlignment="1" applyProtection="1">
      <alignment horizontal="left"/>
      <protection locked="0"/>
    </xf>
    <xf numFmtId="0" fontId="22" fillId="0" borderId="2" xfId="0" applyFont="1" applyBorder="1" applyAlignment="1" applyProtection="1">
      <alignment horizontal="left"/>
      <protection locked="0"/>
    </xf>
    <xf numFmtId="0" fontId="22" fillId="6" borderId="13" xfId="0" applyFont="1" applyFill="1" applyBorder="1" applyAlignment="1" applyProtection="1">
      <alignment horizontal="left"/>
      <protection locked="0"/>
    </xf>
    <xf numFmtId="0" fontId="22" fillId="6" borderId="12" xfId="0" applyFont="1" applyFill="1" applyBorder="1" applyAlignment="1" applyProtection="1">
      <alignment horizontal="left"/>
      <protection locked="0"/>
    </xf>
    <xf numFmtId="0" fontId="22" fillId="6" borderId="2" xfId="0" applyFont="1" applyFill="1" applyBorder="1" applyAlignment="1" applyProtection="1">
      <alignment horizontal="left"/>
      <protection locked="0"/>
    </xf>
    <xf numFmtId="0" fontId="18" fillId="0" borderId="10" xfId="0" applyFont="1" applyBorder="1" applyAlignment="1" applyProtection="1">
      <alignment horizontal="center"/>
      <protection locked="0"/>
    </xf>
    <xf numFmtId="0" fontId="18" fillId="0" borderId="0" xfId="0" applyFont="1" applyAlignment="1" applyProtection="1">
      <alignment horizontal="center"/>
      <protection locked="0"/>
    </xf>
    <xf numFmtId="49" fontId="20" fillId="0" borderId="0" xfId="0" applyNumberFormat="1" applyFont="1" applyAlignment="1">
      <alignment horizontal="left"/>
    </xf>
    <xf numFmtId="0" fontId="24" fillId="0" borderId="0" xfId="0" applyFont="1" applyAlignment="1">
      <alignment horizontal="left"/>
    </xf>
    <xf numFmtId="49" fontId="10" fillId="0" borderId="5" xfId="0" applyNumberFormat="1" applyFont="1" applyBorder="1" applyAlignment="1">
      <alignment horizontal="center" vertical="center"/>
    </xf>
    <xf numFmtId="49" fontId="10" fillId="0" borderId="8" xfId="0" applyNumberFormat="1" applyFont="1" applyBorder="1" applyAlignment="1">
      <alignment horizontal="center" vertical="center"/>
    </xf>
    <xf numFmtId="49" fontId="10" fillId="0" borderId="3" xfId="0" applyNumberFormat="1" applyFont="1" applyBorder="1" applyAlignment="1">
      <alignment horizontal="center" vertical="center"/>
    </xf>
    <xf numFmtId="0" fontId="17" fillId="0" borderId="5" xfId="0" applyFont="1" applyBorder="1" applyAlignment="1">
      <alignment vertical="top" wrapText="1"/>
    </xf>
    <xf numFmtId="0" fontId="17" fillId="0" borderId="8" xfId="0" applyFont="1" applyBorder="1" applyAlignment="1">
      <alignment vertical="top" wrapText="1"/>
    </xf>
    <xf numFmtId="0" fontId="17" fillId="0" borderId="3" xfId="0" applyFont="1" applyBorder="1" applyAlignment="1">
      <alignment vertical="top" wrapText="1"/>
    </xf>
    <xf numFmtId="0" fontId="5" fillId="0" borderId="1" xfId="0" applyFont="1" applyBorder="1" applyAlignment="1">
      <alignment horizontal="center" vertical="center"/>
    </xf>
    <xf numFmtId="0" fontId="17" fillId="0" borderId="0" xfId="0" applyNumberFormat="1" applyFont="1" applyAlignment="1">
      <alignment horizontal="left"/>
    </xf>
  </cellXfs>
  <cellStyles count="8">
    <cellStyle name="Comma 2" xfId="5" xr:uid="{00000000-0005-0000-0000-000000000000}"/>
    <cellStyle name="Currency" xfId="2" builtinId="4"/>
    <cellStyle name="Currency 2" xfId="6" xr:uid="{00000000-0005-0000-0000-000002000000}"/>
    <cellStyle name="Currency 3" xfId="4" xr:uid="{00000000-0005-0000-0000-000003000000}"/>
    <cellStyle name="Hyperlink" xfId="7" builtinId="8"/>
    <cellStyle name="Normal" xfId="0" builtinId="0"/>
    <cellStyle name="Normal 2" xfId="1" xr:uid="{00000000-0005-0000-0000-000006000000}"/>
    <cellStyle name="Normal 3" xfId="3"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35</xdr:row>
      <xdr:rowOff>0</xdr:rowOff>
    </xdr:from>
    <xdr:to>
      <xdr:col>13</xdr:col>
      <xdr:colOff>320333</xdr:colOff>
      <xdr:row>47</xdr:row>
      <xdr:rowOff>38100</xdr:rowOff>
    </xdr:to>
    <xdr:pic>
      <xdr:nvPicPr>
        <xdr:cNvPr id="2" name="Picture 1">
          <a:extLst>
            <a:ext uri="{FF2B5EF4-FFF2-40B4-BE49-F238E27FC236}">
              <a16:creationId xmlns:a16="http://schemas.microsoft.com/office/drawing/2014/main" id="{4DCB8126-6D53-4EC1-92A7-1C925C8F9C6D}"/>
            </a:ext>
          </a:extLst>
        </xdr:cNvPr>
        <xdr:cNvPicPr>
          <a:picLocks noChangeAspect="1"/>
        </xdr:cNvPicPr>
      </xdr:nvPicPr>
      <xdr:blipFill>
        <a:blip xmlns:r="http://schemas.openxmlformats.org/officeDocument/2006/relationships" r:embed="rId1"/>
        <a:stretch>
          <a:fillRect/>
        </a:stretch>
      </xdr:blipFill>
      <xdr:spPr>
        <a:xfrm>
          <a:off x="0" y="6391275"/>
          <a:ext cx="12445658" cy="19812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73"/>
  <sheetViews>
    <sheetView tabSelected="1" workbookViewId="0">
      <selection activeCell="E10" sqref="E10"/>
    </sheetView>
  </sheetViews>
  <sheetFormatPr defaultRowHeight="12.75" x14ac:dyDescent="0.2"/>
  <cols>
    <col min="1" max="1" width="87" style="128" customWidth="1"/>
    <col min="2" max="2" width="30.28515625" style="128" customWidth="1"/>
    <col min="3" max="16384" width="9.140625" style="128"/>
  </cols>
  <sheetData>
    <row r="1" spans="1:4" ht="18.75" x14ac:dyDescent="0.3">
      <c r="A1" s="279" t="s">
        <v>358</v>
      </c>
      <c r="B1" s="280"/>
    </row>
    <row r="2" spans="1:4" ht="15" x14ac:dyDescent="0.25">
      <c r="A2" s="281" t="s">
        <v>300</v>
      </c>
      <c r="B2" s="280"/>
    </row>
    <row r="3" spans="1:4" ht="15" x14ac:dyDescent="0.25">
      <c r="A3" s="129"/>
    </row>
    <row r="4" spans="1:4" ht="15" x14ac:dyDescent="0.25">
      <c r="A4" s="129" t="s">
        <v>276</v>
      </c>
    </row>
    <row r="5" spans="1:4" ht="15" x14ac:dyDescent="0.25">
      <c r="A5" s="129" t="s">
        <v>261</v>
      </c>
    </row>
    <row r="6" spans="1:4" ht="15" x14ac:dyDescent="0.25">
      <c r="A6" s="129"/>
      <c r="B6" s="130"/>
    </row>
    <row r="7" spans="1:4" ht="15" x14ac:dyDescent="0.25">
      <c r="A7" s="131" t="s">
        <v>361</v>
      </c>
      <c r="B7" s="130"/>
    </row>
    <row r="8" spans="1:4" x14ac:dyDescent="0.2">
      <c r="A8" s="132" t="s">
        <v>1</v>
      </c>
      <c r="B8" s="115">
        <f>'Lines 1 &amp; 2 '!J14</f>
        <v>1790</v>
      </c>
    </row>
    <row r="9" spans="1:4" x14ac:dyDescent="0.2">
      <c r="A9" s="133" t="s">
        <v>2</v>
      </c>
      <c r="B9" s="116">
        <f>'Lines 1 &amp; 2 '!J24</f>
        <v>0</v>
      </c>
      <c r="D9" s="134"/>
    </row>
    <row r="10" spans="1:4" x14ac:dyDescent="0.2">
      <c r="A10" s="135" t="s">
        <v>3</v>
      </c>
      <c r="B10" s="117">
        <v>0</v>
      </c>
      <c r="D10" s="134"/>
    </row>
    <row r="11" spans="1:4" x14ac:dyDescent="0.2">
      <c r="A11" s="135" t="s">
        <v>4</v>
      </c>
      <c r="B11" s="117">
        <v>0</v>
      </c>
      <c r="D11" s="134"/>
    </row>
    <row r="12" spans="1:4" x14ac:dyDescent="0.2">
      <c r="A12" s="133"/>
      <c r="B12" s="136"/>
    </row>
    <row r="13" spans="1:4" x14ac:dyDescent="0.2">
      <c r="A13" s="132" t="s">
        <v>5</v>
      </c>
      <c r="B13" s="118">
        <f>'Lines 1 &amp; 2 '!J34</f>
        <v>2494</v>
      </c>
    </row>
    <row r="14" spans="1:4" x14ac:dyDescent="0.2">
      <c r="A14" s="133" t="s">
        <v>6</v>
      </c>
      <c r="B14" s="116">
        <f>'Lines 1 &amp; 2 '!J44</f>
        <v>0</v>
      </c>
    </row>
    <row r="15" spans="1:4" x14ac:dyDescent="0.2">
      <c r="A15" s="133" t="s">
        <v>7</v>
      </c>
      <c r="B15" s="116">
        <f>'Lines 1 &amp; 2 '!J54</f>
        <v>0</v>
      </c>
    </row>
    <row r="16" spans="1:4" x14ac:dyDescent="0.2">
      <c r="A16" s="133" t="s">
        <v>8</v>
      </c>
      <c r="B16" s="116">
        <f>'Lines 1 &amp; 2 '!J64</f>
        <v>0</v>
      </c>
    </row>
    <row r="17" spans="1:2" x14ac:dyDescent="0.2">
      <c r="A17" s="135" t="s">
        <v>9</v>
      </c>
      <c r="B17" s="116">
        <v>0</v>
      </c>
    </row>
    <row r="18" spans="1:2" x14ac:dyDescent="0.2">
      <c r="A18" s="135" t="s">
        <v>10</v>
      </c>
      <c r="B18" s="116">
        <v>0</v>
      </c>
    </row>
    <row r="19" spans="1:2" x14ac:dyDescent="0.2">
      <c r="A19" s="135" t="s">
        <v>11</v>
      </c>
      <c r="B19" s="116">
        <v>0</v>
      </c>
    </row>
    <row r="20" spans="1:2" x14ac:dyDescent="0.2">
      <c r="A20" s="135" t="s">
        <v>12</v>
      </c>
      <c r="B20" s="116">
        <v>0</v>
      </c>
    </row>
    <row r="21" spans="1:2" x14ac:dyDescent="0.2">
      <c r="A21" s="133"/>
      <c r="B21" s="137"/>
    </row>
    <row r="22" spans="1:2" x14ac:dyDescent="0.2">
      <c r="A22" s="132" t="s">
        <v>13</v>
      </c>
      <c r="B22" s="119">
        <f>'Lines 3 &amp; 4'!K8</f>
        <v>975</v>
      </c>
    </row>
    <row r="23" spans="1:2" x14ac:dyDescent="0.2">
      <c r="A23" s="133" t="s">
        <v>14</v>
      </c>
      <c r="B23" s="120">
        <f>'Lines 3 &amp; 4'!K9</f>
        <v>0</v>
      </c>
    </row>
    <row r="24" spans="1:2" x14ac:dyDescent="0.2">
      <c r="A24" s="133"/>
      <c r="B24" s="139"/>
    </row>
    <row r="25" spans="1:2" x14ac:dyDescent="0.2">
      <c r="A25" s="132" t="s">
        <v>15</v>
      </c>
      <c r="B25" s="119">
        <f>'Lines 3 &amp; 4'!K10</f>
        <v>585</v>
      </c>
    </row>
    <row r="26" spans="1:2" x14ac:dyDescent="0.2">
      <c r="A26" s="133" t="s">
        <v>16</v>
      </c>
      <c r="B26" s="120">
        <f>'Lines 3 &amp; 4'!K11</f>
        <v>39</v>
      </c>
    </row>
    <row r="27" spans="1:2" x14ac:dyDescent="0.2">
      <c r="A27" s="133" t="s">
        <v>17</v>
      </c>
      <c r="B27" s="120">
        <f>'Lines 3 &amp; 4'!K12</f>
        <v>0</v>
      </c>
    </row>
    <row r="28" spans="1:2" x14ac:dyDescent="0.2">
      <c r="A28" s="133" t="s">
        <v>18</v>
      </c>
      <c r="B28" s="120">
        <f>'Lines 3 &amp; 4'!K13</f>
        <v>0</v>
      </c>
    </row>
    <row r="29" spans="1:2" x14ac:dyDescent="0.2">
      <c r="A29" s="132"/>
      <c r="B29" s="119"/>
    </row>
    <row r="30" spans="1:2" x14ac:dyDescent="0.2">
      <c r="A30" s="132" t="s">
        <v>19</v>
      </c>
      <c r="B30" s="121">
        <f>'Line 5'!C10</f>
        <v>0</v>
      </c>
    </row>
    <row r="31" spans="1:2" x14ac:dyDescent="0.2">
      <c r="A31" s="140"/>
      <c r="B31" s="138"/>
    </row>
    <row r="32" spans="1:2" ht="15" x14ac:dyDescent="0.25">
      <c r="A32" s="131" t="s">
        <v>20</v>
      </c>
      <c r="B32" s="138"/>
    </row>
    <row r="33" spans="1:2" x14ac:dyDescent="0.2">
      <c r="A33" s="132" t="s">
        <v>21</v>
      </c>
      <c r="B33" s="138"/>
    </row>
    <row r="34" spans="1:2" x14ac:dyDescent="0.2">
      <c r="A34" s="132" t="s">
        <v>22</v>
      </c>
      <c r="B34" s="119">
        <f>ROUND('Lines 6 or 7'!G24,2)</f>
        <v>52</v>
      </c>
    </row>
    <row r="35" spans="1:2" x14ac:dyDescent="0.2">
      <c r="A35" s="132" t="s">
        <v>23</v>
      </c>
      <c r="B35" s="120">
        <f>ROUND('Lines 6 or 7'!D33,2)</f>
        <v>0</v>
      </c>
    </row>
    <row r="36" spans="1:2" x14ac:dyDescent="0.2">
      <c r="A36" s="132" t="s">
        <v>24</v>
      </c>
      <c r="B36" s="122">
        <f>'Lines 8 &amp; 9'!C12</f>
        <v>0</v>
      </c>
    </row>
    <row r="37" spans="1:2" x14ac:dyDescent="0.2">
      <c r="A37" s="132" t="s">
        <v>25</v>
      </c>
      <c r="B37" s="141"/>
    </row>
    <row r="38" spans="1:2" x14ac:dyDescent="0.2">
      <c r="A38" s="132" t="s">
        <v>26</v>
      </c>
      <c r="B38" s="122">
        <f>'Lines 8 &amp; 9'!C20</f>
        <v>0</v>
      </c>
    </row>
    <row r="39" spans="1:2" ht="19.5" customHeight="1" x14ac:dyDescent="0.2">
      <c r="A39" s="142" t="s">
        <v>27</v>
      </c>
      <c r="B39" s="122">
        <f>SUM(B8:B38)</f>
        <v>5935</v>
      </c>
    </row>
    <row r="40" spans="1:2" ht="15.75" x14ac:dyDescent="0.25">
      <c r="A40" s="143"/>
      <c r="B40" s="130"/>
    </row>
    <row r="41" spans="1:2" ht="42" customHeight="1" x14ac:dyDescent="0.2">
      <c r="A41" s="277" t="s">
        <v>28</v>
      </c>
      <c r="B41" s="278"/>
    </row>
    <row r="42" spans="1:2" x14ac:dyDescent="0.2">
      <c r="A42" s="144"/>
      <c r="B42" s="145"/>
    </row>
    <row r="43" spans="1:2" ht="16.5" thickBot="1" x14ac:dyDescent="0.3">
      <c r="A43" s="146" t="s">
        <v>263</v>
      </c>
      <c r="B43" s="147" t="s">
        <v>264</v>
      </c>
    </row>
    <row r="44" spans="1:2" ht="19.149999999999999" customHeight="1" thickTop="1" thickBot="1" x14ac:dyDescent="0.3">
      <c r="A44" s="148" t="s">
        <v>265</v>
      </c>
      <c r="B44" s="149" t="s">
        <v>266</v>
      </c>
    </row>
    <row r="45" spans="1:2" ht="17.25" thickTop="1" thickBot="1" x14ac:dyDescent="0.3">
      <c r="A45" s="150" t="s">
        <v>267</v>
      </c>
      <c r="B45" s="151" t="s">
        <v>268</v>
      </c>
    </row>
    <row r="46" spans="1:2" ht="17.25" thickTop="1" thickBot="1" x14ac:dyDescent="0.3">
      <c r="A46" s="152"/>
      <c r="B46" s="151" t="s">
        <v>269</v>
      </c>
    </row>
    <row r="47" spans="1:2" ht="15.75" thickTop="1" x14ac:dyDescent="0.25">
      <c r="A47" s="153"/>
      <c r="B47" s="154"/>
    </row>
    <row r="48" spans="1:2" ht="27.95" customHeight="1" x14ac:dyDescent="0.2">
      <c r="A48" s="276" t="s">
        <v>29</v>
      </c>
      <c r="B48" s="276"/>
    </row>
    <row r="49" spans="1:2" x14ac:dyDescent="0.2">
      <c r="A49" s="155" t="s">
        <v>30</v>
      </c>
      <c r="B49" s="154"/>
    </row>
    <row r="50" spans="1:2" x14ac:dyDescent="0.2">
      <c r="A50" s="154" t="s">
        <v>31</v>
      </c>
      <c r="B50" s="154"/>
    </row>
    <row r="51" spans="1:2" x14ac:dyDescent="0.2">
      <c r="A51" s="130"/>
      <c r="B51" s="130"/>
    </row>
    <row r="52" spans="1:2" x14ac:dyDescent="0.2">
      <c r="A52" s="130"/>
      <c r="B52" s="130"/>
    </row>
    <row r="53" spans="1:2" ht="15" x14ac:dyDescent="0.25">
      <c r="A53" s="129" t="s">
        <v>0</v>
      </c>
      <c r="B53" s="130"/>
    </row>
    <row r="54" spans="1:2" ht="15" x14ac:dyDescent="0.25">
      <c r="A54" s="129" t="s">
        <v>262</v>
      </c>
      <c r="B54" s="130"/>
    </row>
    <row r="55" spans="1:2" x14ac:dyDescent="0.2">
      <c r="A55" s="130"/>
      <c r="B55" s="130" t="s">
        <v>32</v>
      </c>
    </row>
    <row r="56" spans="1:2" ht="15" x14ac:dyDescent="0.25">
      <c r="A56" s="156" t="s">
        <v>33</v>
      </c>
      <c r="B56" s="130"/>
    </row>
    <row r="57" spans="1:2" ht="15.75" thickBot="1" x14ac:dyDescent="0.3">
      <c r="A57" s="129"/>
      <c r="B57" s="130"/>
    </row>
    <row r="58" spans="1:2" ht="15" x14ac:dyDescent="0.2">
      <c r="A58" s="157" t="s">
        <v>34</v>
      </c>
      <c r="B58" s="158" t="s">
        <v>35</v>
      </c>
    </row>
    <row r="59" spans="1:2" ht="15.75" thickBot="1" x14ac:dyDescent="0.25">
      <c r="A59" s="159" t="s">
        <v>36</v>
      </c>
      <c r="B59" s="123">
        <f>SUM('Lines 3 &amp; 4'!J8:J13)</f>
        <v>42</v>
      </c>
    </row>
    <row r="60" spans="1:2" ht="15" x14ac:dyDescent="0.2">
      <c r="A60" s="160" t="s">
        <v>159</v>
      </c>
      <c r="B60" s="124">
        <f>SUM('Weighted Avg'!I4:I7)</f>
        <v>100</v>
      </c>
    </row>
    <row r="61" spans="1:2" ht="15.75" thickBot="1" x14ac:dyDescent="0.25">
      <c r="A61" s="161" t="s">
        <v>158</v>
      </c>
      <c r="B61" s="125">
        <f>SUM('Weighted Avg'!I8:I11)</f>
        <v>50</v>
      </c>
    </row>
    <row r="62" spans="1:2" ht="16.5" thickTop="1" thickBot="1" x14ac:dyDescent="0.25">
      <c r="A62" s="162" t="s">
        <v>37</v>
      </c>
      <c r="B62" s="126">
        <f>'Weighted Avg'!I12</f>
        <v>150</v>
      </c>
    </row>
    <row r="63" spans="1:2" ht="21" x14ac:dyDescent="0.2">
      <c r="A63" s="163" t="s">
        <v>222</v>
      </c>
      <c r="B63" s="164"/>
    </row>
    <row r="64" spans="1:2" ht="15" x14ac:dyDescent="0.2">
      <c r="A64" s="273" t="s">
        <v>340</v>
      </c>
      <c r="B64" s="165">
        <f>'Weighted Avg'!H4</f>
        <v>100</v>
      </c>
    </row>
    <row r="65" spans="1:2" ht="15" x14ac:dyDescent="0.2">
      <c r="A65" s="273" t="s">
        <v>341</v>
      </c>
      <c r="B65" s="165"/>
    </row>
    <row r="66" spans="1:2" ht="21" x14ac:dyDescent="0.2">
      <c r="A66" s="166" t="s">
        <v>223</v>
      </c>
      <c r="B66" s="167"/>
    </row>
    <row r="67" spans="1:2" ht="15" x14ac:dyDescent="0.2">
      <c r="A67" s="273" t="s">
        <v>342</v>
      </c>
      <c r="B67" s="165">
        <f>'Weighted Avg'!H5</f>
        <v>0</v>
      </c>
    </row>
    <row r="68" spans="1:2" ht="15" x14ac:dyDescent="0.2">
      <c r="A68" s="273" t="s">
        <v>343</v>
      </c>
      <c r="B68" s="274">
        <v>50</v>
      </c>
    </row>
    <row r="69" spans="1:2" ht="15.75" thickBot="1" x14ac:dyDescent="0.25">
      <c r="A69" s="168" t="s">
        <v>38</v>
      </c>
      <c r="B69" s="127">
        <f>SUM(B64:B67)</f>
        <v>100</v>
      </c>
    </row>
    <row r="70" spans="1:2" x14ac:dyDescent="0.2">
      <c r="A70" s="130"/>
      <c r="B70" s="130"/>
    </row>
    <row r="71" spans="1:2" x14ac:dyDescent="0.2">
      <c r="A71" s="169" t="s">
        <v>39</v>
      </c>
      <c r="B71" s="130"/>
    </row>
    <row r="72" spans="1:2" x14ac:dyDescent="0.2">
      <c r="A72" s="130" t="s">
        <v>301</v>
      </c>
      <c r="B72" s="130"/>
    </row>
    <row r="73" spans="1:2" x14ac:dyDescent="0.2">
      <c r="A73" s="130"/>
      <c r="B73" s="130"/>
    </row>
  </sheetData>
  <mergeCells count="4">
    <mergeCell ref="A48:B48"/>
    <mergeCell ref="A41:B41"/>
    <mergeCell ref="A1:B1"/>
    <mergeCell ref="A2:B2"/>
  </mergeCells>
  <phoneticPr fontId="12" type="noConversion"/>
  <pageMargins left="0.2" right="0.2" top="0.5" bottom="0.75" header="0.3" footer="0.3"/>
  <pageSetup scale="89" orientation="portrait" r:id="rId1"/>
  <headerFooter alignWithMargins="0">
    <oddHeader>&amp;L&amp;"-,Regular"&amp;12&amp;KFF0000SAMPLE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sheetPr>
  <dimension ref="A1:EG20"/>
  <sheetViews>
    <sheetView workbookViewId="0">
      <selection activeCell="H19" sqref="H19"/>
    </sheetView>
  </sheetViews>
  <sheetFormatPr defaultRowHeight="12.75" outlineLevelCol="1" x14ac:dyDescent="0.2"/>
  <cols>
    <col min="1" max="2" width="13.42578125" customWidth="1"/>
    <col min="3" max="83" width="13.42578125" customWidth="1" outlineLevel="1"/>
    <col min="84" max="84" width="13.42578125" customWidth="1"/>
    <col min="85" max="120" width="13.42578125" customWidth="1" outlineLevel="1"/>
    <col min="121" max="136" width="9.140625" customWidth="1" outlineLevel="1"/>
  </cols>
  <sheetData>
    <row r="1" spans="1:137" x14ac:dyDescent="0.2">
      <c r="A1" s="22" t="s">
        <v>359</v>
      </c>
    </row>
    <row r="2" spans="1:137" s="63" customFormat="1" ht="96" x14ac:dyDescent="0.2">
      <c r="A2" s="245" t="s">
        <v>180</v>
      </c>
      <c r="B2" s="245" t="s">
        <v>171</v>
      </c>
      <c r="C2" s="245" t="s">
        <v>205</v>
      </c>
      <c r="D2" s="245" t="s">
        <v>229</v>
      </c>
      <c r="E2" s="245" t="s">
        <v>277</v>
      </c>
      <c r="F2" s="263" t="s">
        <v>322</v>
      </c>
      <c r="G2" s="263" t="s">
        <v>323</v>
      </c>
      <c r="H2" s="245" t="s">
        <v>181</v>
      </c>
      <c r="I2" s="245" t="s">
        <v>172</v>
      </c>
      <c r="J2" s="245" t="s">
        <v>275</v>
      </c>
      <c r="K2" s="245" t="s">
        <v>230</v>
      </c>
      <c r="L2" s="245" t="s">
        <v>278</v>
      </c>
      <c r="M2" s="263" t="s">
        <v>324</v>
      </c>
      <c r="N2" s="263" t="s">
        <v>325</v>
      </c>
      <c r="O2" s="83" t="s">
        <v>182</v>
      </c>
      <c r="P2" s="83" t="s">
        <v>197</v>
      </c>
      <c r="Q2" s="83" t="s">
        <v>206</v>
      </c>
      <c r="R2" s="83" t="s">
        <v>279</v>
      </c>
      <c r="S2" s="83" t="s">
        <v>231</v>
      </c>
      <c r="T2" s="83" t="s">
        <v>183</v>
      </c>
      <c r="U2" s="83" t="s">
        <v>198</v>
      </c>
      <c r="V2" s="83" t="s">
        <v>207</v>
      </c>
      <c r="W2" s="83" t="s">
        <v>280</v>
      </c>
      <c r="X2" s="83" t="s">
        <v>232</v>
      </c>
      <c r="Y2" s="245" t="s">
        <v>184</v>
      </c>
      <c r="Z2" s="245" t="s">
        <v>173</v>
      </c>
      <c r="AA2" s="245" t="s">
        <v>208</v>
      </c>
      <c r="AB2" s="245" t="s">
        <v>233</v>
      </c>
      <c r="AC2" s="245" t="s">
        <v>281</v>
      </c>
      <c r="AD2" s="263" t="s">
        <v>326</v>
      </c>
      <c r="AE2" s="263" t="s">
        <v>327</v>
      </c>
      <c r="AF2" s="245" t="s">
        <v>185</v>
      </c>
      <c r="AG2" s="245" t="s">
        <v>174</v>
      </c>
      <c r="AH2" s="245" t="s">
        <v>209</v>
      </c>
      <c r="AI2" s="245" t="s">
        <v>234</v>
      </c>
      <c r="AJ2" s="245" t="s">
        <v>282</v>
      </c>
      <c r="AK2" s="263" t="s">
        <v>328</v>
      </c>
      <c r="AL2" s="263" t="s">
        <v>329</v>
      </c>
      <c r="AM2" s="245" t="s">
        <v>186</v>
      </c>
      <c r="AN2" s="245" t="s">
        <v>175</v>
      </c>
      <c r="AO2" s="245" t="s">
        <v>210</v>
      </c>
      <c r="AP2" s="245" t="s">
        <v>235</v>
      </c>
      <c r="AQ2" s="245" t="s">
        <v>283</v>
      </c>
      <c r="AR2" s="263" t="s">
        <v>330</v>
      </c>
      <c r="AS2" s="263" t="s">
        <v>331</v>
      </c>
      <c r="AT2" s="245" t="s">
        <v>187</v>
      </c>
      <c r="AU2" s="245" t="s">
        <v>176</v>
      </c>
      <c r="AV2" s="245" t="s">
        <v>211</v>
      </c>
      <c r="AW2" s="245" t="s">
        <v>236</v>
      </c>
      <c r="AX2" s="245" t="s">
        <v>284</v>
      </c>
      <c r="AY2" s="263" t="s">
        <v>332</v>
      </c>
      <c r="AZ2" s="263" t="s">
        <v>333</v>
      </c>
      <c r="BA2" s="83" t="s">
        <v>188</v>
      </c>
      <c r="BB2" s="83" t="s">
        <v>199</v>
      </c>
      <c r="BC2" s="83" t="s">
        <v>212</v>
      </c>
      <c r="BD2" s="83" t="s">
        <v>285</v>
      </c>
      <c r="BE2" s="83" t="s">
        <v>237</v>
      </c>
      <c r="BF2" s="83" t="s">
        <v>189</v>
      </c>
      <c r="BG2" s="83" t="s">
        <v>200</v>
      </c>
      <c r="BH2" s="83" t="s">
        <v>213</v>
      </c>
      <c r="BI2" s="83" t="s">
        <v>286</v>
      </c>
      <c r="BJ2" s="83" t="s">
        <v>238</v>
      </c>
      <c r="BK2" s="83" t="s">
        <v>190</v>
      </c>
      <c r="BL2" s="83" t="s">
        <v>201</v>
      </c>
      <c r="BM2" s="83" t="s">
        <v>214</v>
      </c>
      <c r="BN2" s="83" t="s">
        <v>287</v>
      </c>
      <c r="BO2" s="83" t="s">
        <v>239</v>
      </c>
      <c r="BP2" s="83" t="s">
        <v>191</v>
      </c>
      <c r="BQ2" s="83" t="s">
        <v>202</v>
      </c>
      <c r="BR2" s="83" t="s">
        <v>245</v>
      </c>
      <c r="BS2" s="83" t="s">
        <v>288</v>
      </c>
      <c r="BT2" s="83" t="s">
        <v>240</v>
      </c>
      <c r="BU2" s="100" t="s">
        <v>60</v>
      </c>
      <c r="BV2" s="100" t="s">
        <v>61</v>
      </c>
      <c r="BW2" s="100" t="s">
        <v>62</v>
      </c>
      <c r="BX2" s="100" t="s">
        <v>63</v>
      </c>
      <c r="BY2" s="100" t="s">
        <v>64</v>
      </c>
      <c r="BZ2" s="100" t="s">
        <v>65</v>
      </c>
      <c r="CA2" s="246" t="s">
        <v>66</v>
      </c>
      <c r="CB2" s="245" t="s">
        <v>67</v>
      </c>
      <c r="CC2" s="247" t="s">
        <v>68</v>
      </c>
      <c r="CD2" s="100" t="s">
        <v>69</v>
      </c>
      <c r="CE2" s="100" t="s">
        <v>40</v>
      </c>
      <c r="CF2" s="112" t="s">
        <v>41</v>
      </c>
      <c r="CG2" s="245" t="s">
        <v>294</v>
      </c>
      <c r="CH2" s="245" t="s">
        <v>295</v>
      </c>
      <c r="CI2" s="245" t="s">
        <v>296</v>
      </c>
      <c r="CJ2" s="245" t="s">
        <v>297</v>
      </c>
      <c r="CK2" s="245" t="s">
        <v>298</v>
      </c>
      <c r="CL2" s="245" t="s">
        <v>299</v>
      </c>
      <c r="CM2" s="100" t="s">
        <v>70</v>
      </c>
      <c r="CN2" s="100" t="s">
        <v>71</v>
      </c>
      <c r="CO2" s="100" t="s">
        <v>72</v>
      </c>
      <c r="CP2" s="248" t="s">
        <v>42</v>
      </c>
      <c r="CQ2" s="100" t="s">
        <v>179</v>
      </c>
      <c r="CR2" s="100" t="s">
        <v>177</v>
      </c>
      <c r="CS2" s="100" t="s">
        <v>215</v>
      </c>
      <c r="CT2" s="100" t="s">
        <v>241</v>
      </c>
      <c r="CU2" s="100" t="s">
        <v>289</v>
      </c>
      <c r="CV2" s="100" t="s">
        <v>338</v>
      </c>
      <c r="CW2" s="100" t="s">
        <v>339</v>
      </c>
      <c r="CX2" s="100" t="s">
        <v>194</v>
      </c>
      <c r="CY2" s="100" t="s">
        <v>203</v>
      </c>
      <c r="CZ2" s="100" t="s">
        <v>216</v>
      </c>
      <c r="DA2" s="100" t="s">
        <v>242</v>
      </c>
      <c r="DB2" s="100" t="s">
        <v>290</v>
      </c>
      <c r="DC2" s="100" t="s">
        <v>192</v>
      </c>
      <c r="DD2" s="100" t="s">
        <v>178</v>
      </c>
      <c r="DE2" s="100" t="s">
        <v>217</v>
      </c>
      <c r="DF2" s="100" t="s">
        <v>243</v>
      </c>
      <c r="DG2" s="100" t="s">
        <v>291</v>
      </c>
      <c r="DH2" s="100" t="s">
        <v>344</v>
      </c>
      <c r="DI2" s="100" t="s">
        <v>345</v>
      </c>
      <c r="DJ2" s="100" t="s">
        <v>193</v>
      </c>
      <c r="DK2" s="100" t="s">
        <v>204</v>
      </c>
      <c r="DL2" s="100" t="s">
        <v>218</v>
      </c>
      <c r="DM2" s="100" t="s">
        <v>244</v>
      </c>
      <c r="DN2" s="100" t="s">
        <v>292</v>
      </c>
      <c r="DO2" s="100" t="s">
        <v>73</v>
      </c>
      <c r="DP2" s="246" t="s">
        <v>43</v>
      </c>
      <c r="DQ2" s="246" t="s">
        <v>44</v>
      </c>
      <c r="DR2" s="246" t="s">
        <v>45</v>
      </c>
      <c r="DS2" s="245" t="s">
        <v>46</v>
      </c>
      <c r="DT2" s="245" t="s">
        <v>47</v>
      </c>
      <c r="DU2" s="245" t="s">
        <v>74</v>
      </c>
      <c r="DV2" s="245" t="s">
        <v>48</v>
      </c>
      <c r="DW2" s="245" t="s">
        <v>49</v>
      </c>
      <c r="DX2" s="245" t="s">
        <v>50</v>
      </c>
      <c r="DY2" s="245" t="s">
        <v>51</v>
      </c>
      <c r="DZ2" s="245" t="s">
        <v>52</v>
      </c>
      <c r="EA2" s="247" t="s">
        <v>53</v>
      </c>
      <c r="EB2" s="100" t="s">
        <v>54</v>
      </c>
      <c r="EC2" s="100" t="s">
        <v>55</v>
      </c>
      <c r="ED2" s="100" t="s">
        <v>56</v>
      </c>
      <c r="EE2" s="100" t="s">
        <v>57</v>
      </c>
      <c r="EF2" s="100" t="s">
        <v>58</v>
      </c>
      <c r="EG2" s="100" t="s">
        <v>59</v>
      </c>
    </row>
    <row r="3" spans="1:137" s="63" customFormat="1" x14ac:dyDescent="0.2">
      <c r="A3" s="271">
        <v>0</v>
      </c>
      <c r="B3" s="271">
        <v>0</v>
      </c>
      <c r="C3" s="271">
        <v>0</v>
      </c>
      <c r="D3" s="271">
        <v>0</v>
      </c>
      <c r="E3" s="271">
        <v>0</v>
      </c>
      <c r="F3" s="264">
        <f>'Lines 1 &amp; 2 '!J9</f>
        <v>1790</v>
      </c>
      <c r="G3" s="264">
        <f>'Lines 1 &amp; 2 '!J12</f>
        <v>0</v>
      </c>
      <c r="H3" s="271">
        <v>0</v>
      </c>
      <c r="I3" s="271">
        <v>0</v>
      </c>
      <c r="J3" s="271">
        <v>0</v>
      </c>
      <c r="K3" s="271">
        <v>0</v>
      </c>
      <c r="L3" s="271">
        <v>0</v>
      </c>
      <c r="M3" s="264">
        <f>'Lines 1 &amp; 2 '!J19</f>
        <v>0</v>
      </c>
      <c r="N3" s="264">
        <f>'Lines 1 &amp; 2 '!J22</f>
        <v>0</v>
      </c>
      <c r="O3" s="271">
        <v>0</v>
      </c>
      <c r="P3" s="271">
        <v>0</v>
      </c>
      <c r="Q3" s="271">
        <v>0</v>
      </c>
      <c r="R3" s="271">
        <v>0</v>
      </c>
      <c r="S3" s="271">
        <v>0</v>
      </c>
      <c r="T3" s="271">
        <v>0</v>
      </c>
      <c r="U3" s="271">
        <v>0</v>
      </c>
      <c r="V3" s="271">
        <v>0</v>
      </c>
      <c r="W3" s="271">
        <v>0</v>
      </c>
      <c r="X3" s="271">
        <v>0</v>
      </c>
      <c r="Y3" s="271">
        <v>0</v>
      </c>
      <c r="Z3" s="271">
        <v>0</v>
      </c>
      <c r="AA3" s="271">
        <v>0</v>
      </c>
      <c r="AB3" s="271">
        <v>0</v>
      </c>
      <c r="AC3" s="271">
        <v>0</v>
      </c>
      <c r="AD3" s="264">
        <f>'Lines 1 &amp; 2 '!J29</f>
        <v>0</v>
      </c>
      <c r="AE3" s="264">
        <f>'Lines 1 &amp; 2 '!J32</f>
        <v>2494</v>
      </c>
      <c r="AF3" s="271">
        <v>0</v>
      </c>
      <c r="AG3" s="271">
        <v>0</v>
      </c>
      <c r="AH3" s="271">
        <v>0</v>
      </c>
      <c r="AI3" s="271">
        <v>0</v>
      </c>
      <c r="AJ3" s="271">
        <v>0</v>
      </c>
      <c r="AK3" s="264">
        <f>'Lines 1 &amp; 2 '!J39</f>
        <v>0</v>
      </c>
      <c r="AL3" s="264">
        <f>'Lines 1 &amp; 2 '!J42</f>
        <v>0</v>
      </c>
      <c r="AM3" s="271">
        <v>0</v>
      </c>
      <c r="AN3" s="271">
        <v>0</v>
      </c>
      <c r="AO3" s="271">
        <v>0</v>
      </c>
      <c r="AP3" s="271">
        <v>0</v>
      </c>
      <c r="AQ3" s="271">
        <v>0</v>
      </c>
      <c r="AR3" s="264">
        <f>'Lines 1 &amp; 2 '!J49</f>
        <v>0</v>
      </c>
      <c r="AS3" s="264">
        <f>'Lines 1 &amp; 2 '!J52</f>
        <v>0</v>
      </c>
      <c r="AT3" s="271">
        <v>0</v>
      </c>
      <c r="AU3" s="271">
        <v>0</v>
      </c>
      <c r="AV3" s="271">
        <v>0</v>
      </c>
      <c r="AW3" s="271">
        <v>0</v>
      </c>
      <c r="AX3" s="271">
        <v>0</v>
      </c>
      <c r="AY3" s="264">
        <f>'Lines 1 &amp; 2 '!J59</f>
        <v>0</v>
      </c>
      <c r="AZ3" s="264">
        <f>'Lines 1 &amp; 2 '!J62</f>
        <v>0</v>
      </c>
      <c r="BA3" s="271">
        <v>0</v>
      </c>
      <c r="BB3" s="271">
        <v>0</v>
      </c>
      <c r="BC3" s="271">
        <v>0</v>
      </c>
      <c r="BD3" s="271">
        <v>0</v>
      </c>
      <c r="BE3" s="271">
        <v>0</v>
      </c>
      <c r="BF3" s="271">
        <v>0</v>
      </c>
      <c r="BG3" s="271">
        <v>0</v>
      </c>
      <c r="BH3" s="271">
        <v>0</v>
      </c>
      <c r="BI3" s="271">
        <v>0</v>
      </c>
      <c r="BJ3" s="271">
        <v>0</v>
      </c>
      <c r="BK3" s="271">
        <v>0</v>
      </c>
      <c r="BL3" s="271">
        <v>0</v>
      </c>
      <c r="BM3" s="271">
        <v>0</v>
      </c>
      <c r="BN3" s="271">
        <v>0</v>
      </c>
      <c r="BO3" s="271">
        <v>0</v>
      </c>
      <c r="BP3" s="271">
        <v>0</v>
      </c>
      <c r="BQ3" s="271">
        <v>0</v>
      </c>
      <c r="BR3" s="271">
        <v>0</v>
      </c>
      <c r="BS3" s="271">
        <v>0</v>
      </c>
      <c r="BT3" s="271">
        <v>0</v>
      </c>
      <c r="BU3" s="111">
        <f>'Claim Form Summary'!B22</f>
        <v>975</v>
      </c>
      <c r="BV3" s="111">
        <f>'Claim Form Summary'!B23</f>
        <v>0</v>
      </c>
      <c r="BW3" s="111">
        <f>'Claim Form Summary'!B25</f>
        <v>585</v>
      </c>
      <c r="BX3" s="111">
        <f>'Claim Form Summary'!B26</f>
        <v>39</v>
      </c>
      <c r="BY3" s="111">
        <f>'Claim Form Summary'!B27</f>
        <v>0</v>
      </c>
      <c r="BZ3" s="111">
        <f>'Claim Form Summary'!B28</f>
        <v>0</v>
      </c>
      <c r="CA3" s="111">
        <f>'Claim Form Summary'!B30</f>
        <v>0</v>
      </c>
      <c r="CB3" s="111">
        <f>'Claim Form Summary'!B34</f>
        <v>52</v>
      </c>
      <c r="CC3" s="111">
        <f>'Claim Form Summary'!B35</f>
        <v>0</v>
      </c>
      <c r="CD3" s="111">
        <f>'Claim Form Summary'!B36</f>
        <v>0</v>
      </c>
      <c r="CE3" s="111">
        <f>'Claim Form Summary'!B38</f>
        <v>0</v>
      </c>
      <c r="CF3" s="113">
        <f>'Claim Form Summary'!B39</f>
        <v>5935</v>
      </c>
      <c r="CG3" s="113">
        <f>'Lines 3 &amp; 4'!J8</f>
        <v>25</v>
      </c>
      <c r="CH3" s="113">
        <f>'Lines 3 &amp; 4'!J9</f>
        <v>1</v>
      </c>
      <c r="CI3" s="113">
        <f>'Lines 3 &amp; 4'!J10</f>
        <v>15</v>
      </c>
      <c r="CJ3" s="113">
        <f>'Lines 3 &amp; 4'!J11</f>
        <v>1</v>
      </c>
      <c r="CK3" s="113">
        <f>'Lines 3 &amp; 4'!J12</f>
        <v>0</v>
      </c>
      <c r="CL3" s="113">
        <f>'Lines 3 &amp; 4'!J13</f>
        <v>0</v>
      </c>
      <c r="CM3" s="113">
        <f>'Claim Form Summary'!B59</f>
        <v>42</v>
      </c>
      <c r="CN3" s="113">
        <f>'Claim Form Summary'!B60</f>
        <v>100</v>
      </c>
      <c r="CO3" s="113">
        <f>'Claim Form Summary'!B61</f>
        <v>50</v>
      </c>
      <c r="CP3" s="113">
        <f>'Claim Form Summary'!B62</f>
        <v>150</v>
      </c>
      <c r="CQ3" s="272">
        <v>0</v>
      </c>
      <c r="CR3" s="272">
        <v>0</v>
      </c>
      <c r="CS3" s="272">
        <v>0</v>
      </c>
      <c r="CT3" s="272">
        <v>0</v>
      </c>
      <c r="CU3" s="272">
        <v>0</v>
      </c>
      <c r="CV3" s="113">
        <f>'Claim Form Summary'!B64</f>
        <v>100</v>
      </c>
      <c r="CW3" s="113">
        <f>'Claim Form Summary'!B65</f>
        <v>0</v>
      </c>
      <c r="CX3" s="272">
        <v>0</v>
      </c>
      <c r="CY3" s="272">
        <v>0</v>
      </c>
      <c r="CZ3" s="272">
        <v>0</v>
      </c>
      <c r="DA3" s="272">
        <v>0</v>
      </c>
      <c r="DB3" s="272">
        <v>0</v>
      </c>
      <c r="DC3" s="272">
        <v>0</v>
      </c>
      <c r="DD3" s="272">
        <v>0</v>
      </c>
      <c r="DE3" s="272">
        <v>0</v>
      </c>
      <c r="DF3" s="272">
        <v>0</v>
      </c>
      <c r="DG3" s="272">
        <v>0</v>
      </c>
      <c r="DH3" s="113">
        <f>'Claim Form Summary'!B67</f>
        <v>0</v>
      </c>
      <c r="DI3" s="113">
        <f>'Claim Form Summary'!B68</f>
        <v>50</v>
      </c>
      <c r="DJ3" s="272">
        <v>0</v>
      </c>
      <c r="DK3" s="272">
        <v>0</v>
      </c>
      <c r="DL3" s="272">
        <v>0</v>
      </c>
      <c r="DM3" s="272">
        <v>0</v>
      </c>
      <c r="DN3" s="272">
        <v>0</v>
      </c>
      <c r="DO3" s="113">
        <f>'Claim Form Summary'!B69</f>
        <v>100</v>
      </c>
      <c r="DP3" s="111">
        <f>'Line 5'!C7</f>
        <v>0</v>
      </c>
      <c r="DQ3" s="111">
        <f>'Line 5'!C8</f>
        <v>0</v>
      </c>
      <c r="DR3" s="111">
        <f>'Line 5'!C9</f>
        <v>0</v>
      </c>
      <c r="DS3" s="111">
        <f>'Lines 6 or 7'!B9</f>
        <v>11</v>
      </c>
      <c r="DT3" s="111">
        <f>'Lines 6 or 7'!B10</f>
        <v>5</v>
      </c>
      <c r="DU3" s="111">
        <f>'Lines 6 or 7'!B11</f>
        <v>14</v>
      </c>
      <c r="DV3" s="111">
        <f>'Lines 6 or 7'!B12</f>
        <v>10</v>
      </c>
      <c r="DW3" s="111">
        <f>'Lines 6 or 7'!B13</f>
        <v>12</v>
      </c>
      <c r="DX3" s="111">
        <f>SUM('Lines 6 or 7'!B14:B16)</f>
        <v>0</v>
      </c>
      <c r="DY3" s="111">
        <f>'Lines 6 or 7'!D24</f>
        <v>0.34666666666666668</v>
      </c>
      <c r="DZ3" s="111">
        <f>'Lines 6 or 7'!F24</f>
        <v>0.34666666666666668</v>
      </c>
      <c r="EA3" s="111">
        <f>'Lines 6 or 7'!F24</f>
        <v>0.34666666666666668</v>
      </c>
      <c r="EB3" s="111">
        <f>'Lines 8 &amp; 9'!C7</f>
        <v>0</v>
      </c>
      <c r="EC3" s="111">
        <f>'Lines 8 &amp; 9'!C8</f>
        <v>0</v>
      </c>
      <c r="ED3" s="111">
        <f>'Lines 8 &amp; 9'!C9</f>
        <v>0</v>
      </c>
      <c r="EE3" s="111">
        <f>'Lines 8 &amp; 9'!C10</f>
        <v>0</v>
      </c>
      <c r="EF3" s="111">
        <f>'Lines 8 &amp; 9'!C11</f>
        <v>0</v>
      </c>
      <c r="EG3" s="111">
        <f>'Lines 8 &amp; 9'!C20</f>
        <v>0</v>
      </c>
    </row>
    <row r="4" spans="1:137" ht="13.5" thickBot="1" x14ac:dyDescent="0.25">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BR4" s="15"/>
      <c r="BS4" s="16"/>
      <c r="BT4" s="17"/>
      <c r="BX4" s="18"/>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6"/>
      <c r="DB4" s="16"/>
      <c r="DC4" s="16"/>
      <c r="DD4" s="16"/>
      <c r="DE4" s="16"/>
      <c r="DF4" s="16"/>
      <c r="DG4" s="16"/>
      <c r="DH4" s="17"/>
      <c r="DI4" s="17"/>
    </row>
    <row r="5" spans="1:137" x14ac:dyDescent="0.2">
      <c r="A5" s="282" t="s">
        <v>247</v>
      </c>
      <c r="B5" s="283"/>
    </row>
    <row r="6" spans="1:137" x14ac:dyDescent="0.2">
      <c r="A6" s="284" t="s">
        <v>248</v>
      </c>
      <c r="B6" s="285"/>
      <c r="AN6" s="34"/>
      <c r="AO6" s="34"/>
      <c r="AP6" s="34"/>
      <c r="AQ6" s="34"/>
      <c r="AR6" s="34"/>
      <c r="AS6" s="34"/>
      <c r="AT6" s="34"/>
      <c r="AU6" s="34"/>
      <c r="AV6" s="34"/>
      <c r="AW6" s="34"/>
      <c r="AX6" s="34"/>
      <c r="AY6" s="34"/>
      <c r="AZ6" s="34"/>
      <c r="BA6" s="34"/>
      <c r="BB6" s="34"/>
      <c r="BC6" s="34"/>
      <c r="BD6" s="34"/>
      <c r="BE6" s="34"/>
      <c r="BF6" s="34"/>
      <c r="BG6" s="34"/>
      <c r="BH6" s="34"/>
      <c r="BI6" s="34"/>
      <c r="BJ6" s="34"/>
    </row>
    <row r="7" spans="1:137" x14ac:dyDescent="0.2">
      <c r="A7" s="106" t="s">
        <v>249</v>
      </c>
      <c r="B7" s="107">
        <f>SUM(A3:G3)</f>
        <v>1790</v>
      </c>
    </row>
    <row r="8" spans="1:137" x14ac:dyDescent="0.2">
      <c r="A8" s="106" t="s">
        <v>250</v>
      </c>
      <c r="B8" s="107">
        <f>SUM(H3:N3)</f>
        <v>0</v>
      </c>
    </row>
    <row r="9" spans="1:137" x14ac:dyDescent="0.2">
      <c r="A9" s="106" t="s">
        <v>251</v>
      </c>
      <c r="B9" s="107">
        <f>SUM(O3:S3)</f>
        <v>0</v>
      </c>
    </row>
    <row r="10" spans="1:137" x14ac:dyDescent="0.2">
      <c r="A10" s="106" t="s">
        <v>252</v>
      </c>
      <c r="B10" s="107">
        <f>SUM(T3:X3)</f>
        <v>0</v>
      </c>
    </row>
    <row r="11" spans="1:137" x14ac:dyDescent="0.2">
      <c r="A11" s="106" t="s">
        <v>253</v>
      </c>
      <c r="B11" s="107">
        <f>SUM(Y3:AE3)</f>
        <v>2494</v>
      </c>
    </row>
    <row r="12" spans="1:137" x14ac:dyDescent="0.2">
      <c r="A12" s="106" t="s">
        <v>254</v>
      </c>
      <c r="B12" s="107">
        <f>SUM(AF3:AJ3)</f>
        <v>0</v>
      </c>
    </row>
    <row r="13" spans="1:137" x14ac:dyDescent="0.2">
      <c r="A13" s="106" t="s">
        <v>255</v>
      </c>
      <c r="B13" s="107">
        <f>SUM(AM3:AS3)</f>
        <v>0</v>
      </c>
    </row>
    <row r="14" spans="1:137" x14ac:dyDescent="0.2">
      <c r="A14" s="106" t="s">
        <v>256</v>
      </c>
      <c r="B14" s="107">
        <f>SUM(AT3:AZ3)</f>
        <v>0</v>
      </c>
    </row>
    <row r="15" spans="1:137" x14ac:dyDescent="0.2">
      <c r="A15" s="106" t="s">
        <v>257</v>
      </c>
      <c r="B15" s="107">
        <f>SUM(BA3:BE3)</f>
        <v>0</v>
      </c>
    </row>
    <row r="16" spans="1:137" x14ac:dyDescent="0.2">
      <c r="A16" s="106" t="s">
        <v>258</v>
      </c>
      <c r="B16" s="107">
        <f>SUM(BF3:BJ3)</f>
        <v>0</v>
      </c>
    </row>
    <row r="17" spans="1:2" x14ac:dyDescent="0.2">
      <c r="A17" s="106" t="s">
        <v>259</v>
      </c>
      <c r="B17" s="107">
        <f>SUM(BK3:BO3)</f>
        <v>0</v>
      </c>
    </row>
    <row r="18" spans="1:2" ht="13.5" thickBot="1" x14ac:dyDescent="0.25">
      <c r="A18" s="108" t="s">
        <v>260</v>
      </c>
      <c r="B18" s="109">
        <f>SUM(BP3:BT3)</f>
        <v>0</v>
      </c>
    </row>
    <row r="19" spans="1:2" x14ac:dyDescent="0.2">
      <c r="A19" t="str">
        <f>'Claim Form Summary'!A5</f>
        <v>CPCN  _####________</v>
      </c>
    </row>
    <row r="20" spans="1:2" x14ac:dyDescent="0.2">
      <c r="A20" t="str">
        <f>'Claim Form Summary'!A2</f>
        <v>For Period of ___August 2023___________</v>
      </c>
    </row>
  </sheetData>
  <sheetProtection formatCells="0" formatColumns="0" formatRows="0" insertColumns="0" insertRows="0" insertHyperlinks="0" deleteColumns="0" deleteRows="0" sort="0" autoFilter="0" pivotTables="0"/>
  <mergeCells count="2">
    <mergeCell ref="A5:B5"/>
    <mergeCell ref="A6:B6"/>
  </mergeCells>
  <phoneticPr fontId="12" type="noConversion"/>
  <printOptions gridLines="1"/>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2"/>
  <sheetViews>
    <sheetView workbookViewId="0">
      <selection activeCell="N3" sqref="N3"/>
    </sheetView>
  </sheetViews>
  <sheetFormatPr defaultRowHeight="12.75" x14ac:dyDescent="0.2"/>
  <cols>
    <col min="1" max="1" width="14.140625" customWidth="1"/>
    <col min="2" max="2" width="22.140625" bestFit="1" customWidth="1"/>
    <col min="3" max="3" width="18.28515625" customWidth="1"/>
    <col min="4" max="4" width="26.28515625" customWidth="1"/>
    <col min="5" max="5" width="12.7109375" customWidth="1"/>
    <col min="6" max="6" width="13.85546875" customWidth="1"/>
    <col min="7" max="7" width="16" customWidth="1"/>
    <col min="8" max="8" width="12.7109375" customWidth="1"/>
  </cols>
  <sheetData>
    <row r="1" spans="1:12" x14ac:dyDescent="0.2">
      <c r="A1" s="22" t="s">
        <v>359</v>
      </c>
      <c r="B1" s="22"/>
      <c r="C1" s="22"/>
      <c r="D1" s="22"/>
      <c r="E1" s="22"/>
      <c r="F1" s="22"/>
      <c r="G1" s="22"/>
      <c r="H1" s="22"/>
    </row>
    <row r="2" spans="1:12" x14ac:dyDescent="0.2">
      <c r="A2" s="22" t="str">
        <f>'Claim Form Summary'!A5</f>
        <v>CPCN  _####________</v>
      </c>
      <c r="B2" s="22" t="str">
        <f>'Claim Form Summary'!A2</f>
        <v>For Period of ___August 2023___________</v>
      </c>
      <c r="C2" s="22"/>
      <c r="D2" s="22"/>
      <c r="E2" s="22"/>
      <c r="F2" s="22"/>
      <c r="G2" s="22"/>
      <c r="H2" s="22"/>
    </row>
    <row r="3" spans="1:12" s="3" customFormat="1" ht="38.25" x14ac:dyDescent="0.2">
      <c r="A3" s="242" t="s">
        <v>224</v>
      </c>
      <c r="B3" s="242" t="s">
        <v>75</v>
      </c>
      <c r="C3" s="268" t="s">
        <v>334</v>
      </c>
      <c r="D3" s="242" t="s">
        <v>160</v>
      </c>
      <c r="E3" s="243" t="s">
        <v>76</v>
      </c>
      <c r="F3" s="243" t="s">
        <v>77</v>
      </c>
      <c r="G3" s="243" t="s">
        <v>78</v>
      </c>
      <c r="H3" s="243" t="s">
        <v>73</v>
      </c>
      <c r="I3" s="243" t="s">
        <v>79</v>
      </c>
      <c r="J3" s="84"/>
      <c r="K3" s="84"/>
      <c r="L3" s="84"/>
    </row>
    <row r="4" spans="1:12" x14ac:dyDescent="0.2">
      <c r="A4" s="27" t="s">
        <v>305</v>
      </c>
      <c r="B4" s="266" t="s">
        <v>195</v>
      </c>
      <c r="C4" s="269" t="str">
        <f t="shared" ref="C4:C8" si="0">IF(A4="A", "ACP Pilot Full", IF(A4="B", "ACP Pilot Partial",  IF(A4="", "")))</f>
        <v>ACP Pilot Full</v>
      </c>
      <c r="D4" s="267" t="s">
        <v>335</v>
      </c>
      <c r="E4" s="61" t="s">
        <v>81</v>
      </c>
      <c r="F4" s="61" t="s">
        <v>82</v>
      </c>
      <c r="G4" s="61" t="s">
        <v>82</v>
      </c>
      <c r="H4" s="26">
        <v>100</v>
      </c>
      <c r="I4" s="26">
        <v>100</v>
      </c>
      <c r="J4" s="22"/>
      <c r="K4" s="22"/>
      <c r="L4" s="22"/>
    </row>
    <row r="5" spans="1:12" x14ac:dyDescent="0.2">
      <c r="A5" s="27"/>
      <c r="B5" s="266" t="s">
        <v>195</v>
      </c>
      <c r="C5" s="269" t="str">
        <f t="shared" si="0"/>
        <v/>
      </c>
      <c r="D5" s="267"/>
      <c r="E5" s="61" t="s">
        <v>81</v>
      </c>
      <c r="F5" s="61" t="s">
        <v>83</v>
      </c>
      <c r="G5" s="61" t="s">
        <v>82</v>
      </c>
      <c r="H5" s="26"/>
      <c r="I5" s="26"/>
      <c r="J5" s="22"/>
      <c r="K5" s="22"/>
      <c r="L5" s="22"/>
    </row>
    <row r="6" spans="1:12" x14ac:dyDescent="0.2">
      <c r="A6" s="61"/>
      <c r="B6" s="266" t="s">
        <v>195</v>
      </c>
      <c r="C6" s="269" t="str">
        <f t="shared" si="0"/>
        <v/>
      </c>
      <c r="D6" s="267"/>
      <c r="E6" s="61" t="s">
        <v>81</v>
      </c>
      <c r="F6" s="61" t="s">
        <v>82</v>
      </c>
      <c r="G6" s="61" t="s">
        <v>82</v>
      </c>
      <c r="H6" s="26"/>
      <c r="I6" s="26"/>
      <c r="J6" s="22"/>
      <c r="K6" s="22"/>
      <c r="L6" s="265"/>
    </row>
    <row r="7" spans="1:12" x14ac:dyDescent="0.2">
      <c r="A7" s="61"/>
      <c r="B7" s="266" t="s">
        <v>195</v>
      </c>
      <c r="C7" s="269" t="str">
        <f t="shared" si="0"/>
        <v/>
      </c>
      <c r="D7" s="267"/>
      <c r="E7" s="61" t="s">
        <v>81</v>
      </c>
      <c r="F7" s="61" t="s">
        <v>83</v>
      </c>
      <c r="G7" s="61" t="s">
        <v>82</v>
      </c>
      <c r="H7" s="26"/>
      <c r="I7" s="26"/>
      <c r="J7" s="22"/>
      <c r="K7" s="22"/>
      <c r="L7" s="22"/>
    </row>
    <row r="8" spans="1:12" x14ac:dyDescent="0.2">
      <c r="A8" s="27" t="s">
        <v>308</v>
      </c>
      <c r="B8" s="266" t="s">
        <v>195</v>
      </c>
      <c r="C8" s="269" t="str">
        <f t="shared" si="0"/>
        <v>ACP Pilot Partial</v>
      </c>
      <c r="D8" s="267" t="s">
        <v>335</v>
      </c>
      <c r="E8" s="61" t="s">
        <v>80</v>
      </c>
      <c r="F8" s="61" t="s">
        <v>82</v>
      </c>
      <c r="G8" s="61" t="s">
        <v>82</v>
      </c>
      <c r="H8" s="26">
        <v>50</v>
      </c>
      <c r="I8" s="26">
        <v>50</v>
      </c>
      <c r="J8" s="22"/>
      <c r="K8" s="22"/>
      <c r="L8" s="22"/>
    </row>
    <row r="9" spans="1:12" x14ac:dyDescent="0.2">
      <c r="A9" s="27"/>
      <c r="B9" s="266" t="s">
        <v>195</v>
      </c>
      <c r="C9" s="269" t="str">
        <f>IF(A9="A", "ACP Pilot Full", IF(A9="B", "ACP Pilot Partial",  IF(A9="", "")))</f>
        <v/>
      </c>
      <c r="D9" s="267"/>
      <c r="E9" s="61" t="s">
        <v>80</v>
      </c>
      <c r="F9" s="61" t="s">
        <v>83</v>
      </c>
      <c r="G9" s="61" t="s">
        <v>82</v>
      </c>
      <c r="H9" s="26"/>
      <c r="I9" s="26"/>
      <c r="J9" s="22"/>
      <c r="K9" s="22"/>
      <c r="L9" s="22"/>
    </row>
    <row r="10" spans="1:12" x14ac:dyDescent="0.2">
      <c r="A10" s="27"/>
      <c r="B10" s="266" t="s">
        <v>195</v>
      </c>
      <c r="C10" s="269" t="str">
        <f t="shared" ref="C10:C11" si="1">IF(A10="A", "ACP Pilot Full", IF(A10="B", "ACP Pilot Partial",  IF(A10="", "")))</f>
        <v/>
      </c>
      <c r="D10" s="267"/>
      <c r="E10" s="61" t="s">
        <v>80</v>
      </c>
      <c r="F10" s="61" t="s">
        <v>82</v>
      </c>
      <c r="G10" s="61" t="s">
        <v>83</v>
      </c>
      <c r="H10" s="26"/>
      <c r="I10" s="26"/>
      <c r="J10" s="22"/>
      <c r="K10" s="22"/>
      <c r="L10" s="22"/>
    </row>
    <row r="11" spans="1:12" ht="13.5" thickBot="1" x14ac:dyDescent="0.25">
      <c r="A11" s="27"/>
      <c r="B11" s="266" t="s">
        <v>195</v>
      </c>
      <c r="C11" s="270" t="str">
        <f t="shared" si="1"/>
        <v/>
      </c>
      <c r="D11" s="267"/>
      <c r="E11" s="61" t="s">
        <v>80</v>
      </c>
      <c r="F11" s="61" t="s">
        <v>83</v>
      </c>
      <c r="G11" s="61" t="s">
        <v>83</v>
      </c>
      <c r="H11" s="26"/>
      <c r="I11" s="26"/>
      <c r="J11" s="22"/>
      <c r="K11" s="22"/>
      <c r="L11" s="22"/>
    </row>
    <row r="12" spans="1:12" ht="13.5" thickBot="1" x14ac:dyDescent="0.25">
      <c r="A12" s="286" t="s">
        <v>84</v>
      </c>
      <c r="B12" s="287"/>
      <c r="C12" s="288"/>
      <c r="D12" s="287"/>
      <c r="E12" s="287"/>
      <c r="F12" s="74"/>
      <c r="G12" s="74"/>
      <c r="H12" s="65">
        <f>SUM(H4:H11)</f>
        <v>150</v>
      </c>
      <c r="I12" s="65">
        <f>SUM(I4:I11)</f>
        <v>150</v>
      </c>
      <c r="J12" s="22"/>
      <c r="K12" s="22"/>
      <c r="L12" s="22"/>
    </row>
    <row r="13" spans="1:12" x14ac:dyDescent="0.2">
      <c r="A13" s="22"/>
      <c r="B13" s="22"/>
      <c r="C13" s="22"/>
      <c r="D13" s="22"/>
      <c r="E13" s="22"/>
      <c r="F13" s="22"/>
      <c r="G13" s="22"/>
      <c r="H13" s="22"/>
    </row>
    <row r="14" spans="1:12" x14ac:dyDescent="0.2">
      <c r="A14" s="22"/>
      <c r="B14" s="22"/>
      <c r="C14" s="22"/>
      <c r="D14" s="22"/>
      <c r="E14" s="22"/>
      <c r="F14" s="22"/>
      <c r="G14" s="22"/>
      <c r="H14" s="22"/>
    </row>
    <row r="15" spans="1:12" x14ac:dyDescent="0.2">
      <c r="A15" s="22"/>
      <c r="B15" s="22"/>
      <c r="C15" s="22"/>
      <c r="D15" s="22"/>
      <c r="E15" s="22"/>
      <c r="F15" s="22"/>
      <c r="G15" s="22"/>
      <c r="H15" s="22"/>
    </row>
    <row r="16" spans="1:12" x14ac:dyDescent="0.2">
      <c r="A16" s="25" t="s">
        <v>85</v>
      </c>
      <c r="B16" s="22"/>
      <c r="C16" s="22"/>
      <c r="D16" s="22"/>
      <c r="E16" s="63"/>
      <c r="F16" s="63"/>
      <c r="G16" s="22"/>
      <c r="H16" s="22"/>
    </row>
    <row r="17" spans="1:12" s="3" customFormat="1" ht="25.5" x14ac:dyDescent="0.2">
      <c r="A17" s="249" t="s">
        <v>224</v>
      </c>
      <c r="B17" s="244" t="s">
        <v>75</v>
      </c>
      <c r="C17" s="244" t="s">
        <v>293</v>
      </c>
      <c r="D17" s="249" t="s">
        <v>160</v>
      </c>
      <c r="E17" s="244" t="s">
        <v>86</v>
      </c>
      <c r="F17" s="244" t="s">
        <v>77</v>
      </c>
      <c r="G17" s="244" t="s">
        <v>78</v>
      </c>
      <c r="H17" s="110" t="s">
        <v>87</v>
      </c>
      <c r="I17" s="110" t="s">
        <v>88</v>
      </c>
      <c r="J17" s="84"/>
      <c r="K17" s="84"/>
      <c r="L17" s="84"/>
    </row>
    <row r="18" spans="1:12" x14ac:dyDescent="0.2">
      <c r="A18" s="27" t="s">
        <v>305</v>
      </c>
      <c r="B18" s="36" t="s">
        <v>195</v>
      </c>
      <c r="C18" s="269" t="str">
        <f>IF(A18="A", "ACP Pilot Full", IF(A18="B", "ACP Pilot Partial",  IF(A18="", "")))</f>
        <v>ACP Pilot Full</v>
      </c>
      <c r="D18" s="96" t="s">
        <v>335</v>
      </c>
      <c r="E18" s="61" t="s">
        <v>89</v>
      </c>
      <c r="F18" s="61" t="s">
        <v>90</v>
      </c>
      <c r="G18" s="61" t="s">
        <v>90</v>
      </c>
      <c r="H18" s="46">
        <v>100</v>
      </c>
      <c r="I18" s="46">
        <v>0</v>
      </c>
      <c r="J18" s="22"/>
      <c r="K18" s="22"/>
      <c r="L18" s="22"/>
    </row>
    <row r="19" spans="1:12" x14ac:dyDescent="0.2">
      <c r="A19" s="27" t="s">
        <v>308</v>
      </c>
      <c r="B19" s="36" t="s">
        <v>195</v>
      </c>
      <c r="C19" s="269" t="str">
        <f t="shared" ref="C19:C25" si="2">IF(A19="A", "ACP Pilot Full", IF(A19="B", "ACP Pilot Partial",  IF(A19="", "")))</f>
        <v>ACP Pilot Partial</v>
      </c>
      <c r="D19" s="96" t="s">
        <v>335</v>
      </c>
      <c r="E19" s="61" t="s">
        <v>89</v>
      </c>
      <c r="F19" s="61" t="s">
        <v>90</v>
      </c>
      <c r="G19" s="61" t="s">
        <v>90</v>
      </c>
      <c r="H19" s="46">
        <v>90</v>
      </c>
      <c r="I19" s="46">
        <v>0</v>
      </c>
      <c r="J19" s="22"/>
      <c r="K19" s="22"/>
      <c r="L19" s="22"/>
    </row>
    <row r="20" spans="1:12" x14ac:dyDescent="0.2">
      <c r="A20" s="27"/>
      <c r="B20" s="36" t="s">
        <v>195</v>
      </c>
      <c r="C20" s="269" t="str">
        <f t="shared" si="2"/>
        <v/>
      </c>
      <c r="D20" s="96"/>
      <c r="E20" s="61" t="s">
        <v>89</v>
      </c>
      <c r="F20" s="61" t="s">
        <v>90</v>
      </c>
      <c r="G20" s="61" t="s">
        <v>90</v>
      </c>
      <c r="H20" s="46"/>
      <c r="I20" s="46"/>
      <c r="J20" s="22"/>
      <c r="K20" s="22"/>
      <c r="L20" s="22"/>
    </row>
    <row r="21" spans="1:12" x14ac:dyDescent="0.2">
      <c r="A21" s="27"/>
      <c r="B21" s="36" t="s">
        <v>195</v>
      </c>
      <c r="C21" s="269" t="str">
        <f t="shared" si="2"/>
        <v/>
      </c>
      <c r="D21" s="96"/>
      <c r="E21" s="61" t="s">
        <v>89</v>
      </c>
      <c r="F21" s="61" t="s">
        <v>90</v>
      </c>
      <c r="G21" s="61" t="s">
        <v>90</v>
      </c>
      <c r="H21" s="46"/>
      <c r="I21" s="46"/>
      <c r="J21" s="22"/>
      <c r="K21" s="22"/>
      <c r="L21" s="22"/>
    </row>
    <row r="22" spans="1:12" x14ac:dyDescent="0.2">
      <c r="A22" s="27"/>
      <c r="B22" s="36" t="s">
        <v>195</v>
      </c>
      <c r="C22" s="269" t="str">
        <f t="shared" si="2"/>
        <v/>
      </c>
      <c r="D22" s="96"/>
      <c r="E22" s="61" t="s">
        <v>89</v>
      </c>
      <c r="F22" s="61" t="s">
        <v>90</v>
      </c>
      <c r="G22" s="61" t="s">
        <v>90</v>
      </c>
      <c r="H22" s="46"/>
      <c r="I22" s="46"/>
      <c r="J22" s="22"/>
      <c r="K22" s="22"/>
      <c r="L22" s="22"/>
    </row>
    <row r="23" spans="1:12" x14ac:dyDescent="0.2">
      <c r="A23" s="27"/>
      <c r="B23" s="36" t="s">
        <v>195</v>
      </c>
      <c r="C23" s="269" t="str">
        <f t="shared" si="2"/>
        <v/>
      </c>
      <c r="D23" s="96"/>
      <c r="E23" s="61" t="s">
        <v>89</v>
      </c>
      <c r="F23" s="61" t="s">
        <v>90</v>
      </c>
      <c r="G23" s="61" t="s">
        <v>90</v>
      </c>
      <c r="H23" s="46"/>
      <c r="I23" s="46"/>
      <c r="J23" s="22"/>
      <c r="K23" s="22"/>
      <c r="L23" s="22"/>
    </row>
    <row r="24" spans="1:12" x14ac:dyDescent="0.2">
      <c r="A24" s="27"/>
      <c r="B24" s="36" t="s">
        <v>195</v>
      </c>
      <c r="C24" s="269" t="str">
        <f t="shared" si="2"/>
        <v/>
      </c>
      <c r="D24" s="96"/>
      <c r="E24" s="61" t="s">
        <v>89</v>
      </c>
      <c r="F24" s="61" t="s">
        <v>90</v>
      </c>
      <c r="G24" s="61" t="s">
        <v>90</v>
      </c>
      <c r="H24" s="46"/>
      <c r="I24" s="46"/>
      <c r="J24" s="22"/>
      <c r="K24" s="22"/>
      <c r="L24" s="22"/>
    </row>
    <row r="25" spans="1:12" x14ac:dyDescent="0.2">
      <c r="A25" s="27"/>
      <c r="B25" s="36" t="s">
        <v>195</v>
      </c>
      <c r="C25" s="269" t="str">
        <f t="shared" si="2"/>
        <v/>
      </c>
      <c r="D25" s="36"/>
      <c r="E25" s="61" t="s">
        <v>89</v>
      </c>
      <c r="F25" s="61" t="s">
        <v>90</v>
      </c>
      <c r="G25" s="61" t="s">
        <v>90</v>
      </c>
      <c r="H25" s="46"/>
      <c r="I25" s="46"/>
      <c r="J25" s="22"/>
      <c r="K25" s="22"/>
      <c r="L25" s="22"/>
    </row>
    <row r="26" spans="1:12" x14ac:dyDescent="0.2">
      <c r="A26" s="63"/>
      <c r="B26" s="63"/>
      <c r="C26" s="63"/>
      <c r="D26" s="63"/>
      <c r="E26" s="63"/>
      <c r="F26" s="63"/>
      <c r="G26" s="22"/>
      <c r="H26" s="22"/>
    </row>
    <row r="27" spans="1:12" x14ac:dyDescent="0.2">
      <c r="A27" s="63"/>
      <c r="B27" s="63"/>
      <c r="C27" s="63"/>
      <c r="D27" s="63"/>
      <c r="E27" s="63"/>
      <c r="F27" s="63"/>
      <c r="G27" s="22"/>
      <c r="H27" s="22"/>
    </row>
    <row r="28" spans="1:12" x14ac:dyDescent="0.2">
      <c r="A28" s="63"/>
      <c r="B28" s="22"/>
      <c r="C28" s="22"/>
      <c r="D28" s="22"/>
      <c r="E28" s="22"/>
      <c r="F28" s="22"/>
      <c r="G28" s="22"/>
      <c r="H28" s="22"/>
    </row>
    <row r="29" spans="1:12" x14ac:dyDescent="0.2">
      <c r="A29" s="22" t="s">
        <v>91</v>
      </c>
      <c r="B29" s="22"/>
      <c r="C29" s="22"/>
      <c r="D29" s="22"/>
      <c r="E29" s="22"/>
      <c r="F29" s="22"/>
      <c r="G29" s="22"/>
      <c r="H29" s="22"/>
    </row>
    <row r="30" spans="1:12" x14ac:dyDescent="0.2">
      <c r="A30" s="22" t="s">
        <v>336</v>
      </c>
      <c r="B30" s="22"/>
      <c r="C30" s="22"/>
      <c r="D30" s="22"/>
      <c r="E30" s="22"/>
      <c r="F30" s="22"/>
      <c r="G30" s="22"/>
      <c r="H30" s="22"/>
    </row>
    <row r="31" spans="1:12" ht="30" customHeight="1" x14ac:dyDescent="0.2">
      <c r="A31" s="289" t="s">
        <v>348</v>
      </c>
      <c r="B31" s="289"/>
      <c r="C31" s="289"/>
      <c r="D31" s="289"/>
      <c r="E31" s="289"/>
      <c r="F31" s="289"/>
      <c r="G31" s="289"/>
    </row>
    <row r="32" spans="1:12" x14ac:dyDescent="0.2">
      <c r="A32" s="290"/>
      <c r="B32" s="290"/>
      <c r="C32" s="290"/>
      <c r="D32" s="290"/>
      <c r="E32" s="290"/>
      <c r="F32" s="290"/>
      <c r="G32" s="290"/>
    </row>
  </sheetData>
  <mergeCells count="3">
    <mergeCell ref="A12:E12"/>
    <mergeCell ref="A31:G31"/>
    <mergeCell ref="A32:G32"/>
  </mergeCells>
  <phoneticPr fontId="12" type="noConversion"/>
  <dataValidations count="5">
    <dataValidation type="list" allowBlank="1" showInputMessage="1" showErrorMessage="1" sqref="F4:G11" xr:uid="{CE726D96-41F4-41F2-AA23-A7378E32D988}">
      <formula1>"Y, N"</formula1>
    </dataValidation>
    <dataValidation type="list" allowBlank="1" showInputMessage="1" showErrorMessage="1" sqref="A18:A25 A4:A11" xr:uid="{48806B0B-B0AF-4A9D-8A2D-B2CB7E13C57E}">
      <formula1>"A,B"</formula1>
    </dataValidation>
    <dataValidation type="list" allowBlank="1" showInputMessage="1" showErrorMessage="1" sqref="E18:E25" xr:uid="{F002627D-890B-45D3-B5CA-F40D0FD13ABB}">
      <formula1>"F, C, F or C"</formula1>
    </dataValidation>
    <dataValidation type="list" allowBlank="1" showInputMessage="1" showErrorMessage="1" sqref="E4:E11" xr:uid="{3326AFB4-5EB4-441F-8D57-3CF4CCD0BEB6}">
      <formula1>"F, C"</formula1>
    </dataValidation>
    <dataValidation type="list" allowBlank="1" showInputMessage="1" showErrorMessage="1" sqref="D4:D11 D18:D25" xr:uid="{ECE3F697-0B2C-46D3-81F3-9457BFEAAFB0}">
      <formula1>"Bundled Voice, Bundled Broadband, Bundled Voice and Broadband"</formula1>
    </dataValidation>
  </dataValidations>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6B4AE-D0D2-42AA-B2C2-BF3319EDBD83}">
  <dimension ref="A1:S53"/>
  <sheetViews>
    <sheetView workbookViewId="0">
      <selection activeCell="A2" sqref="A2"/>
    </sheetView>
  </sheetViews>
  <sheetFormatPr defaultRowHeight="12.75" x14ac:dyDescent="0.2"/>
  <cols>
    <col min="1" max="1" width="13.140625" style="84" customWidth="1"/>
    <col min="2" max="2" width="9.85546875" style="22" bestFit="1" customWidth="1"/>
    <col min="3" max="3" width="18.7109375" style="22" customWidth="1"/>
    <col min="4" max="4" width="12.85546875" style="22" customWidth="1"/>
    <col min="5" max="5" width="9.7109375" style="22" bestFit="1" customWidth="1"/>
    <col min="6" max="6" width="21.140625" style="22" customWidth="1"/>
    <col min="7" max="7" width="19.140625" style="28" bestFit="1" customWidth="1"/>
    <col min="8" max="8" width="9.140625" style="22"/>
    <col min="9" max="9" width="12.5703125" style="22" customWidth="1"/>
    <col min="10" max="10" width="11.42578125" style="22" customWidth="1"/>
    <col min="11" max="11" width="14" style="28" customWidth="1"/>
    <col min="12" max="13" width="15.85546875" style="28" customWidth="1"/>
    <col min="14" max="14" width="17.140625" style="22" customWidth="1"/>
    <col min="15" max="15" width="18.85546875" style="22" bestFit="1" customWidth="1"/>
    <col min="16" max="18" width="9.140625" style="22"/>
  </cols>
  <sheetData>
    <row r="1" spans="1:18" x14ac:dyDescent="0.2">
      <c r="A1" s="22" t="str">
        <f>'Weighted Avg'!A1</f>
        <v>California LifeLine Report and Claim Form For Wireless - ACP Pilot</v>
      </c>
    </row>
    <row r="2" spans="1:18" x14ac:dyDescent="0.2">
      <c r="A2" s="22" t="str">
        <f>'Weighted Avg'!A2</f>
        <v>CPCN  _####________</v>
      </c>
      <c r="B2" s="22" t="str">
        <f>'Weighted Avg'!B2</f>
        <v>For Period of ___August 2023___________</v>
      </c>
      <c r="G2" s="22"/>
      <c r="K2" s="22"/>
      <c r="L2" s="22"/>
      <c r="M2" s="22"/>
    </row>
    <row r="3" spans="1:18" ht="15.75" x14ac:dyDescent="0.25">
      <c r="A3" s="24" t="s">
        <v>302</v>
      </c>
      <c r="G3" s="22"/>
      <c r="K3" s="22"/>
      <c r="L3" s="22"/>
      <c r="M3" s="22"/>
    </row>
    <row r="4" spans="1:18" ht="11.85" customHeight="1" thickBot="1" x14ac:dyDescent="0.25">
      <c r="G4" s="22"/>
      <c r="K4" s="22"/>
      <c r="L4" s="22"/>
      <c r="M4" s="22"/>
    </row>
    <row r="5" spans="1:18" ht="13.5" thickBot="1" x14ac:dyDescent="0.25">
      <c r="A5" s="101" t="s">
        <v>92</v>
      </c>
      <c r="B5" s="35"/>
      <c r="C5" s="35"/>
      <c r="D5" s="35"/>
      <c r="E5" s="35"/>
      <c r="F5" s="35"/>
      <c r="G5" s="35"/>
      <c r="H5" s="35"/>
      <c r="I5" s="35"/>
      <c r="J5" s="35"/>
      <c r="K5" s="66"/>
      <c r="L5" s="66"/>
      <c r="M5" s="66"/>
      <c r="N5" s="35"/>
      <c r="O5" s="105"/>
    </row>
    <row r="6" spans="1:18" ht="13.5" thickBot="1" x14ac:dyDescent="0.25">
      <c r="A6" s="102" t="s">
        <v>93</v>
      </c>
      <c r="B6" s="29" t="s">
        <v>94</v>
      </c>
      <c r="C6" s="29" t="s">
        <v>95</v>
      </c>
      <c r="D6" s="29" t="s">
        <v>96</v>
      </c>
      <c r="E6" s="29" t="s">
        <v>97</v>
      </c>
      <c r="F6" s="29" t="s">
        <v>98</v>
      </c>
      <c r="G6" s="29" t="s">
        <v>99</v>
      </c>
      <c r="H6" s="29" t="s">
        <v>100</v>
      </c>
      <c r="I6" s="29" t="s">
        <v>101</v>
      </c>
      <c r="J6" s="29" t="s">
        <v>102</v>
      </c>
      <c r="K6" s="29" t="s">
        <v>115</v>
      </c>
      <c r="L6" s="29" t="s">
        <v>170</v>
      </c>
      <c r="M6" s="29" t="s">
        <v>221</v>
      </c>
      <c r="N6" s="29" t="s">
        <v>225</v>
      </c>
      <c r="O6" s="29" t="s">
        <v>246</v>
      </c>
    </row>
    <row r="7" spans="1:18" ht="75" thickBot="1" x14ac:dyDescent="0.25">
      <c r="A7" s="103" t="s">
        <v>103</v>
      </c>
      <c r="B7" s="30" t="s">
        <v>224</v>
      </c>
      <c r="C7" s="30" t="s">
        <v>161</v>
      </c>
      <c r="D7" s="31" t="s">
        <v>104</v>
      </c>
      <c r="E7" s="31" t="s">
        <v>75</v>
      </c>
      <c r="F7" s="32" t="s">
        <v>162</v>
      </c>
      <c r="G7" s="32" t="s">
        <v>105</v>
      </c>
      <c r="H7" s="32" t="s">
        <v>88</v>
      </c>
      <c r="I7" s="32" t="s">
        <v>349</v>
      </c>
      <c r="J7" s="32" t="s">
        <v>350</v>
      </c>
      <c r="K7" s="30" t="s">
        <v>351</v>
      </c>
      <c r="L7" s="114" t="s">
        <v>226</v>
      </c>
      <c r="M7" s="114" t="s">
        <v>352</v>
      </c>
      <c r="N7" s="30" t="s">
        <v>353</v>
      </c>
      <c r="O7" s="30" t="s">
        <v>303</v>
      </c>
      <c r="Q7" s="63"/>
      <c r="R7"/>
    </row>
    <row r="8" spans="1:18" ht="13.5" thickBot="1" x14ac:dyDescent="0.25">
      <c r="A8" s="67" t="s">
        <v>304</v>
      </c>
      <c r="B8" s="97" t="s">
        <v>305</v>
      </c>
      <c r="C8" s="33" t="s">
        <v>346</v>
      </c>
      <c r="D8" s="33">
        <v>100</v>
      </c>
      <c r="E8" s="45"/>
      <c r="F8" s="45" t="s">
        <v>335</v>
      </c>
      <c r="G8" s="67" t="s">
        <v>81</v>
      </c>
      <c r="H8" s="75">
        <v>0</v>
      </c>
      <c r="I8" s="75">
        <v>9.25</v>
      </c>
      <c r="J8" s="75">
        <v>30</v>
      </c>
      <c r="K8" s="76">
        <v>0</v>
      </c>
      <c r="L8" s="75">
        <f>SUM(D8-I8-J8-K8)</f>
        <v>60.75</v>
      </c>
      <c r="M8" s="75">
        <v>17.899999999999999</v>
      </c>
      <c r="N8" s="75">
        <f>MIN(L8,M8)</f>
        <v>17.899999999999999</v>
      </c>
      <c r="O8" s="75">
        <f>SUM(K8,N8)</f>
        <v>17.899999999999999</v>
      </c>
      <c r="Q8"/>
      <c r="R8"/>
    </row>
    <row r="9" spans="1:18" ht="13.5" thickBot="1" x14ac:dyDescent="0.25">
      <c r="A9" s="67" t="s">
        <v>307</v>
      </c>
      <c r="B9" s="97" t="s">
        <v>308</v>
      </c>
      <c r="C9" s="33" t="s">
        <v>347</v>
      </c>
      <c r="D9" s="33">
        <v>0</v>
      </c>
      <c r="E9" s="45"/>
      <c r="F9" s="45"/>
      <c r="G9" s="67" t="s">
        <v>81</v>
      </c>
      <c r="H9" s="75">
        <v>0</v>
      </c>
      <c r="I9" s="75">
        <v>9.25</v>
      </c>
      <c r="J9" s="75"/>
      <c r="K9" s="76">
        <v>0</v>
      </c>
      <c r="L9" s="75"/>
      <c r="M9" s="75">
        <v>10.63</v>
      </c>
      <c r="N9" s="75">
        <f>MIN(L9,M9)</f>
        <v>10.63</v>
      </c>
      <c r="O9" s="75">
        <f>SUM(K9,N9)</f>
        <v>10.63</v>
      </c>
      <c r="Q9"/>
      <c r="R9"/>
    </row>
    <row r="10" spans="1:18" ht="13.5" thickBot="1" x14ac:dyDescent="0.25">
      <c r="A10" s="67" t="s">
        <v>309</v>
      </c>
      <c r="B10" s="97" t="s">
        <v>305</v>
      </c>
      <c r="C10" s="33" t="s">
        <v>346</v>
      </c>
      <c r="D10" s="33">
        <v>0</v>
      </c>
      <c r="E10" s="45"/>
      <c r="F10" s="45"/>
      <c r="G10" s="68" t="s">
        <v>80</v>
      </c>
      <c r="H10" s="77">
        <v>0</v>
      </c>
      <c r="I10" s="78">
        <v>0</v>
      </c>
      <c r="J10" s="75"/>
      <c r="K10" s="75"/>
      <c r="L10" s="75">
        <f>SUM(D10-H10-I10-J10-K10)</f>
        <v>0</v>
      </c>
      <c r="M10" s="75">
        <v>17.899999999999999</v>
      </c>
      <c r="N10" s="75">
        <f>MIN(L10,M10)</f>
        <v>0</v>
      </c>
      <c r="O10" s="75">
        <f>SUM(J10:K10,N10)</f>
        <v>0</v>
      </c>
      <c r="Q10"/>
      <c r="R10"/>
    </row>
    <row r="11" spans="1:18" ht="13.5" thickBot="1" x14ac:dyDescent="0.25">
      <c r="A11" s="67" t="s">
        <v>310</v>
      </c>
      <c r="B11" s="97" t="s">
        <v>308</v>
      </c>
      <c r="C11" s="33" t="s">
        <v>347</v>
      </c>
      <c r="D11" s="33">
        <v>90</v>
      </c>
      <c r="E11" s="45"/>
      <c r="F11" s="45" t="s">
        <v>335</v>
      </c>
      <c r="G11" s="68" t="s">
        <v>80</v>
      </c>
      <c r="H11" s="77">
        <v>0</v>
      </c>
      <c r="I11" s="78">
        <v>0</v>
      </c>
      <c r="J11" s="75">
        <v>30</v>
      </c>
      <c r="K11" s="75">
        <v>9.25</v>
      </c>
      <c r="L11" s="75">
        <f>SUM(D11-H11-I11-J11-K11)</f>
        <v>50.75</v>
      </c>
      <c r="M11" s="75">
        <v>10.63</v>
      </c>
      <c r="N11" s="75">
        <f>MIN(L11,M11)</f>
        <v>10.63</v>
      </c>
      <c r="O11" s="75">
        <f>SUM(J11:K11,N11)</f>
        <v>49.88</v>
      </c>
      <c r="Q11"/>
      <c r="R11"/>
    </row>
    <row r="12" spans="1:18" x14ac:dyDescent="0.2">
      <c r="G12" s="22"/>
      <c r="K12" s="22"/>
      <c r="L12" s="22"/>
      <c r="M12" s="22"/>
      <c r="Q12"/>
      <c r="R12"/>
    </row>
    <row r="13" spans="1:18" ht="13.5" thickBot="1" x14ac:dyDescent="0.25">
      <c r="G13" s="22"/>
      <c r="K13" s="22"/>
      <c r="L13" s="22"/>
      <c r="M13" s="22"/>
      <c r="Q13"/>
      <c r="R13"/>
    </row>
    <row r="14" spans="1:18" ht="13.5" thickBot="1" x14ac:dyDescent="0.25">
      <c r="A14" s="101" t="s">
        <v>106</v>
      </c>
      <c r="B14" s="35"/>
      <c r="C14" s="35"/>
      <c r="D14" s="35"/>
      <c r="E14" s="35"/>
      <c r="F14" s="35"/>
      <c r="G14" s="35"/>
      <c r="H14" s="35"/>
      <c r="I14" s="35"/>
      <c r="J14" s="35"/>
      <c r="K14" s="66"/>
      <c r="L14" s="66"/>
      <c r="M14" s="66"/>
      <c r="N14" s="35"/>
      <c r="O14" s="105"/>
    </row>
    <row r="15" spans="1:18" ht="13.5" thickBot="1" x14ac:dyDescent="0.25">
      <c r="A15" s="102" t="s">
        <v>93</v>
      </c>
      <c r="B15" s="29" t="s">
        <v>94</v>
      </c>
      <c r="C15" s="29" t="s">
        <v>95</v>
      </c>
      <c r="D15" s="29" t="s">
        <v>96</v>
      </c>
      <c r="E15" s="29" t="s">
        <v>97</v>
      </c>
      <c r="F15" s="29" t="s">
        <v>98</v>
      </c>
      <c r="G15" s="29" t="s">
        <v>99</v>
      </c>
      <c r="H15" s="29" t="s">
        <v>100</v>
      </c>
      <c r="I15" s="29" t="s">
        <v>101</v>
      </c>
      <c r="J15" s="29" t="s">
        <v>102</v>
      </c>
      <c r="K15" s="29" t="s">
        <v>115</v>
      </c>
      <c r="L15" s="29" t="s">
        <v>170</v>
      </c>
      <c r="M15" s="29" t="s">
        <v>221</v>
      </c>
      <c r="N15" s="29" t="s">
        <v>225</v>
      </c>
      <c r="O15" s="29" t="s">
        <v>246</v>
      </c>
    </row>
    <row r="16" spans="1:18" ht="75" thickBot="1" x14ac:dyDescent="0.25">
      <c r="A16" s="103" t="s">
        <v>103</v>
      </c>
      <c r="B16" s="30" t="s">
        <v>224</v>
      </c>
      <c r="C16" s="30" t="s">
        <v>161</v>
      </c>
      <c r="D16" s="32" t="s">
        <v>104</v>
      </c>
      <c r="E16" s="32" t="s">
        <v>75</v>
      </c>
      <c r="F16" s="32" t="s">
        <v>162</v>
      </c>
      <c r="G16" s="32" t="s">
        <v>105</v>
      </c>
      <c r="H16" s="32" t="s">
        <v>88</v>
      </c>
      <c r="I16" s="32" t="s">
        <v>219</v>
      </c>
      <c r="J16" s="32" t="s">
        <v>354</v>
      </c>
      <c r="K16" s="30" t="s">
        <v>220</v>
      </c>
      <c r="L16" s="114" t="s">
        <v>226</v>
      </c>
      <c r="M16" s="114" t="s">
        <v>352</v>
      </c>
      <c r="N16" s="30" t="s">
        <v>353</v>
      </c>
      <c r="O16" s="30" t="s">
        <v>303</v>
      </c>
    </row>
    <row r="17" spans="1:18" ht="13.5" thickBot="1" x14ac:dyDescent="0.25">
      <c r="A17" s="67" t="s">
        <v>311</v>
      </c>
      <c r="B17" s="97" t="s">
        <v>305</v>
      </c>
      <c r="C17" s="33" t="s">
        <v>346</v>
      </c>
      <c r="D17" s="33">
        <v>150</v>
      </c>
      <c r="E17" s="45"/>
      <c r="F17" s="45"/>
      <c r="G17" s="67" t="s">
        <v>81</v>
      </c>
      <c r="H17" s="75">
        <v>0</v>
      </c>
      <c r="I17" s="75">
        <v>34.25</v>
      </c>
      <c r="J17" s="75">
        <v>75</v>
      </c>
      <c r="K17" s="76">
        <v>0</v>
      </c>
      <c r="L17" s="75">
        <f>SUM(D17-H17-I17-J17-K17)</f>
        <v>40.75</v>
      </c>
      <c r="M17" s="75">
        <v>17.899999999999999</v>
      </c>
      <c r="N17" s="75">
        <f>MIN(L17,M17)</f>
        <v>17.899999999999999</v>
      </c>
      <c r="O17" s="75">
        <f>SUM(K17,N17)</f>
        <v>17.899999999999999</v>
      </c>
    </row>
    <row r="18" spans="1:18" ht="13.5" thickBot="1" x14ac:dyDescent="0.25">
      <c r="A18" s="67" t="s">
        <v>312</v>
      </c>
      <c r="B18" s="97" t="s">
        <v>308</v>
      </c>
      <c r="C18" s="33" t="s">
        <v>347</v>
      </c>
      <c r="D18" s="33">
        <v>120</v>
      </c>
      <c r="E18" s="45"/>
      <c r="F18" s="45"/>
      <c r="G18" s="67" t="s">
        <v>81</v>
      </c>
      <c r="H18" s="75">
        <v>0</v>
      </c>
      <c r="I18" s="75">
        <v>34.25</v>
      </c>
      <c r="J18" s="75">
        <v>75</v>
      </c>
      <c r="K18" s="76">
        <v>0</v>
      </c>
      <c r="L18" s="75">
        <f>SUM(D18-H18-I18-J18-K18)</f>
        <v>10.75</v>
      </c>
      <c r="M18" s="75">
        <v>10.63</v>
      </c>
      <c r="N18" s="75">
        <f t="shared" ref="N18:N20" si="0">MIN(L18,M18)</f>
        <v>10.63</v>
      </c>
      <c r="O18" s="75">
        <f t="shared" ref="O18" si="1">SUM(K18,N18)</f>
        <v>10.63</v>
      </c>
    </row>
    <row r="19" spans="1:18" ht="13.5" thickBot="1" x14ac:dyDescent="0.25">
      <c r="A19" s="67" t="s">
        <v>313</v>
      </c>
      <c r="B19" s="97" t="s">
        <v>305</v>
      </c>
      <c r="C19" s="33" t="s">
        <v>346</v>
      </c>
      <c r="D19" s="33">
        <v>150</v>
      </c>
      <c r="E19" s="45"/>
      <c r="F19" s="45"/>
      <c r="G19" s="68" t="s">
        <v>80</v>
      </c>
      <c r="H19" s="75">
        <v>0</v>
      </c>
      <c r="I19" s="78">
        <v>0</v>
      </c>
      <c r="J19" s="75">
        <v>75</v>
      </c>
      <c r="K19" s="75">
        <v>34.25</v>
      </c>
      <c r="L19" s="75">
        <f t="shared" ref="L19" si="2">SUM(D19-H19-I19-J19-K19)</f>
        <v>40.75</v>
      </c>
      <c r="M19" s="75">
        <v>17.899999999999999</v>
      </c>
      <c r="N19" s="75">
        <f t="shared" si="0"/>
        <v>17.899999999999999</v>
      </c>
      <c r="O19" s="75">
        <f>SUM(J19:K19,N19)</f>
        <v>127.15</v>
      </c>
    </row>
    <row r="20" spans="1:18" ht="13.5" thickBot="1" x14ac:dyDescent="0.25">
      <c r="A20" s="67" t="s">
        <v>314</v>
      </c>
      <c r="B20" s="97" t="s">
        <v>308</v>
      </c>
      <c r="C20" s="33" t="s">
        <v>347</v>
      </c>
      <c r="D20" s="33">
        <v>120</v>
      </c>
      <c r="E20" s="45"/>
      <c r="F20" s="45"/>
      <c r="G20" s="68" t="s">
        <v>80</v>
      </c>
      <c r="H20" s="77">
        <v>0</v>
      </c>
      <c r="I20" s="78">
        <v>0</v>
      </c>
      <c r="J20" s="75">
        <v>75</v>
      </c>
      <c r="K20" s="75">
        <v>34.25</v>
      </c>
      <c r="L20" s="75">
        <f>SUM(D20-H20-I20-J20-K20)</f>
        <v>10.75</v>
      </c>
      <c r="M20" s="75">
        <v>10.63</v>
      </c>
      <c r="N20" s="75">
        <f t="shared" si="0"/>
        <v>10.63</v>
      </c>
      <c r="O20" s="75">
        <f>SUM(J20:K20,N20)</f>
        <v>119.88</v>
      </c>
      <c r="Q20"/>
      <c r="R20"/>
    </row>
    <row r="21" spans="1:18" x14ac:dyDescent="0.2">
      <c r="G21" s="22"/>
      <c r="K21" s="22"/>
      <c r="L21" s="22"/>
      <c r="M21" s="22"/>
    </row>
    <row r="22" spans="1:18" ht="13.5" thickBot="1" x14ac:dyDescent="0.25">
      <c r="G22" s="22"/>
      <c r="K22" s="22"/>
      <c r="L22" s="22"/>
      <c r="M22" s="22"/>
    </row>
    <row r="23" spans="1:18" ht="13.5" thickBot="1" x14ac:dyDescent="0.25">
      <c r="A23" s="101" t="s">
        <v>107</v>
      </c>
      <c r="B23" s="35"/>
      <c r="C23" s="35"/>
      <c r="D23" s="35"/>
      <c r="E23" s="35"/>
      <c r="F23" s="35"/>
      <c r="G23" s="35"/>
      <c r="H23" s="35"/>
      <c r="I23" s="35"/>
      <c r="J23" s="35"/>
      <c r="K23" s="66"/>
      <c r="L23" s="66"/>
      <c r="M23" s="66"/>
      <c r="N23" s="35"/>
      <c r="O23" s="105"/>
    </row>
    <row r="24" spans="1:18" ht="13.5" thickBot="1" x14ac:dyDescent="0.25">
      <c r="A24" s="102" t="s">
        <v>93</v>
      </c>
      <c r="B24" s="29" t="s">
        <v>94</v>
      </c>
      <c r="C24" s="29" t="s">
        <v>95</v>
      </c>
      <c r="D24" s="29" t="s">
        <v>96</v>
      </c>
      <c r="E24" s="29" t="s">
        <v>97</v>
      </c>
      <c r="F24" s="29" t="s">
        <v>98</v>
      </c>
      <c r="G24" s="29" t="s">
        <v>99</v>
      </c>
      <c r="H24" s="29" t="s">
        <v>100</v>
      </c>
      <c r="I24" s="29" t="s">
        <v>101</v>
      </c>
      <c r="J24" s="29" t="s">
        <v>102</v>
      </c>
      <c r="K24" s="29" t="s">
        <v>115</v>
      </c>
      <c r="L24" s="29" t="s">
        <v>170</v>
      </c>
      <c r="M24" s="29" t="s">
        <v>221</v>
      </c>
      <c r="N24" s="29" t="s">
        <v>225</v>
      </c>
      <c r="O24" s="29" t="s">
        <v>246</v>
      </c>
    </row>
    <row r="25" spans="1:18" ht="74.25" x14ac:dyDescent="0.2">
      <c r="A25" s="103" t="s">
        <v>103</v>
      </c>
      <c r="B25" s="30" t="s">
        <v>224</v>
      </c>
      <c r="C25" s="30" t="s">
        <v>161</v>
      </c>
      <c r="D25" s="32" t="s">
        <v>104</v>
      </c>
      <c r="E25" s="32" t="s">
        <v>75</v>
      </c>
      <c r="F25" s="32" t="s">
        <v>162</v>
      </c>
      <c r="G25" s="32" t="s">
        <v>105</v>
      </c>
      <c r="H25" s="32" t="s">
        <v>88</v>
      </c>
      <c r="I25" s="32" t="s">
        <v>349</v>
      </c>
      <c r="J25" s="32" t="s">
        <v>350</v>
      </c>
      <c r="K25" s="30" t="s">
        <v>351</v>
      </c>
      <c r="L25" s="114" t="s">
        <v>226</v>
      </c>
      <c r="M25" s="114" t="s">
        <v>352</v>
      </c>
      <c r="N25" s="30" t="s">
        <v>353</v>
      </c>
      <c r="O25" s="30" t="s">
        <v>303</v>
      </c>
    </row>
    <row r="26" spans="1:18" ht="13.5" thickBot="1" x14ac:dyDescent="0.25">
      <c r="A26" s="67" t="s">
        <v>315</v>
      </c>
      <c r="B26" s="97" t="s">
        <v>305</v>
      </c>
      <c r="C26" s="33" t="s">
        <v>346</v>
      </c>
      <c r="D26" s="33"/>
      <c r="E26" s="45"/>
      <c r="F26" s="45"/>
      <c r="G26" s="68" t="s">
        <v>80</v>
      </c>
      <c r="H26" s="77"/>
      <c r="I26" s="78">
        <v>0</v>
      </c>
      <c r="J26" s="75"/>
      <c r="K26" s="75"/>
      <c r="L26" s="75">
        <f>SUM(D26-H26-I26-J26-K26)</f>
        <v>0</v>
      </c>
      <c r="M26" s="75">
        <v>17.899999999999999</v>
      </c>
      <c r="N26" s="75">
        <f t="shared" ref="N26:N27" si="3">MIN(L26,M26)</f>
        <v>0</v>
      </c>
      <c r="O26" s="75">
        <f>SUM(J26:K26,N26)</f>
        <v>0</v>
      </c>
    </row>
    <row r="27" spans="1:18" ht="13.5" thickBot="1" x14ac:dyDescent="0.25">
      <c r="A27" s="67" t="s">
        <v>316</v>
      </c>
      <c r="B27" s="97" t="s">
        <v>308</v>
      </c>
      <c r="C27" s="33" t="s">
        <v>347</v>
      </c>
      <c r="D27" s="33"/>
      <c r="E27" s="45"/>
      <c r="F27" s="45"/>
      <c r="G27" s="68" t="s">
        <v>80</v>
      </c>
      <c r="H27" s="77"/>
      <c r="I27" s="78">
        <v>0</v>
      </c>
      <c r="J27" s="75"/>
      <c r="K27" s="75"/>
      <c r="L27" s="75">
        <f>SUM(D27-H27-I27-J27-K27)</f>
        <v>0</v>
      </c>
      <c r="M27" s="75">
        <v>10.63</v>
      </c>
      <c r="N27" s="75">
        <f t="shared" si="3"/>
        <v>0</v>
      </c>
      <c r="O27" s="75">
        <f>SUM(J27:K27,N27)</f>
        <v>0</v>
      </c>
    </row>
    <row r="28" spans="1:18" x14ac:dyDescent="0.2">
      <c r="G28" s="22"/>
      <c r="K28" s="22"/>
      <c r="L28" s="22"/>
      <c r="M28" s="22"/>
    </row>
    <row r="29" spans="1:18" ht="13.5" thickBot="1" x14ac:dyDescent="0.25">
      <c r="G29" s="22"/>
      <c r="K29" s="22"/>
      <c r="L29" s="22"/>
      <c r="M29" s="22"/>
    </row>
    <row r="30" spans="1:18" ht="13.5" thickBot="1" x14ac:dyDescent="0.25">
      <c r="A30" s="101" t="s">
        <v>108</v>
      </c>
      <c r="B30" s="35"/>
      <c r="C30" s="35"/>
      <c r="D30" s="35"/>
      <c r="E30" s="35"/>
      <c r="F30" s="35"/>
      <c r="G30" s="35"/>
      <c r="H30" s="35"/>
      <c r="I30" s="35"/>
      <c r="J30" s="35"/>
      <c r="K30" s="66"/>
      <c r="L30" s="66"/>
      <c r="M30" s="66"/>
      <c r="N30" s="35"/>
      <c r="O30" s="105"/>
    </row>
    <row r="31" spans="1:18" ht="13.5" thickBot="1" x14ac:dyDescent="0.25">
      <c r="A31" s="102" t="s">
        <v>93</v>
      </c>
      <c r="B31" s="29" t="s">
        <v>94</v>
      </c>
      <c r="C31" s="29" t="s">
        <v>95</v>
      </c>
      <c r="D31" s="29" t="s">
        <v>96</v>
      </c>
      <c r="E31" s="29" t="s">
        <v>97</v>
      </c>
      <c r="F31" s="29" t="s">
        <v>98</v>
      </c>
      <c r="G31" s="29" t="s">
        <v>99</v>
      </c>
      <c r="H31" s="29" t="s">
        <v>100</v>
      </c>
      <c r="I31" s="29" t="s">
        <v>101</v>
      </c>
      <c r="J31" s="29" t="s">
        <v>102</v>
      </c>
      <c r="K31" s="29" t="s">
        <v>115</v>
      </c>
      <c r="L31" s="29" t="s">
        <v>170</v>
      </c>
      <c r="M31" s="29" t="s">
        <v>221</v>
      </c>
      <c r="N31" s="29" t="s">
        <v>225</v>
      </c>
      <c r="O31" s="29" t="s">
        <v>246</v>
      </c>
    </row>
    <row r="32" spans="1:18" ht="75" thickBot="1" x14ac:dyDescent="0.25">
      <c r="A32" s="103" t="s">
        <v>103</v>
      </c>
      <c r="B32" s="30" t="s">
        <v>224</v>
      </c>
      <c r="C32" s="30" t="s">
        <v>161</v>
      </c>
      <c r="D32" s="32" t="s">
        <v>104</v>
      </c>
      <c r="E32" s="32" t="s">
        <v>75</v>
      </c>
      <c r="F32" s="32" t="s">
        <v>162</v>
      </c>
      <c r="G32" s="32" t="s">
        <v>105</v>
      </c>
      <c r="H32" s="32" t="s">
        <v>88</v>
      </c>
      <c r="I32" s="32" t="s">
        <v>227</v>
      </c>
      <c r="J32" s="32" t="s">
        <v>354</v>
      </c>
      <c r="K32" s="30" t="s">
        <v>228</v>
      </c>
      <c r="L32" s="114" t="s">
        <v>226</v>
      </c>
      <c r="M32" s="114" t="s">
        <v>352</v>
      </c>
      <c r="N32" s="30" t="s">
        <v>353</v>
      </c>
      <c r="O32" s="30" t="s">
        <v>303</v>
      </c>
    </row>
    <row r="33" spans="1:19" ht="13.5" thickBot="1" x14ac:dyDescent="0.25">
      <c r="A33" s="97" t="s">
        <v>317</v>
      </c>
      <c r="B33" s="97" t="s">
        <v>305</v>
      </c>
      <c r="C33" s="33" t="s">
        <v>346</v>
      </c>
      <c r="D33" s="33"/>
      <c r="E33" s="45"/>
      <c r="F33" s="45"/>
      <c r="G33" s="68" t="s">
        <v>80</v>
      </c>
      <c r="H33" s="77"/>
      <c r="I33" s="78">
        <v>0</v>
      </c>
      <c r="J33" s="75"/>
      <c r="K33" s="75">
        <v>0</v>
      </c>
      <c r="L33" s="75">
        <f>SUM(D33-H33-I33-J33-K33)</f>
        <v>0</v>
      </c>
      <c r="M33" s="75">
        <v>17.899999999999999</v>
      </c>
      <c r="N33" s="75">
        <f t="shared" ref="N33:N34" si="4">MIN(L33,M33)</f>
        <v>0</v>
      </c>
      <c r="O33" s="75">
        <f>SUM(K33,N33)</f>
        <v>0</v>
      </c>
    </row>
    <row r="34" spans="1:19" ht="13.5" thickBot="1" x14ac:dyDescent="0.25">
      <c r="A34" s="97" t="s">
        <v>318</v>
      </c>
      <c r="B34" s="97" t="s">
        <v>308</v>
      </c>
      <c r="C34" s="33" t="s">
        <v>347</v>
      </c>
      <c r="D34" s="33"/>
      <c r="E34" s="45"/>
      <c r="F34" s="45"/>
      <c r="G34" s="68" t="s">
        <v>80</v>
      </c>
      <c r="H34" s="77"/>
      <c r="I34" s="78">
        <v>0</v>
      </c>
      <c r="J34" s="75"/>
      <c r="K34" s="75">
        <v>0</v>
      </c>
      <c r="L34" s="75">
        <f>SUM(D34-H34-I34-J34-K34)</f>
        <v>0</v>
      </c>
      <c r="M34" s="75">
        <v>10.63</v>
      </c>
      <c r="N34" s="75">
        <f t="shared" si="4"/>
        <v>0</v>
      </c>
      <c r="O34" s="75">
        <f>SUM(K34,N34)</f>
        <v>0</v>
      </c>
    </row>
    <row r="35" spans="1:19" x14ac:dyDescent="0.2">
      <c r="A35" s="104"/>
      <c r="B35" s="100"/>
      <c r="C35" s="100"/>
      <c r="D35" s="79"/>
      <c r="E35" s="80"/>
      <c r="F35" s="80"/>
      <c r="G35" s="81"/>
      <c r="H35" s="82"/>
      <c r="I35" s="82"/>
      <c r="J35" s="82"/>
      <c r="K35" s="82"/>
      <c r="L35" s="82"/>
      <c r="M35" s="82"/>
      <c r="N35" s="82"/>
      <c r="O35" s="82"/>
    </row>
    <row r="36" spans="1:19" x14ac:dyDescent="0.2">
      <c r="G36" s="22"/>
      <c r="K36" s="22"/>
      <c r="L36" s="22"/>
      <c r="M36" s="22"/>
    </row>
    <row r="37" spans="1:19" ht="15" x14ac:dyDescent="0.2">
      <c r="A37" s="98" t="s">
        <v>109</v>
      </c>
      <c r="G37" s="22"/>
      <c r="K37" s="22"/>
      <c r="L37" s="22"/>
      <c r="M37" s="22"/>
    </row>
    <row r="38" spans="1:19" ht="27.75" customHeight="1" x14ac:dyDescent="0.2">
      <c r="A38" s="291" t="s">
        <v>355</v>
      </c>
      <c r="B38" s="291"/>
      <c r="C38" s="291"/>
      <c r="D38" s="291"/>
      <c r="E38" s="291"/>
      <c r="F38" s="291"/>
      <c r="G38" s="291"/>
      <c r="H38" s="291"/>
      <c r="I38" s="291"/>
      <c r="J38" s="291"/>
      <c r="K38" s="291"/>
      <c r="L38" s="291"/>
      <c r="M38" s="291"/>
      <c r="N38" s="291"/>
      <c r="O38" s="291"/>
    </row>
    <row r="39" spans="1:19" ht="33" customHeight="1" x14ac:dyDescent="0.2">
      <c r="A39" s="292" t="s">
        <v>356</v>
      </c>
      <c r="B39" s="292"/>
      <c r="C39" s="292"/>
      <c r="D39" s="292"/>
      <c r="E39" s="292"/>
      <c r="F39" s="292"/>
      <c r="G39" s="292"/>
      <c r="H39" s="292"/>
      <c r="I39" s="292"/>
      <c r="J39" s="292"/>
      <c r="K39" s="292"/>
      <c r="L39" s="292"/>
      <c r="M39" s="292"/>
      <c r="N39" s="292"/>
      <c r="O39" s="292"/>
      <c r="P39" s="99"/>
      <c r="Q39" s="99"/>
      <c r="R39" s="99"/>
      <c r="S39" s="99"/>
    </row>
    <row r="40" spans="1:19" ht="15" customHeight="1" x14ac:dyDescent="0.2">
      <c r="A40" s="289" t="s">
        <v>357</v>
      </c>
      <c r="B40" s="289"/>
      <c r="C40" s="289"/>
      <c r="D40" s="289"/>
      <c r="E40" s="289"/>
      <c r="F40" s="289"/>
      <c r="G40" s="289"/>
      <c r="H40" s="289"/>
      <c r="I40" s="289"/>
      <c r="J40" s="289"/>
      <c r="K40" s="289"/>
      <c r="L40" s="289"/>
      <c r="M40" s="289"/>
      <c r="N40" s="289"/>
      <c r="O40" s="289"/>
    </row>
    <row r="41" spans="1:19" x14ac:dyDescent="0.2">
      <c r="A41" s="250"/>
      <c r="G41" s="22"/>
      <c r="K41" s="22"/>
      <c r="L41" s="22"/>
      <c r="M41" s="22"/>
    </row>
    <row r="42" spans="1:19" x14ac:dyDescent="0.2">
      <c r="G42" s="22"/>
      <c r="K42" s="22"/>
      <c r="L42" s="22"/>
      <c r="M42" s="22"/>
    </row>
    <row r="43" spans="1:19" x14ac:dyDescent="0.2">
      <c r="G43" s="22"/>
      <c r="K43" s="22"/>
      <c r="L43" s="22"/>
      <c r="M43" s="22"/>
    </row>
    <row r="44" spans="1:19" x14ac:dyDescent="0.2">
      <c r="G44" s="22"/>
      <c r="K44" s="22"/>
      <c r="L44" s="22"/>
      <c r="M44" s="22"/>
    </row>
    <row r="45" spans="1:19" x14ac:dyDescent="0.2">
      <c r="G45" s="22"/>
      <c r="K45" s="22"/>
      <c r="L45" s="22"/>
      <c r="M45" s="22"/>
    </row>
    <row r="46" spans="1:19" x14ac:dyDescent="0.2">
      <c r="G46" s="22"/>
      <c r="K46" s="22"/>
      <c r="L46" s="22"/>
      <c r="M46" s="22"/>
    </row>
    <row r="47" spans="1:19" x14ac:dyDescent="0.2">
      <c r="G47" s="22"/>
      <c r="K47" s="22"/>
      <c r="L47" s="22"/>
      <c r="M47" s="22"/>
    </row>
    <row r="48" spans="1:19" x14ac:dyDescent="0.2">
      <c r="G48" s="22"/>
      <c r="K48" s="22"/>
      <c r="L48" s="22"/>
      <c r="M48" s="22"/>
    </row>
    <row r="49" spans="7:13" x14ac:dyDescent="0.2">
      <c r="G49" s="22"/>
      <c r="K49" s="22"/>
      <c r="L49" s="22"/>
      <c r="M49" s="22"/>
    </row>
    <row r="50" spans="7:13" x14ac:dyDescent="0.2">
      <c r="G50" s="22"/>
      <c r="K50" s="22"/>
      <c r="L50" s="22"/>
      <c r="M50" s="22"/>
    </row>
    <row r="51" spans="7:13" x14ac:dyDescent="0.2">
      <c r="G51" s="22"/>
      <c r="K51" s="22"/>
      <c r="L51" s="22"/>
      <c r="M51" s="22"/>
    </row>
    <row r="52" spans="7:13" x14ac:dyDescent="0.2">
      <c r="G52" s="22"/>
      <c r="K52" s="22"/>
      <c r="L52" s="22"/>
      <c r="M52" s="22"/>
    </row>
    <row r="53" spans="7:13" x14ac:dyDescent="0.2">
      <c r="G53" s="22"/>
      <c r="K53" s="22"/>
      <c r="L53" s="22"/>
      <c r="M53" s="22"/>
    </row>
  </sheetData>
  <mergeCells count="3">
    <mergeCell ref="A38:O38"/>
    <mergeCell ref="A39:O39"/>
    <mergeCell ref="A40:O40"/>
  </mergeCells>
  <dataValidations count="37">
    <dataValidation type="list" showDropDown="1" showInputMessage="1" showErrorMessage="1" prompt="Do not change the Line Numbers" sqref="A33" xr:uid="{5BE0A8E4-A218-4109-8BB6-85495AC8068B}">
      <formula1>"2.3i"</formula1>
    </dataValidation>
    <dataValidation type="list" showDropDown="1" showInputMessage="1" showErrorMessage="1" prompt="Do not change the Line Numbers" sqref="A27" xr:uid="{231828AD-1278-4B70-B89D-E4599CD908DB}">
      <formula1>"2.2j"</formula1>
    </dataValidation>
    <dataValidation type="list" showDropDown="1" showInputMessage="1" showErrorMessage="1" prompt="Do not change the Line Numbers" sqref="A19" xr:uid="{206D1E99-0680-4B94-A5DD-F0B12315750F}">
      <formula1>"2.1i"</formula1>
    </dataValidation>
    <dataValidation type="list" showDropDown="1" showInputMessage="1" showErrorMessage="1" prompt="Do not change the Line Numbers" sqref="A18" xr:uid="{C45D7C39-A91D-4860-A71C-28E8CF1C9622}">
      <formula1>"1.1j"</formula1>
    </dataValidation>
    <dataValidation type="list" showDropDown="1" showInputMessage="1" showErrorMessage="1" prompt="Do not change the Line Numbers" sqref="A11" xr:uid="{94969066-FD64-4985-9151-EA536D4D7E92}">
      <formula1>"2j"</formula1>
    </dataValidation>
    <dataValidation type="list" showDropDown="1" showInputMessage="1" showErrorMessage="1" prompt="Do not change the Line Numbers" sqref="A10" xr:uid="{27514B99-F88C-4167-B198-9DA77E6F16DF}">
      <formula1>"2i"</formula1>
    </dataValidation>
    <dataValidation type="decimal" operator="lessThanOrEqual" allowBlank="1" showInputMessage="1" showErrorMessage="1" error="The Maximum Broadband Benefit is up to $75_x000a__x000a_" sqref="J17:J20 J33:J34" xr:uid="{E9121A9D-ECB0-4FC0-88C2-D2D7DAB2D388}">
      <formula1>75</formula1>
    </dataValidation>
    <dataValidation type="list" showDropDown="1" showInputMessage="1" showErrorMessage="1" prompt="Do not change the Line Numbers" sqref="A26" xr:uid="{8052754F-950D-4DAA-A0B8-E13A696555C0}">
      <formula1>"2.2i"</formula1>
    </dataValidation>
    <dataValidation type="list" showDropDown="1" showInputMessage="1" showErrorMessage="1" error="Do not change Funding Type" sqref="G10:G11 G33:G34 G19:G20 G26:G27" xr:uid="{CB656617-2B60-4333-AE46-11DC797D914C}">
      <formula1>"C"</formula1>
    </dataValidation>
    <dataValidation type="list" showDropDown="1" showInputMessage="1" showErrorMessage="1" error="Do not change Funding Type" sqref="G17:G18 G8:G9" xr:uid="{A2D1BDF6-0E5D-41D7-B341-E2CA53D61BF5}">
      <formula1>"F"</formula1>
    </dataValidation>
    <dataValidation type="list" showDropDown="1" showInputMessage="1" showErrorMessage="1" prompt="Do not change the Line Numbers" sqref="A34" xr:uid="{E8AB4167-2429-42E2-99BA-B07369A1EE44}">
      <formula1>"2.3j"</formula1>
    </dataValidation>
    <dataValidation type="list" allowBlank="1" showInputMessage="1" showErrorMessage="1" error="Please choose from the drop down list." sqref="F26:F27 F17:F20 F8:F11" xr:uid="{304BD1EA-C434-4742-8EE9-71BDB4F51513}">
      <formula1>"Voice, Bundled Voice, Bundled Broadband, Bundled Voice and Broadband"</formula1>
    </dataValidation>
    <dataValidation type="list" allowBlank="1" showInputMessage="1" showErrorMessage="1" sqref="F33:F34" xr:uid="{FDA73C5D-80F5-4B99-9DA7-53373E75C6A8}">
      <formula1>"Voice, Bundled Voice, Bundled Broadband, Bundled Voice and Broadband"</formula1>
    </dataValidation>
    <dataValidation type="decimal" allowBlank="1" showInputMessage="1" showErrorMessage="1" errorTitle="Funding Type C - State Makeup" error="Funding Type C receives a maximum of $34.25 if the service meets federal broadband standards. " sqref="K33:K34 K19:K20" xr:uid="{2085E817-4E0A-4231-BD2C-673C668C22B5}">
      <formula1>0</formula1>
      <formula2>34.25</formula2>
    </dataValidation>
    <dataValidation type="decimal" allowBlank="1" showInputMessage="1" showErrorMessage="1" errorTitle="Funding Type C - State Makeup" error="Funding Type C receives a maximum of $9.25 if the service meets federal broadband standards. " sqref="K26:K27" xr:uid="{3022363C-27C8-4593-8E19-C48D6E753090}">
      <formula1>0</formula1>
      <formula2>9.25</formula2>
    </dataValidation>
    <dataValidation type="decimal" operator="equal" allowBlank="1" showInputMessage="1" showErrorMessage="1" errorTitle="Funding Type C" error="Funding Type C does not receive federal support." sqref="I10:I11 I33:I34 I19:I20 I26:I27" xr:uid="{4E822586-37C6-43EB-974D-6624C17DE8F6}">
      <formula1>0</formula1>
    </dataValidation>
    <dataValidation type="decimal" operator="equal" allowBlank="1" showInputMessage="1" showErrorMessage="1" errorTitle="State Makeup for Federal Support" error="Funding Type F does not receive State Makeup subsidies." sqref="K17:K18 K8:K9" xr:uid="{B15A6578-31E6-4A8B-B28B-95953A40CA46}">
      <formula1>0</formula1>
    </dataValidation>
    <dataValidation type="list" showDropDown="1" showInputMessage="1" showErrorMessage="1" prompt="Do not change the Line Numbers" sqref="A9" xr:uid="{49C93583-5270-4941-8B8F-713405B2039A}">
      <formula1>"1j"</formula1>
    </dataValidation>
    <dataValidation type="list" showDropDown="1" showInputMessage="1" showErrorMessage="1" prompt="Do not change the Line Numbers" sqref="A17" xr:uid="{883A37E5-B6E0-4D1F-ACD7-5EDABC63152E}">
      <formula1>"1.1i"</formula1>
    </dataValidation>
    <dataValidation type="decimal" allowBlank="1" showInputMessage="1" showErrorMessage="1" errorTitle="Federal Subsidy" error="The maximum federal subsidy for meeting broadband standards is $9.25." sqref="I8:I9" xr:uid="{D074C6B1-DC72-470D-AAAD-E1BD21EC0387}">
      <formula1>0</formula1>
      <formula2>9.25</formula2>
    </dataValidation>
    <dataValidation type="decimal" allowBlank="1" showInputMessage="1" showErrorMessage="1" errorTitle="Federal Subsidy" error="The maximum federal subsidy for meeting broadband standards is $34.25." sqref="I17:I18" xr:uid="{87D06755-D5C6-4E3A-9AFB-27733DB9263A}">
      <formula1>0</formula1>
      <formula2>34.25</formula2>
    </dataValidation>
    <dataValidation type="list" showDropDown="1" showInputMessage="1" showErrorMessage="1" prompt="Do not change the Line Numbers" sqref="A20" xr:uid="{C68D2B4D-9EFA-4010-99D0-FC552AB07853}">
      <formula1>"2.1j"</formula1>
    </dataValidation>
    <dataValidation type="decimal" allowBlank="1" showInputMessage="1" showErrorMessage="1" errorTitle="Funding Type C - State Makeup" error="Funding Type C receives a maximum of $9.25 if the service meets federal broadband standards. " sqref="K10:K11" xr:uid="{B3E1C890-0A90-49D4-9B26-54BC28D8075C}">
      <formula1>-9.25</formula1>
      <formula2>9.25</formula2>
    </dataValidation>
    <dataValidation type="decimal" operator="lessThanOrEqual" allowBlank="1" showInputMessage="1" showErrorMessage="1" error="The Maximum Broadband Benefit is up to $30_x000a_" sqref="J26:J27 J8:J11" xr:uid="{F94A8A0C-98CD-4CE0-B600-16910E1CD7C1}">
      <formula1>30</formula1>
    </dataValidation>
    <dataValidation type="list" showDropDown="1" showInputMessage="1" showErrorMessage="1" prompt="Do not change the Line Numbers" sqref="A8" xr:uid="{5B927C98-B216-4640-9F1D-EC3FA41E9995}">
      <formula1>"1i"</formula1>
    </dataValidation>
    <dataValidation type="list" showDropDown="1" showInputMessage="1" showErrorMessage="1" errorTitle="ACP" error="Claim Form Line # 2i corresponds to ACP" sqref="C10" xr:uid="{AB95B766-0EE8-47C0-851F-48E38535C8D9}">
      <formula1>"ACP Pilot (Full)"</formula1>
    </dataValidation>
    <dataValidation type="list" showDropDown="1" showInputMessage="1" showErrorMessage="1" errorTitle="ACP" error="Claim Form Line # 2j corresponds to ACP" sqref="C11" xr:uid="{8832CCFE-2817-4BF9-9572-BF970ACF6A98}">
      <formula1>"ACP Pilot (Partial)"</formula1>
    </dataValidation>
    <dataValidation type="list" showDropDown="1" showInputMessage="1" showErrorMessage="1" errorTitle="EBB" error="Claim Form Line # 1i corresponds to ACP" sqref="C8" xr:uid="{9CE1FA5A-BB33-4F21-B3FC-F5D5B82134A0}">
      <formula1>"ACP Pilot (Full)"</formula1>
    </dataValidation>
    <dataValidation type="list" showDropDown="1" showInputMessage="1" showErrorMessage="1" errorTitle="ACP" error="Claim Form Line # 1j corresponds to ACP" sqref="C9" xr:uid="{E50403EE-07DD-436F-A60C-036A9B567597}">
      <formula1>"ACP Pilot (Partial)"</formula1>
    </dataValidation>
    <dataValidation type="list" showDropDown="1" showInputMessage="1" showErrorMessage="1" errorTitle="ACP" error="Claim Form Line # 2.1j corresponds to ACP" sqref="C20" xr:uid="{EB381238-556F-454F-BBAE-C55120352047}">
      <formula1>"ACP Pilot (Partial)"</formula1>
    </dataValidation>
    <dataValidation type="list" showDropDown="1" showInputMessage="1" showErrorMessage="1" errorTitle="ACP" error="Claim Form Line # 2.1i corresponds to ACP" sqref="C19" xr:uid="{6A406BD9-81FA-45D3-BC9C-48A8C4905823}">
      <formula1>"ACP Pilot (Full)"</formula1>
    </dataValidation>
    <dataValidation type="list" showDropDown="1" showInputMessage="1" showErrorMessage="1" errorTitle="ACP" error="Claim Form Line # 1.1j corresponds to ACP" sqref="C18" xr:uid="{A7F69103-68FA-4B92-9160-8E50D207BFD3}">
      <formula1>"ACP Pilot (Partial)"</formula1>
    </dataValidation>
    <dataValidation type="list" showDropDown="1" showInputMessage="1" showErrorMessage="1" errorTitle="ACP" error="Claim Form Line # 1.1i corresponds to ACP" sqref="C17" xr:uid="{CACBEA96-5F28-4EC0-86E2-FF5187C5AA77}">
      <formula1>"ACP Pilot (Full)"</formula1>
    </dataValidation>
    <dataValidation type="list" showDropDown="1" showInputMessage="1" showErrorMessage="1" errorTitle="ACP" error="Claim Form Line # 2.2j corresponds to ACP" sqref="C27" xr:uid="{E98CFFAD-C652-47A6-8EFA-DA0BE0642821}">
      <formula1>"ACP Pilot (Partial)"</formula1>
    </dataValidation>
    <dataValidation type="list" showDropDown="1" showInputMessage="1" showErrorMessage="1" errorTitle="ACP" error="Claim Form Line # 2.2i corresponds to ACP" sqref="C26" xr:uid="{799765A4-039E-413F-8734-6DEEF9B78199}">
      <formula1>"ACP Pilot (Full)"</formula1>
    </dataValidation>
    <dataValidation type="list" showDropDown="1" showInputMessage="1" showErrorMessage="1" errorTitle="ACP" error="Claim Form Line # 2.3j corresponds to ACP" sqref="C34" xr:uid="{3865BB16-AA95-4BB2-9876-2F9EC307DD20}">
      <formula1>"ACP Pilot (Partial)"</formula1>
    </dataValidation>
    <dataValidation type="list" showDropDown="1" showInputMessage="1" showErrorMessage="1" errorTitle="ACP" error="Claim Form Line # 2.3i corresponds to ACP" sqref="C33" xr:uid="{C793DF7D-DA73-46C9-BD9F-FF8B85F4A20D}">
      <formula1>"ACP Pilot (Full)"</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67"/>
  <sheetViews>
    <sheetView workbookViewId="0">
      <selection activeCell="A2" sqref="A2"/>
    </sheetView>
  </sheetViews>
  <sheetFormatPr defaultColWidth="9.140625" defaultRowHeight="12.75" x14ac:dyDescent="0.2"/>
  <cols>
    <col min="1" max="1" width="9.85546875" style="171" customWidth="1"/>
    <col min="2" max="2" width="17.5703125" style="171" bestFit="1" customWidth="1"/>
    <col min="3" max="3" width="22.140625" style="171" customWidth="1"/>
    <col min="4" max="4" width="22.140625" style="172" customWidth="1"/>
    <col min="5" max="5" width="22.140625" style="172" bestFit="1" customWidth="1"/>
    <col min="6" max="7" width="21" style="172" customWidth="1"/>
    <col min="8" max="8" width="16.5703125" style="173" customWidth="1"/>
    <col min="9" max="9" width="18" style="174" customWidth="1"/>
    <col min="10" max="10" width="21.7109375" style="221" customWidth="1"/>
    <col min="11" max="16384" width="9.140625" style="172"/>
  </cols>
  <sheetData>
    <row r="1" spans="1:10" x14ac:dyDescent="0.2">
      <c r="A1" s="170" t="str">
        <f>'Weighted Avg'!A1</f>
        <v>California LifeLine Report and Claim Form For Wireless - ACP Pilot</v>
      </c>
    </row>
    <row r="2" spans="1:10" x14ac:dyDescent="0.2">
      <c r="A2" s="154" t="str">
        <f>'ACP Pilot'!A2</f>
        <v>CPCN  _####________</v>
      </c>
      <c r="B2" s="154" t="str">
        <f>'ACP Pilot'!B2</f>
        <v>For Period of ___August 2023___________</v>
      </c>
    </row>
    <row r="3" spans="1:10" ht="27.75" customHeight="1" x14ac:dyDescent="0.25">
      <c r="A3" s="176" t="s">
        <v>319</v>
      </c>
      <c r="D3" s="171"/>
      <c r="H3" s="177"/>
      <c r="I3" s="178"/>
    </row>
    <row r="4" spans="1:10" x14ac:dyDescent="0.2">
      <c r="A4" s="179"/>
      <c r="D4" s="171"/>
      <c r="H4" s="177"/>
      <c r="I4" s="178"/>
    </row>
    <row r="5" spans="1:10" ht="13.5" thickBot="1" x14ac:dyDescent="0.25"/>
    <row r="6" spans="1:10" s="182" customFormat="1" ht="39" thickBot="1" x14ac:dyDescent="0.25">
      <c r="A6" s="180" t="s">
        <v>103</v>
      </c>
      <c r="B6" s="180" t="s">
        <v>110</v>
      </c>
      <c r="C6" s="180" t="s">
        <v>161</v>
      </c>
      <c r="D6" s="180" t="s">
        <v>162</v>
      </c>
      <c r="E6" s="180" t="s">
        <v>75</v>
      </c>
      <c r="F6" s="180" t="s">
        <v>76</v>
      </c>
      <c r="G6" s="180" t="s">
        <v>111</v>
      </c>
      <c r="H6" s="181" t="s">
        <v>112</v>
      </c>
      <c r="I6" s="180" t="s">
        <v>113</v>
      </c>
      <c r="J6" s="181" t="s">
        <v>114</v>
      </c>
    </row>
    <row r="7" spans="1:10" s="182" customFormat="1" ht="13.5" thickBot="1" x14ac:dyDescent="0.25">
      <c r="A7" s="299" t="s">
        <v>163</v>
      </c>
      <c r="B7" s="300"/>
      <c r="C7" s="300"/>
      <c r="D7" s="300"/>
      <c r="E7" s="300"/>
      <c r="F7" s="300"/>
      <c r="G7" s="300"/>
      <c r="H7" s="300"/>
      <c r="I7" s="300"/>
      <c r="J7" s="301"/>
    </row>
    <row r="8" spans="1:10" ht="13.5" thickBot="1" x14ac:dyDescent="0.25">
      <c r="A8" s="190" t="s">
        <v>304</v>
      </c>
      <c r="B8" s="183" t="s">
        <v>305</v>
      </c>
      <c r="C8" s="184" t="s">
        <v>306</v>
      </c>
      <c r="D8" s="184"/>
      <c r="E8" s="251"/>
      <c r="F8" s="185" t="s">
        <v>81</v>
      </c>
      <c r="G8" s="186" t="s">
        <v>82</v>
      </c>
      <c r="H8" s="187">
        <f>VLOOKUP(A8,'ACP Pilot'!$A$8:$O$35,15, FALSE)</f>
        <v>17.899999999999999</v>
      </c>
      <c r="I8" s="188">
        <v>100</v>
      </c>
      <c r="J8" s="189">
        <f>H8*I8</f>
        <v>1789.9999999999998</v>
      </c>
    </row>
    <row r="9" spans="1:10" ht="13.5" thickTop="1" x14ac:dyDescent="0.2">
      <c r="A9" s="293" t="s">
        <v>164</v>
      </c>
      <c r="B9" s="294"/>
      <c r="C9" s="294"/>
      <c r="D9" s="294"/>
      <c r="E9" s="294"/>
      <c r="F9" s="294"/>
      <c r="G9" s="294"/>
      <c r="H9" s="294"/>
      <c r="I9" s="295"/>
      <c r="J9" s="275">
        <f>ROUND(J8,2)</f>
        <v>1790</v>
      </c>
    </row>
    <row r="10" spans="1:10" ht="13.5" thickBot="1" x14ac:dyDescent="0.25">
      <c r="A10" s="193"/>
      <c r="B10" s="194"/>
      <c r="C10" s="194"/>
      <c r="D10" s="195"/>
      <c r="E10" s="195"/>
      <c r="F10" s="195"/>
      <c r="G10" s="195"/>
      <c r="H10" s="195"/>
      <c r="I10" s="191"/>
      <c r="J10" s="192"/>
    </row>
    <row r="11" spans="1:10" ht="13.5" thickBot="1" x14ac:dyDescent="0.25">
      <c r="A11" s="190" t="s">
        <v>307</v>
      </c>
      <c r="B11" s="183" t="s">
        <v>308</v>
      </c>
      <c r="C11" s="184" t="s">
        <v>306</v>
      </c>
      <c r="D11" s="184"/>
      <c r="E11" s="251"/>
      <c r="F11" s="185" t="s">
        <v>81</v>
      </c>
      <c r="G11" s="186" t="s">
        <v>82</v>
      </c>
      <c r="H11" s="187">
        <f>VLOOKUP(A11,'ACP Pilot'!$A$8:$O$35,15, FALSE)</f>
        <v>10.63</v>
      </c>
      <c r="I11" s="188"/>
      <c r="J11" s="189">
        <f>H11*I11</f>
        <v>0</v>
      </c>
    </row>
    <row r="12" spans="1:10" ht="13.5" thickTop="1" x14ac:dyDescent="0.2">
      <c r="A12" s="293" t="s">
        <v>164</v>
      </c>
      <c r="B12" s="294"/>
      <c r="C12" s="294"/>
      <c r="D12" s="294"/>
      <c r="E12" s="294"/>
      <c r="F12" s="294"/>
      <c r="G12" s="294"/>
      <c r="H12" s="294"/>
      <c r="I12" s="295"/>
      <c r="J12" s="275">
        <f>ROUND(J11,2)</f>
        <v>0</v>
      </c>
    </row>
    <row r="13" spans="1:10" x14ac:dyDescent="0.2">
      <c r="A13" s="252"/>
      <c r="B13" s="196"/>
      <c r="C13" s="196"/>
      <c r="D13" s="197"/>
      <c r="E13" s="197"/>
      <c r="F13" s="197"/>
      <c r="G13" s="197"/>
      <c r="H13" s="197"/>
      <c r="I13" s="253"/>
      <c r="J13" s="254"/>
    </row>
    <row r="14" spans="1:10" ht="13.5" thickBot="1" x14ac:dyDescent="0.25">
      <c r="A14" s="296" t="s">
        <v>84</v>
      </c>
      <c r="B14" s="297"/>
      <c r="C14" s="297"/>
      <c r="D14" s="297"/>
      <c r="E14" s="297"/>
      <c r="F14" s="297"/>
      <c r="G14" s="297"/>
      <c r="H14" s="297"/>
      <c r="I14" s="298"/>
      <c r="J14" s="255">
        <f>ROUND(SUM(J9,J12),2)</f>
        <v>1790</v>
      </c>
    </row>
    <row r="15" spans="1:10" x14ac:dyDescent="0.2">
      <c r="A15" s="196"/>
      <c r="B15" s="196"/>
      <c r="C15" s="196"/>
      <c r="D15" s="197"/>
      <c r="E15" s="197"/>
      <c r="F15" s="197"/>
      <c r="G15" s="197"/>
      <c r="H15" s="197"/>
      <c r="I15" s="197"/>
      <c r="J15" s="198"/>
    </row>
    <row r="16" spans="1:10" ht="13.5" thickBot="1" x14ac:dyDescent="0.25">
      <c r="A16" s="196"/>
      <c r="B16" s="196"/>
      <c r="C16" s="196"/>
      <c r="D16" s="197"/>
      <c r="E16" s="197"/>
      <c r="F16" s="197"/>
      <c r="G16" s="197"/>
      <c r="H16" s="197"/>
      <c r="I16" s="197"/>
      <c r="J16" s="198"/>
    </row>
    <row r="17" spans="1:10" ht="13.5" thickBot="1" x14ac:dyDescent="0.25">
      <c r="A17" s="302" t="s">
        <v>165</v>
      </c>
      <c r="B17" s="303"/>
      <c r="C17" s="303"/>
      <c r="D17" s="303"/>
      <c r="E17" s="303"/>
      <c r="F17" s="303"/>
      <c r="G17" s="303"/>
      <c r="H17" s="303"/>
      <c r="I17" s="303"/>
      <c r="J17" s="304"/>
    </row>
    <row r="18" spans="1:10" ht="13.5" thickBot="1" x14ac:dyDescent="0.25">
      <c r="A18" s="190" t="s">
        <v>311</v>
      </c>
      <c r="B18" s="183" t="s">
        <v>305</v>
      </c>
      <c r="C18" s="184" t="s">
        <v>306</v>
      </c>
      <c r="D18" s="184"/>
      <c r="E18" s="251"/>
      <c r="F18" s="185" t="s">
        <v>81</v>
      </c>
      <c r="G18" s="186" t="s">
        <v>83</v>
      </c>
      <c r="H18" s="187">
        <f>VLOOKUP(A18,'ACP Pilot'!$A$8:$O$35,15, FALSE)</f>
        <v>17.899999999999999</v>
      </c>
      <c r="I18" s="188"/>
      <c r="J18" s="202">
        <f>H18*I18</f>
        <v>0</v>
      </c>
    </row>
    <row r="19" spans="1:10" ht="13.5" thickTop="1" x14ac:dyDescent="0.2">
      <c r="A19" s="293" t="s">
        <v>164</v>
      </c>
      <c r="B19" s="294"/>
      <c r="C19" s="294"/>
      <c r="D19" s="294"/>
      <c r="E19" s="294"/>
      <c r="F19" s="294"/>
      <c r="G19" s="294"/>
      <c r="H19" s="294"/>
      <c r="I19" s="295"/>
      <c r="J19" s="275">
        <f>ROUND(J18,2)</f>
        <v>0</v>
      </c>
    </row>
    <row r="20" spans="1:10" ht="13.5" thickBot="1" x14ac:dyDescent="0.25">
      <c r="A20" s="191"/>
      <c r="B20" s="191"/>
      <c r="C20" s="191"/>
      <c r="D20" s="191"/>
      <c r="E20" s="191"/>
      <c r="F20" s="191"/>
      <c r="G20" s="191"/>
      <c r="H20" s="191"/>
      <c r="I20" s="191"/>
      <c r="J20" s="201"/>
    </row>
    <row r="21" spans="1:10" ht="13.5" thickBot="1" x14ac:dyDescent="0.25">
      <c r="A21" s="190" t="s">
        <v>312</v>
      </c>
      <c r="B21" s="183" t="s">
        <v>308</v>
      </c>
      <c r="C21" s="184" t="s">
        <v>306</v>
      </c>
      <c r="D21" s="184"/>
      <c r="E21" s="251"/>
      <c r="F21" s="185" t="s">
        <v>81</v>
      </c>
      <c r="G21" s="199" t="s">
        <v>83</v>
      </c>
      <c r="H21" s="187">
        <f>VLOOKUP(A21,'ACP Pilot'!$A$8:$O$35,15, FALSE)</f>
        <v>10.63</v>
      </c>
      <c r="I21" s="188"/>
      <c r="J21" s="202">
        <f>H21*I21</f>
        <v>0</v>
      </c>
    </row>
    <row r="22" spans="1:10" ht="13.5" thickTop="1" x14ac:dyDescent="0.2">
      <c r="A22" s="293" t="s">
        <v>164</v>
      </c>
      <c r="B22" s="294"/>
      <c r="C22" s="294"/>
      <c r="D22" s="294"/>
      <c r="E22" s="294"/>
      <c r="F22" s="294"/>
      <c r="G22" s="294"/>
      <c r="H22" s="294"/>
      <c r="I22" s="295"/>
      <c r="J22" s="275">
        <f>ROUND(J21,2)</f>
        <v>0</v>
      </c>
    </row>
    <row r="23" spans="1:10" x14ac:dyDescent="0.2">
      <c r="A23" s="256"/>
      <c r="B23" s="197"/>
      <c r="C23" s="197"/>
      <c r="D23" s="197"/>
      <c r="E23" s="197"/>
      <c r="F23" s="197"/>
      <c r="G23" s="197"/>
      <c r="H23" s="197"/>
      <c r="I23" s="197"/>
      <c r="J23" s="257"/>
    </row>
    <row r="24" spans="1:10" ht="13.5" thickBot="1" x14ac:dyDescent="0.25">
      <c r="A24" s="296" t="s">
        <v>84</v>
      </c>
      <c r="B24" s="297"/>
      <c r="C24" s="297"/>
      <c r="D24" s="297"/>
      <c r="E24" s="297"/>
      <c r="F24" s="297"/>
      <c r="G24" s="297"/>
      <c r="H24" s="297"/>
      <c r="I24" s="298"/>
      <c r="J24" s="258">
        <f>ROUND(SUM(J19,J22),2)</f>
        <v>0</v>
      </c>
    </row>
    <row r="25" spans="1:10" x14ac:dyDescent="0.2">
      <c r="A25" s="196"/>
      <c r="B25" s="196"/>
      <c r="C25" s="196"/>
      <c r="D25" s="197"/>
      <c r="E25" s="197"/>
      <c r="F25" s="197"/>
      <c r="G25" s="197"/>
      <c r="H25" s="197"/>
      <c r="I25" s="197"/>
      <c r="J25" s="204"/>
    </row>
    <row r="26" spans="1:10" ht="13.5" thickBot="1" x14ac:dyDescent="0.25">
      <c r="A26" s="196"/>
      <c r="B26" s="196"/>
      <c r="C26" s="196"/>
      <c r="D26" s="197"/>
      <c r="E26" s="197"/>
      <c r="F26" s="197"/>
      <c r="G26" s="197"/>
      <c r="H26" s="197"/>
      <c r="I26" s="197"/>
      <c r="J26" s="198"/>
    </row>
    <row r="27" spans="1:10" ht="13.5" thickBot="1" x14ac:dyDescent="0.25">
      <c r="A27" s="305" t="s">
        <v>166</v>
      </c>
      <c r="B27" s="306"/>
      <c r="C27" s="306"/>
      <c r="D27" s="306"/>
      <c r="E27" s="306"/>
      <c r="F27" s="306"/>
      <c r="G27" s="306"/>
      <c r="H27" s="306"/>
      <c r="I27" s="306"/>
      <c r="J27" s="307"/>
    </row>
    <row r="28" spans="1:10" ht="13.5" thickBot="1" x14ac:dyDescent="0.25">
      <c r="A28" s="212" t="s">
        <v>309</v>
      </c>
      <c r="B28" s="183" t="s">
        <v>305</v>
      </c>
      <c r="C28" s="184" t="s">
        <v>306</v>
      </c>
      <c r="D28" s="184"/>
      <c r="E28" s="260"/>
      <c r="F28" s="185" t="s">
        <v>80</v>
      </c>
      <c r="G28" s="213" t="s">
        <v>82</v>
      </c>
      <c r="H28" s="187">
        <f>VLOOKUP(A28,'ACP Pilot'!$A$8:$O$35,15, FALSE)</f>
        <v>0</v>
      </c>
      <c r="I28" s="214"/>
      <c r="J28" s="189">
        <f>H28*I28</f>
        <v>0</v>
      </c>
    </row>
    <row r="29" spans="1:10" ht="13.5" thickTop="1" x14ac:dyDescent="0.2">
      <c r="A29" s="293" t="s">
        <v>164</v>
      </c>
      <c r="B29" s="294"/>
      <c r="C29" s="294"/>
      <c r="D29" s="294"/>
      <c r="E29" s="294"/>
      <c r="F29" s="294"/>
      <c r="G29" s="294"/>
      <c r="H29" s="294"/>
      <c r="I29" s="295"/>
      <c r="J29" s="275">
        <f>ROUND(J28,2)</f>
        <v>0</v>
      </c>
    </row>
    <row r="30" spans="1:10" ht="13.5" thickBot="1" x14ac:dyDescent="0.25">
      <c r="A30" s="194"/>
      <c r="B30" s="194"/>
      <c r="C30" s="194"/>
      <c r="D30" s="206"/>
      <c r="E30" s="205"/>
      <c r="F30" s="207"/>
      <c r="G30" s="208"/>
      <c r="H30" s="209"/>
      <c r="I30" s="210"/>
      <c r="J30" s="211"/>
    </row>
    <row r="31" spans="1:10" ht="13.5" thickBot="1" x14ac:dyDescent="0.25">
      <c r="A31" s="212" t="s">
        <v>310</v>
      </c>
      <c r="B31" s="183" t="s">
        <v>308</v>
      </c>
      <c r="C31" s="184" t="s">
        <v>306</v>
      </c>
      <c r="D31" s="184"/>
      <c r="E31" s="260"/>
      <c r="F31" s="185" t="s">
        <v>80</v>
      </c>
      <c r="G31" s="213" t="s">
        <v>82</v>
      </c>
      <c r="H31" s="187">
        <f>VLOOKUP(A31,'ACP Pilot'!$A$8:$O$35,15, FALSE)</f>
        <v>49.88</v>
      </c>
      <c r="I31" s="214">
        <v>50</v>
      </c>
      <c r="J31" s="189">
        <f>H31*I31</f>
        <v>2494</v>
      </c>
    </row>
    <row r="32" spans="1:10" ht="13.5" thickTop="1" x14ac:dyDescent="0.2">
      <c r="A32" s="293" t="s">
        <v>164</v>
      </c>
      <c r="B32" s="294"/>
      <c r="C32" s="294"/>
      <c r="D32" s="294"/>
      <c r="E32" s="294"/>
      <c r="F32" s="294"/>
      <c r="G32" s="294"/>
      <c r="H32" s="294"/>
      <c r="I32" s="295"/>
      <c r="J32" s="275">
        <f>ROUND(J31,2)</f>
        <v>2494</v>
      </c>
    </row>
    <row r="33" spans="1:11" x14ac:dyDescent="0.2">
      <c r="A33" s="196"/>
      <c r="B33" s="196"/>
      <c r="C33" s="196"/>
      <c r="D33" s="142"/>
      <c r="E33" s="205"/>
      <c r="F33" s="208"/>
      <c r="G33" s="208"/>
      <c r="H33" s="175"/>
      <c r="I33" s="215"/>
      <c r="J33" s="261"/>
      <c r="K33" s="203"/>
    </row>
    <row r="34" spans="1:11" ht="13.5" thickBot="1" x14ac:dyDescent="0.25">
      <c r="A34" s="296" t="s">
        <v>84</v>
      </c>
      <c r="B34" s="297"/>
      <c r="C34" s="297"/>
      <c r="D34" s="297"/>
      <c r="E34" s="297"/>
      <c r="F34" s="297"/>
      <c r="G34" s="297"/>
      <c r="H34" s="297"/>
      <c r="I34" s="298"/>
      <c r="J34" s="262">
        <f>ROUND(SUM(J29,J32),2)</f>
        <v>2494</v>
      </c>
    </row>
    <row r="35" spans="1:11" x14ac:dyDescent="0.2">
      <c r="A35" s="196"/>
      <c r="B35" s="196"/>
      <c r="C35" s="196"/>
      <c r="D35" s="197"/>
      <c r="E35" s="197"/>
      <c r="F35" s="197"/>
      <c r="G35" s="197"/>
      <c r="H35" s="197"/>
      <c r="I35" s="197"/>
      <c r="J35" s="198"/>
    </row>
    <row r="36" spans="1:11" ht="13.5" thickBot="1" x14ac:dyDescent="0.25">
      <c r="A36" s="196"/>
      <c r="B36" s="196"/>
      <c r="C36" s="196"/>
      <c r="D36" s="197"/>
      <c r="E36" s="197"/>
      <c r="F36" s="197"/>
      <c r="G36" s="197"/>
      <c r="H36" s="197"/>
      <c r="I36" s="197"/>
      <c r="J36" s="198"/>
    </row>
    <row r="37" spans="1:11" ht="13.5" thickBot="1" x14ac:dyDescent="0.25">
      <c r="A37" s="308" t="s">
        <v>167</v>
      </c>
      <c r="B37" s="309"/>
      <c r="C37" s="309"/>
      <c r="D37" s="309"/>
      <c r="E37" s="309"/>
      <c r="F37" s="309"/>
      <c r="G37" s="309"/>
      <c r="H37" s="309"/>
      <c r="I37" s="309"/>
      <c r="J37" s="310"/>
    </row>
    <row r="38" spans="1:11" ht="13.5" thickBot="1" x14ac:dyDescent="0.25">
      <c r="A38" s="212" t="s">
        <v>313</v>
      </c>
      <c r="B38" s="183" t="s">
        <v>305</v>
      </c>
      <c r="C38" s="184" t="s">
        <v>306</v>
      </c>
      <c r="D38" s="184"/>
      <c r="E38" s="251"/>
      <c r="F38" s="185" t="s">
        <v>80</v>
      </c>
      <c r="G38" s="200" t="s">
        <v>83</v>
      </c>
      <c r="H38" s="187">
        <f>VLOOKUP(A38,'ACP Pilot'!$A$8:$O$35,15, FALSE)</f>
        <v>127.15</v>
      </c>
      <c r="I38" s="188"/>
      <c r="J38" s="189">
        <f>H38*I38</f>
        <v>0</v>
      </c>
    </row>
    <row r="39" spans="1:11" ht="13.5" thickTop="1" x14ac:dyDescent="0.2">
      <c r="A39" s="293" t="s">
        <v>164</v>
      </c>
      <c r="B39" s="294"/>
      <c r="C39" s="294"/>
      <c r="D39" s="294"/>
      <c r="E39" s="294"/>
      <c r="F39" s="294"/>
      <c r="G39" s="294"/>
      <c r="H39" s="294"/>
      <c r="I39" s="295"/>
      <c r="J39" s="275">
        <f>ROUND(J38,2)</f>
        <v>0</v>
      </c>
    </row>
    <row r="40" spans="1:11" ht="13.5" thickBot="1" x14ac:dyDescent="0.25">
      <c r="A40" s="194"/>
      <c r="B40" s="194"/>
      <c r="C40" s="194"/>
      <c r="D40" s="195"/>
      <c r="E40" s="191"/>
      <c r="F40" s="191"/>
      <c r="G40" s="191"/>
      <c r="H40" s="191"/>
      <c r="I40" s="191"/>
      <c r="J40" s="192"/>
    </row>
    <row r="41" spans="1:11" ht="13.5" thickBot="1" x14ac:dyDescent="0.25">
      <c r="A41" s="212" t="s">
        <v>314</v>
      </c>
      <c r="B41" s="183" t="s">
        <v>308</v>
      </c>
      <c r="C41" s="184" t="s">
        <v>306</v>
      </c>
      <c r="D41" s="184"/>
      <c r="E41" s="251"/>
      <c r="F41" s="185" t="s">
        <v>80</v>
      </c>
      <c r="G41" s="200" t="s">
        <v>83</v>
      </c>
      <c r="H41" s="187">
        <f>VLOOKUP(A41,'ACP Pilot'!$A$8:$O$35,15, FALSE)</f>
        <v>119.88</v>
      </c>
      <c r="I41" s="188"/>
      <c r="J41" s="189">
        <f>H41*I41</f>
        <v>0</v>
      </c>
    </row>
    <row r="42" spans="1:11" ht="13.5" thickTop="1" x14ac:dyDescent="0.2">
      <c r="A42" s="293" t="s">
        <v>164</v>
      </c>
      <c r="B42" s="294"/>
      <c r="C42" s="294"/>
      <c r="D42" s="294"/>
      <c r="E42" s="294"/>
      <c r="F42" s="294"/>
      <c r="G42" s="294"/>
      <c r="H42" s="294"/>
      <c r="I42" s="295"/>
      <c r="J42" s="275">
        <f>ROUND(J41,2)</f>
        <v>0</v>
      </c>
    </row>
    <row r="43" spans="1:11" x14ac:dyDescent="0.2">
      <c r="A43" s="196"/>
      <c r="B43" s="196"/>
      <c r="C43" s="196"/>
      <c r="D43" s="197"/>
      <c r="E43" s="197"/>
      <c r="F43" s="197"/>
      <c r="G43" s="197"/>
      <c r="H43" s="197"/>
      <c r="I43" s="197"/>
      <c r="J43" s="254"/>
    </row>
    <row r="44" spans="1:11" ht="13.5" thickBot="1" x14ac:dyDescent="0.25">
      <c r="A44" s="296" t="s">
        <v>84</v>
      </c>
      <c r="B44" s="297"/>
      <c r="C44" s="297"/>
      <c r="D44" s="297"/>
      <c r="E44" s="297"/>
      <c r="F44" s="297"/>
      <c r="G44" s="297"/>
      <c r="H44" s="297"/>
      <c r="I44" s="298"/>
      <c r="J44" s="262">
        <f>ROUND(SUM(J39,J42),2)</f>
        <v>0</v>
      </c>
    </row>
    <row r="45" spans="1:11" x14ac:dyDescent="0.2">
      <c r="A45" s="196"/>
      <c r="B45" s="196"/>
      <c r="C45" s="196"/>
      <c r="D45" s="197"/>
      <c r="E45" s="197"/>
      <c r="F45" s="197"/>
      <c r="G45" s="197"/>
      <c r="H45" s="197"/>
      <c r="I45" s="197"/>
      <c r="J45" s="198"/>
    </row>
    <row r="46" spans="1:11" ht="13.5" thickBot="1" x14ac:dyDescent="0.25">
      <c r="A46" s="196"/>
      <c r="B46" s="196"/>
      <c r="C46" s="196"/>
      <c r="D46" s="142"/>
      <c r="E46" s="142"/>
      <c r="F46" s="142"/>
      <c r="G46" s="142"/>
      <c r="H46" s="216"/>
      <c r="I46" s="215"/>
      <c r="J46" s="175"/>
    </row>
    <row r="47" spans="1:11" ht="13.5" thickBot="1" x14ac:dyDescent="0.25">
      <c r="A47" s="302" t="s">
        <v>168</v>
      </c>
      <c r="B47" s="303"/>
      <c r="C47" s="303"/>
      <c r="D47" s="303"/>
      <c r="E47" s="303"/>
      <c r="F47" s="303"/>
      <c r="G47" s="303"/>
      <c r="H47" s="303"/>
      <c r="I47" s="303"/>
      <c r="J47" s="304"/>
    </row>
    <row r="48" spans="1:11" ht="13.5" thickBot="1" x14ac:dyDescent="0.25">
      <c r="A48" s="212" t="s">
        <v>315</v>
      </c>
      <c r="B48" s="183" t="s">
        <v>320</v>
      </c>
      <c r="C48" s="184" t="s">
        <v>306</v>
      </c>
      <c r="D48" s="184"/>
      <c r="E48" s="251"/>
      <c r="F48" s="185" t="s">
        <v>80</v>
      </c>
      <c r="G48" s="186" t="s">
        <v>82</v>
      </c>
      <c r="H48" s="187">
        <f>VLOOKUP(A48,'ACP Pilot'!$A$8:$O$35,15, FALSE)</f>
        <v>0</v>
      </c>
      <c r="I48" s="188"/>
      <c r="J48" s="189">
        <f>H48*I48</f>
        <v>0</v>
      </c>
    </row>
    <row r="49" spans="1:19" ht="13.5" thickTop="1" x14ac:dyDescent="0.2">
      <c r="A49" s="293" t="s">
        <v>164</v>
      </c>
      <c r="B49" s="294"/>
      <c r="C49" s="294"/>
      <c r="D49" s="294"/>
      <c r="E49" s="294"/>
      <c r="F49" s="294"/>
      <c r="G49" s="294"/>
      <c r="H49" s="294"/>
      <c r="I49" s="295"/>
      <c r="J49" s="275">
        <f>ROUND(J48,2)</f>
        <v>0</v>
      </c>
    </row>
    <row r="50" spans="1:19" ht="13.5" thickBot="1" x14ac:dyDescent="0.25">
      <c r="A50" s="194"/>
      <c r="B50" s="194"/>
      <c r="C50" s="194"/>
      <c r="D50" s="195"/>
      <c r="E50" s="195"/>
      <c r="F50" s="195"/>
      <c r="G50" s="195"/>
      <c r="H50" s="195"/>
      <c r="I50" s="195"/>
      <c r="J50" s="217"/>
    </row>
    <row r="51" spans="1:19" ht="13.5" thickBot="1" x14ac:dyDescent="0.25">
      <c r="A51" s="212" t="s">
        <v>316</v>
      </c>
      <c r="B51" s="183" t="s">
        <v>321</v>
      </c>
      <c r="C51" s="184" t="s">
        <v>306</v>
      </c>
      <c r="D51" s="184"/>
      <c r="E51" s="251"/>
      <c r="F51" s="185" t="s">
        <v>80</v>
      </c>
      <c r="G51" s="186" t="s">
        <v>82</v>
      </c>
      <c r="H51" s="187">
        <f>VLOOKUP(A51,'ACP Pilot'!$A$8:$O$35,15, FALSE)</f>
        <v>0</v>
      </c>
      <c r="I51" s="188"/>
      <c r="J51" s="189">
        <f>H51*I51</f>
        <v>0</v>
      </c>
    </row>
    <row r="52" spans="1:19" ht="13.5" thickTop="1" x14ac:dyDescent="0.2">
      <c r="A52" s="293" t="s">
        <v>164</v>
      </c>
      <c r="B52" s="294"/>
      <c r="C52" s="294"/>
      <c r="D52" s="294"/>
      <c r="E52" s="294"/>
      <c r="F52" s="294"/>
      <c r="G52" s="294"/>
      <c r="H52" s="294"/>
      <c r="I52" s="295"/>
      <c r="J52" s="275">
        <f>ROUND(J51,2)</f>
        <v>0</v>
      </c>
    </row>
    <row r="53" spans="1:19" x14ac:dyDescent="0.2">
      <c r="A53" s="196"/>
      <c r="B53" s="196"/>
      <c r="C53" s="196"/>
      <c r="D53" s="197"/>
      <c r="E53" s="197"/>
      <c r="F53" s="197"/>
      <c r="G53" s="197"/>
      <c r="H53" s="197"/>
      <c r="I53" s="197"/>
      <c r="J53" s="254"/>
    </row>
    <row r="54" spans="1:19" ht="13.5" thickBot="1" x14ac:dyDescent="0.25">
      <c r="A54" s="296" t="s">
        <v>84</v>
      </c>
      <c r="B54" s="297"/>
      <c r="C54" s="297"/>
      <c r="D54" s="297"/>
      <c r="E54" s="297"/>
      <c r="F54" s="297"/>
      <c r="G54" s="297"/>
      <c r="H54" s="297"/>
      <c r="I54" s="298"/>
      <c r="J54" s="259">
        <f>ROUND(SUM(J49,J52),2)</f>
        <v>0</v>
      </c>
    </row>
    <row r="55" spans="1:19" x14ac:dyDescent="0.2">
      <c r="A55" s="218"/>
      <c r="B55" s="218"/>
      <c r="C55" s="218"/>
      <c r="D55" s="219"/>
      <c r="E55" s="219"/>
      <c r="F55" s="219"/>
      <c r="G55" s="219"/>
      <c r="H55" s="219"/>
      <c r="I55" s="219"/>
      <c r="J55" s="198"/>
    </row>
    <row r="56" spans="1:19" ht="13.5" thickBot="1" x14ac:dyDescent="0.25">
      <c r="A56" s="218"/>
      <c r="B56" s="218"/>
      <c r="C56" s="218"/>
      <c r="D56" s="219"/>
      <c r="E56" s="219"/>
      <c r="F56" s="219"/>
      <c r="G56" s="219"/>
      <c r="H56" s="219"/>
      <c r="I56" s="219"/>
      <c r="J56" s="198"/>
    </row>
    <row r="57" spans="1:19" ht="13.5" thickBot="1" x14ac:dyDescent="0.25">
      <c r="A57" s="302" t="s">
        <v>169</v>
      </c>
      <c r="B57" s="303"/>
      <c r="C57" s="303"/>
      <c r="D57" s="303"/>
      <c r="E57" s="303"/>
      <c r="F57" s="303"/>
      <c r="G57" s="303"/>
      <c r="H57" s="303"/>
      <c r="I57" s="303"/>
      <c r="J57" s="304"/>
    </row>
    <row r="58" spans="1:19" ht="13.5" thickBot="1" x14ac:dyDescent="0.25">
      <c r="A58" s="212" t="s">
        <v>317</v>
      </c>
      <c r="B58" s="183" t="s">
        <v>320</v>
      </c>
      <c r="C58" s="184" t="s">
        <v>306</v>
      </c>
      <c r="D58" s="184"/>
      <c r="E58" s="251"/>
      <c r="F58" s="185" t="s">
        <v>80</v>
      </c>
      <c r="G58" s="200" t="s">
        <v>83</v>
      </c>
      <c r="H58" s="187">
        <f>VLOOKUP(A58,'ACP Pilot'!$A$8:$O$35,15, FALSE)</f>
        <v>0</v>
      </c>
      <c r="I58" s="188"/>
      <c r="J58" s="189">
        <f>H58*I58</f>
        <v>0</v>
      </c>
    </row>
    <row r="59" spans="1:19" ht="13.5" thickTop="1" x14ac:dyDescent="0.2">
      <c r="A59" s="293" t="s">
        <v>164</v>
      </c>
      <c r="B59" s="294"/>
      <c r="C59" s="294"/>
      <c r="D59" s="294"/>
      <c r="E59" s="294"/>
      <c r="F59" s="294"/>
      <c r="G59" s="294"/>
      <c r="H59" s="294"/>
      <c r="I59" s="295"/>
      <c r="J59" s="275">
        <f>ROUND(J58,2)</f>
        <v>0</v>
      </c>
    </row>
    <row r="60" spans="1:19" ht="13.5" thickBot="1" x14ac:dyDescent="0.25">
      <c r="A60" s="194"/>
      <c r="B60" s="194"/>
      <c r="C60" s="194"/>
      <c r="D60" s="195"/>
      <c r="E60" s="195"/>
      <c r="F60" s="195"/>
      <c r="G60" s="195"/>
      <c r="H60" s="195"/>
      <c r="I60" s="195"/>
      <c r="J60" s="217"/>
    </row>
    <row r="61" spans="1:19" ht="13.5" thickBot="1" x14ac:dyDescent="0.25">
      <c r="A61" s="212" t="s">
        <v>318</v>
      </c>
      <c r="B61" s="183" t="s">
        <v>321</v>
      </c>
      <c r="C61" s="184" t="s">
        <v>306</v>
      </c>
      <c r="D61" s="184"/>
      <c r="E61" s="251"/>
      <c r="F61" s="185" t="s">
        <v>80</v>
      </c>
      <c r="G61" s="200" t="s">
        <v>83</v>
      </c>
      <c r="H61" s="187">
        <f>VLOOKUP(A61,'ACP Pilot'!$A$8:$O$35,15, FALSE)</f>
        <v>0</v>
      </c>
      <c r="I61" s="188"/>
      <c r="J61" s="189">
        <f>H61*I61</f>
        <v>0</v>
      </c>
    </row>
    <row r="62" spans="1:19" ht="13.5" thickTop="1" x14ac:dyDescent="0.2">
      <c r="A62" s="293" t="s">
        <v>164</v>
      </c>
      <c r="B62" s="294"/>
      <c r="C62" s="294"/>
      <c r="D62" s="294"/>
      <c r="E62" s="294"/>
      <c r="F62" s="294"/>
      <c r="G62" s="294"/>
      <c r="H62" s="294"/>
      <c r="I62" s="295"/>
      <c r="J62" s="275">
        <f>ROUND(J61,2)</f>
        <v>0</v>
      </c>
    </row>
    <row r="63" spans="1:19" x14ac:dyDescent="0.2">
      <c r="A63" s="196"/>
      <c r="B63" s="196"/>
      <c r="C63" s="196"/>
      <c r="D63" s="197"/>
      <c r="E63" s="197"/>
      <c r="F63" s="197"/>
      <c r="G63" s="197"/>
      <c r="H63" s="197"/>
      <c r="I63" s="197"/>
      <c r="J63" s="254"/>
      <c r="Q63" s="173"/>
      <c r="R63" s="174"/>
      <c r="S63" s="221"/>
    </row>
    <row r="64" spans="1:19" ht="13.5" thickBot="1" x14ac:dyDescent="0.25">
      <c r="A64" s="296" t="s">
        <v>84</v>
      </c>
      <c r="B64" s="297"/>
      <c r="C64" s="297"/>
      <c r="D64" s="297"/>
      <c r="E64" s="297"/>
      <c r="F64" s="297"/>
      <c r="G64" s="297"/>
      <c r="H64" s="297"/>
      <c r="I64" s="298"/>
      <c r="J64" s="259">
        <f>ROUND(SUM(J59,J62),2)</f>
        <v>0</v>
      </c>
    </row>
    <row r="65" spans="1:10" x14ac:dyDescent="0.2">
      <c r="A65" s="218"/>
      <c r="B65" s="218"/>
      <c r="C65" s="218"/>
      <c r="D65" s="219"/>
      <c r="E65" s="219"/>
      <c r="F65" s="219"/>
      <c r="G65" s="219"/>
      <c r="H65" s="219"/>
      <c r="I65" s="219"/>
      <c r="J65" s="198"/>
    </row>
    <row r="67" spans="1:10" x14ac:dyDescent="0.2">
      <c r="A67" s="220" t="s">
        <v>91</v>
      </c>
    </row>
  </sheetData>
  <sheetProtection formatCells="0" insertRows="0" deleteRows="0"/>
  <dataConsolidate/>
  <mergeCells count="24">
    <mergeCell ref="A64:I64"/>
    <mergeCell ref="A52:I52"/>
    <mergeCell ref="A54:I54"/>
    <mergeCell ref="A57:J57"/>
    <mergeCell ref="A59:I59"/>
    <mergeCell ref="A62:I62"/>
    <mergeCell ref="A27:J27"/>
    <mergeCell ref="A37:J37"/>
    <mergeCell ref="A34:I34"/>
    <mergeCell ref="A29:I29"/>
    <mergeCell ref="A49:I49"/>
    <mergeCell ref="A32:I32"/>
    <mergeCell ref="A39:I39"/>
    <mergeCell ref="A42:I42"/>
    <mergeCell ref="A47:J47"/>
    <mergeCell ref="A44:I44"/>
    <mergeCell ref="A22:I22"/>
    <mergeCell ref="A24:I24"/>
    <mergeCell ref="A7:J7"/>
    <mergeCell ref="A9:I9"/>
    <mergeCell ref="A12:I12"/>
    <mergeCell ref="A14:I14"/>
    <mergeCell ref="A17:J17"/>
    <mergeCell ref="A19:I19"/>
  </mergeCells>
  <phoneticPr fontId="12" type="noConversion"/>
  <dataValidations xWindow="168" yWindow="500" count="32">
    <dataValidation type="list" showDropDown="1" showInputMessage="1" showErrorMessage="1" error="Do not change Funding Type" sqref="F18 F21" xr:uid="{C97C81E8-156B-4494-B4F5-1427B3D06F9A}">
      <formula1>"F"</formula1>
    </dataValidation>
    <dataValidation type="list" showDropDown="1" showInputMessage="1" showErrorMessage="1" error="N for Not Tribal_x000a_" sqref="G51 G48 G28 G31" xr:uid="{DD3D5754-44ED-4507-892D-19CBA62026C6}">
      <formula1>"N"</formula1>
    </dataValidation>
    <dataValidation type="list" showDropDown="1" showInputMessage="1" showErrorMessage="1" error="Y for Tribal customers" sqref="G21 G38 G41 G61 G58" xr:uid="{C3ED6504-843B-41A8-8122-C7D7A9B4821A}">
      <formula1>"Y"</formula1>
    </dataValidation>
    <dataValidation type="list" showDropDown="1" showInputMessage="1" showErrorMessage="1" error="Do not change Funding Type" sqref="F28 F31 F38 F41 F48 F51 F58 F61" xr:uid="{2ADF98DC-8422-45DE-92D7-7873603D5E8B}">
      <formula1>"C"</formula1>
    </dataValidation>
    <dataValidation type="list" allowBlank="1" showInputMessage="1" showErrorMessage="1" error="Please choose from the drop down list." sqref="D18 D21 D28 D31 D38 D41 D48 D51 D58 D61" xr:uid="{7640155A-AC7F-4219-92A8-C3A755AEDB31}">
      <formula1>"Voice, Bundled Voice, Bundled Broadband, Bundled Voice and Broadband"</formula1>
    </dataValidation>
    <dataValidation type="list" showDropDown="1" showInputMessage="1" showErrorMessage="1" errorTitle="ACP" error="Claim Form Line # 2.3_x000a_j corresponds to ACP" sqref="C61" xr:uid="{5A9E882C-2F83-4EBE-9E58-3F734BA3E157}">
      <formula1>"ACP Pilot"</formula1>
    </dataValidation>
    <dataValidation type="list" showDropDown="1" showInputMessage="1" showErrorMessage="1" errorTitle="ACP" error="Claim Form Line # 2.3_x000a_i corresponds to ACP" sqref="C58" xr:uid="{A4444EC8-0A0D-49BF-95C4-6760F653C9E1}">
      <formula1>"ACP Pilot"</formula1>
    </dataValidation>
    <dataValidation type="list" showDropDown="1" showInputMessage="1" showErrorMessage="1" prompt="Do not change the Line Numbers" sqref="A61" xr:uid="{F3F11E8A-5D81-476B-AD6E-5FD89A3649A9}">
      <formula1>"2.3j"</formula1>
    </dataValidation>
    <dataValidation type="list" showDropDown="1" showInputMessage="1" showErrorMessage="1" prompt="Do not change the Line Numbers" sqref="A58" xr:uid="{A54FFCA0-A5AA-4641-90ED-7921C0285648}">
      <formula1>"2.3i"</formula1>
    </dataValidation>
    <dataValidation type="list" allowBlank="1" showInputMessage="1" showErrorMessage="1" prompt="Service Tier numbers only 1 - 10." sqref="B58 B61" xr:uid="{C9574F5B-4EA8-472C-9ABE-EF4D0901E0E1}">
      <formula1>"1 (TTY),2 (TTY),3 (TTY),4 (TTY),5 (TTY),6 (TTY),7 (TTY),8 (TTY),9 (TTY),10 (TTY), 0 (TTY), A (TTY),B (TTY)"</formula1>
    </dataValidation>
    <dataValidation type="list" showDropDown="1" showInputMessage="1" showErrorMessage="1" errorTitle="ACP" error="Claim Form Line # 2.2_x000a_j corresponds to ACP" sqref="C51" xr:uid="{4561061E-E8B8-4772-A459-54714BE7A106}">
      <formula1>"ACP Pilot"</formula1>
    </dataValidation>
    <dataValidation type="list" showDropDown="1" showInputMessage="1" showErrorMessage="1" errorTitle="ACP" error="Claim Form Line # 2.2_x000a_i corresponds to ACP" sqref="C48" xr:uid="{116F2AB2-2C18-43CE-8DC9-E3647D775558}">
      <formula1>"ACP Pilot"</formula1>
    </dataValidation>
    <dataValidation type="list" showDropDown="1" showInputMessage="1" showErrorMessage="1" prompt="Do not change the Line Numbers" sqref="A51" xr:uid="{C94CC39F-CCDB-405C-81F3-BD494BB5CE0F}">
      <formula1>"2.2j"</formula1>
    </dataValidation>
    <dataValidation type="list" showDropDown="1" showInputMessage="1" showErrorMessage="1" prompt="Do not change the Line Numbers" sqref="A48" xr:uid="{C1671AAD-34D2-40AD-8E3E-14C0CE3A784F}">
      <formula1>"2.2i"</formula1>
    </dataValidation>
    <dataValidation type="list" allowBlank="1" showInputMessage="1" showErrorMessage="1" prompt="Service Tier numbers only 1 - 10." sqref="B48 B51" xr:uid="{47DBB35D-4699-45D3-9128-3F77526466FC}">
      <formula1>"1 (TTY),2 (TTY),3 (TTY),4 (TTY),5 (TTY),6 (TTY),7 (TTY),8 (TTY),9 (TTY),10 (TTY),0 (TTY), A (TTY), B (TTY)"</formula1>
    </dataValidation>
    <dataValidation type="list" showDropDown="1" showInputMessage="1" showErrorMessage="1" errorTitle="ACP" error="Claim Form Line # 2.1_x000a_j corresponds to ACP" sqref="C41" xr:uid="{C48D98BF-FB9C-48ED-8D4C-77A0F86853C5}">
      <formula1>"ACP Pilot"</formula1>
    </dataValidation>
    <dataValidation type="list" showDropDown="1" showInputMessage="1" showErrorMessage="1" errorTitle="ACP" error="Claim Form Line # 2.1_x000a_i corresponds to ACP" sqref="C38" xr:uid="{327B9B17-DCDB-4ECE-89D1-16076631F818}">
      <formula1>"ACP Pilot"</formula1>
    </dataValidation>
    <dataValidation type="list" showDropDown="1" showInputMessage="1" showErrorMessage="1" prompt="Do not change the Line Numbers" sqref="A41" xr:uid="{1EABD152-B3F2-49BE-936B-DE6B411E7385}">
      <formula1>"2.1j"</formula1>
    </dataValidation>
    <dataValidation type="list" showDropDown="1" showInputMessage="1" showErrorMessage="1" prompt="Do not change the Line Numbers" sqref="A38" xr:uid="{ACB936E8-824E-4C6B-8F2A-3766DA7C2C32}">
      <formula1>"2.1i"</formula1>
    </dataValidation>
    <dataValidation type="list" showDropDown="1" showInputMessage="1" showErrorMessage="1" errorTitle="ACP" error="Claim Form Line # 2_x000a_j corresponds to ACP" sqref="C31" xr:uid="{D5C06FE5-2AC4-4AC4-8DCC-CEA09D917DA1}">
      <formula1>"ACP Pilot"</formula1>
    </dataValidation>
    <dataValidation type="list" showDropDown="1" showInputMessage="1" showErrorMessage="1" errorTitle="ACP" error="Claim Form Line # 2_x000a_i corresponds to ACP" sqref="C28" xr:uid="{6F58B41F-9370-42C3-BDDD-B04C94813CA5}">
      <formula1>"ACP Pilot"</formula1>
    </dataValidation>
    <dataValidation type="list" showDropDown="1" showInputMessage="1" showErrorMessage="1" prompt="Do not change the Line Numbers" sqref="A31" xr:uid="{6A7751F9-C8A5-4ADC-A5E8-1FC8BDB2A29A}">
      <formula1>"2j"</formula1>
    </dataValidation>
    <dataValidation type="list" showDropDown="1" showInputMessage="1" showErrorMessage="1" prompt="Do not change the Line Numbers" sqref="A28" xr:uid="{3AE8FC7F-FB1E-472F-B496-2C50EF329025}">
      <formula1>"2i"</formula1>
    </dataValidation>
    <dataValidation type="list" allowBlank="1" showInputMessage="1" showErrorMessage="1" sqref="B28 B31 B38 B41" xr:uid="{3C8E91C0-DD43-4761-9D0B-E04E97DFE6C3}">
      <formula1>"1,2,3,4,5,6,7,8,9,10,0,A,B"</formula1>
    </dataValidation>
    <dataValidation type="list" showDropDown="1" showInputMessage="1" showErrorMessage="1" errorTitle="ACP" error="Claim Form Line # 1.1i corresponds to ACP" sqref="C18" xr:uid="{234D0B76-87B3-4314-8A0D-EED7B1419744}">
      <formula1>"ACP Pilot"</formula1>
    </dataValidation>
    <dataValidation type="list" showDropDown="1" showInputMessage="1" showErrorMessage="1" prompt="Do not change the Line Numbers" sqref="A21" xr:uid="{970E4168-6623-4E8A-A38A-B6C46D55521A}">
      <formula1>"1.1j"</formula1>
    </dataValidation>
    <dataValidation type="list" showDropDown="1" showInputMessage="1" showErrorMessage="1" prompt="Do not change the Line Numbers" sqref="A18" xr:uid="{C92925C8-A8A8-4A53-A9EA-94FB5AC0C199}">
      <formula1>"1.1i"</formula1>
    </dataValidation>
    <dataValidation type="list" showDropDown="1" showInputMessage="1" showErrorMessage="1" prompt="Do not change the Line Numbers" sqref="A11" xr:uid="{6F61E0F6-5A5F-418E-BDF4-83ED35A7C0D7}">
      <formula1>"1j"</formula1>
    </dataValidation>
    <dataValidation type="list" showDropDown="1" showInputMessage="1" showErrorMessage="1" prompt="Do not change the Line Numbers" sqref="A8" xr:uid="{C6B07F61-5353-47D1-BA23-0B7299222D47}">
      <formula1>"1i"</formula1>
    </dataValidation>
    <dataValidation type="list" allowBlank="1" showInputMessage="1" showErrorMessage="1" sqref="B8 B11 B18 B21" xr:uid="{BE347EB1-2D31-47F6-8ED2-34CB1C1640A3}">
      <formula1>"0,1,2,3,4,5,6,7,8,9,10,A,B"</formula1>
    </dataValidation>
    <dataValidation type="list" showDropDown="1" showInputMessage="1" showErrorMessage="1" errorTitle="ACP" error="Claim Form Line # 1.1j corresponds to ACP" sqref="C21" xr:uid="{C2BF7539-AAC9-4A29-B7B4-B8D90B9ADCF8}">
      <formula1>"ACP Pilot"</formula1>
    </dataValidation>
    <dataValidation type="list" showDropDown="1" showInputMessage="1" showErrorMessage="1" error="Yes for Tribal_x000a_" sqref="G18" xr:uid="{E4CAA215-FCC0-48CD-AFAA-C631A85665DE}">
      <formula1>"Y"</formula1>
    </dataValidation>
  </dataValidations>
  <pageMargins left="0.75" right="0.75" top="1" bottom="1"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8"/>
  <sheetViews>
    <sheetView workbookViewId="0"/>
  </sheetViews>
  <sheetFormatPr defaultRowHeight="12.75" x14ac:dyDescent="0.2"/>
  <cols>
    <col min="1" max="1" width="11.42578125" style="128" customWidth="1"/>
    <col min="2" max="8" width="17.28515625" style="240" customWidth="1"/>
    <col min="9" max="9" width="17.28515625" style="128" customWidth="1"/>
    <col min="10" max="10" width="15.85546875" style="128" customWidth="1"/>
    <col min="11" max="11" width="18.85546875" style="128" bestFit="1" customWidth="1"/>
    <col min="12" max="16384" width="9.140625" style="128"/>
  </cols>
  <sheetData>
    <row r="1" spans="1:17" x14ac:dyDescent="0.2">
      <c r="A1" s="154" t="str">
        <f>'Weighted Avg'!A1</f>
        <v>California LifeLine Report and Claim Form For Wireless - ACP Pilot</v>
      </c>
      <c r="B1" s="222"/>
      <c r="C1" s="222"/>
      <c r="D1" s="222"/>
      <c r="E1" s="222"/>
      <c r="F1" s="222"/>
      <c r="G1" s="222"/>
      <c r="H1" s="222"/>
      <c r="I1" s="130"/>
      <c r="J1" s="130"/>
      <c r="K1" s="130"/>
      <c r="L1" s="130"/>
      <c r="M1" s="130"/>
      <c r="N1" s="130"/>
      <c r="O1" s="130"/>
      <c r="P1" s="130"/>
      <c r="Q1" s="130"/>
    </row>
    <row r="2" spans="1:17" x14ac:dyDescent="0.2">
      <c r="A2" s="154" t="str">
        <f>'Claim Form Summary'!A5</f>
        <v>CPCN  _####________</v>
      </c>
      <c r="B2" s="154" t="str">
        <f>'Claim Form Summary'!A2</f>
        <v>For Period of ___August 2023___________</v>
      </c>
      <c r="C2" s="222"/>
      <c r="D2" s="222"/>
      <c r="E2" s="222"/>
      <c r="F2" s="222"/>
      <c r="G2" s="222"/>
      <c r="H2" s="222"/>
      <c r="I2" s="130"/>
      <c r="J2" s="130"/>
      <c r="K2" s="130"/>
      <c r="L2" s="130"/>
      <c r="M2" s="130"/>
      <c r="N2" s="130"/>
      <c r="O2" s="130"/>
      <c r="P2" s="130"/>
      <c r="Q2" s="130"/>
    </row>
    <row r="3" spans="1:17" ht="15.75" x14ac:dyDescent="0.25">
      <c r="A3" s="223" t="s">
        <v>271</v>
      </c>
      <c r="B3" s="130"/>
      <c r="C3" s="130"/>
      <c r="D3" s="130"/>
      <c r="E3" s="130"/>
      <c r="F3" s="130"/>
      <c r="G3" s="130"/>
      <c r="H3" s="130"/>
      <c r="I3" s="130"/>
      <c r="J3" s="130"/>
      <c r="K3" s="130"/>
      <c r="L3" s="130"/>
      <c r="M3" s="130"/>
      <c r="N3" s="130"/>
      <c r="O3" s="130"/>
      <c r="P3" s="130"/>
      <c r="Q3" s="130"/>
    </row>
    <row r="4" spans="1:17" ht="15.75" x14ac:dyDescent="0.25">
      <c r="A4" s="143"/>
      <c r="B4" s="222"/>
      <c r="C4" s="222"/>
      <c r="D4" s="222"/>
      <c r="E4" s="222"/>
      <c r="F4" s="222"/>
      <c r="G4" s="222"/>
      <c r="H4" s="222"/>
      <c r="I4" s="130"/>
      <c r="J4" s="130"/>
      <c r="K4" s="130"/>
      <c r="L4" s="130"/>
      <c r="M4" s="130"/>
      <c r="N4" s="130"/>
      <c r="O4" s="130"/>
      <c r="P4" s="130"/>
      <c r="Q4" s="130"/>
    </row>
    <row r="5" spans="1:17" ht="15" x14ac:dyDescent="0.25">
      <c r="A5" s="311"/>
      <c r="B5" s="312"/>
      <c r="C5" s="312"/>
      <c r="D5" s="312"/>
      <c r="E5" s="312"/>
      <c r="F5" s="312"/>
      <c r="G5" s="312"/>
      <c r="H5" s="312"/>
      <c r="I5" s="312"/>
      <c r="J5" s="312"/>
      <c r="K5" s="224"/>
      <c r="L5" s="130"/>
      <c r="M5" s="130"/>
      <c r="N5" s="130"/>
      <c r="O5" s="130"/>
      <c r="P5" s="130"/>
      <c r="Q5" s="130"/>
    </row>
    <row r="6" spans="1:17" x14ac:dyDescent="0.2">
      <c r="A6" s="225" t="s">
        <v>93</v>
      </c>
      <c r="B6" s="226" t="s">
        <v>94</v>
      </c>
      <c r="C6" s="225" t="s">
        <v>95</v>
      </c>
      <c r="D6" s="225" t="s">
        <v>96</v>
      </c>
      <c r="E6" s="225" t="s">
        <v>97</v>
      </c>
      <c r="F6" s="225" t="s">
        <v>98</v>
      </c>
      <c r="G6" s="225" t="s">
        <v>99</v>
      </c>
      <c r="H6" s="225" t="s">
        <v>100</v>
      </c>
      <c r="I6" s="225" t="s">
        <v>101</v>
      </c>
      <c r="J6" s="227" t="s">
        <v>102</v>
      </c>
      <c r="K6" s="225" t="s">
        <v>115</v>
      </c>
      <c r="L6" s="130"/>
      <c r="M6" s="130"/>
      <c r="N6" s="130"/>
      <c r="O6" s="130"/>
      <c r="P6" s="130"/>
      <c r="Q6" s="130"/>
    </row>
    <row r="7" spans="1:17" ht="63.75" x14ac:dyDescent="0.2">
      <c r="A7" s="228" t="s">
        <v>103</v>
      </c>
      <c r="B7" s="228" t="s">
        <v>110</v>
      </c>
      <c r="C7" s="229" t="s">
        <v>76</v>
      </c>
      <c r="D7" s="229" t="s">
        <v>116</v>
      </c>
      <c r="E7" s="229" t="s">
        <v>117</v>
      </c>
      <c r="F7" s="229" t="s">
        <v>118</v>
      </c>
      <c r="G7" s="229" t="s">
        <v>119</v>
      </c>
      <c r="H7" s="229" t="s">
        <v>120</v>
      </c>
      <c r="I7" s="230" t="s">
        <v>337</v>
      </c>
      <c r="J7" s="231" t="s">
        <v>121</v>
      </c>
      <c r="K7" s="232" t="s">
        <v>122</v>
      </c>
      <c r="L7" s="130"/>
      <c r="M7" s="130"/>
      <c r="N7" s="130"/>
      <c r="O7" s="130"/>
      <c r="P7" s="130"/>
      <c r="Q7" s="130"/>
    </row>
    <row r="8" spans="1:17" x14ac:dyDescent="0.2">
      <c r="A8" s="233">
        <v>3</v>
      </c>
      <c r="B8" s="234" t="s">
        <v>123</v>
      </c>
      <c r="C8" s="235" t="s">
        <v>81</v>
      </c>
      <c r="D8" s="236">
        <v>39</v>
      </c>
      <c r="E8" s="236">
        <v>0</v>
      </c>
      <c r="F8" s="236">
        <v>0</v>
      </c>
      <c r="G8" s="236">
        <f>D8-E8-F8</f>
        <v>39</v>
      </c>
      <c r="H8" s="236">
        <v>39</v>
      </c>
      <c r="I8" s="237">
        <f>MIN(G8:H8)</f>
        <v>39</v>
      </c>
      <c r="J8" s="238">
        <v>25</v>
      </c>
      <c r="K8" s="241">
        <f>I8*J8</f>
        <v>975</v>
      </c>
      <c r="L8" s="130"/>
      <c r="M8" s="130"/>
      <c r="N8" s="130"/>
      <c r="O8" s="130"/>
      <c r="P8" s="130"/>
      <c r="Q8" s="130"/>
    </row>
    <row r="9" spans="1:17" ht="25.5" x14ac:dyDescent="0.2">
      <c r="A9" s="233">
        <v>3.1</v>
      </c>
      <c r="B9" s="234" t="s">
        <v>124</v>
      </c>
      <c r="C9" s="235" t="s">
        <v>81</v>
      </c>
      <c r="D9" s="236">
        <v>45</v>
      </c>
      <c r="E9" s="236">
        <v>0</v>
      </c>
      <c r="F9" s="236">
        <v>45</v>
      </c>
      <c r="G9" s="236">
        <f t="shared" ref="G9:G13" si="0">D9-E9-F9</f>
        <v>0</v>
      </c>
      <c r="H9" s="236">
        <v>39</v>
      </c>
      <c r="I9" s="237">
        <f t="shared" ref="I9:I13" si="1">MIN(G9:H9)</f>
        <v>0</v>
      </c>
      <c r="J9" s="239">
        <v>1</v>
      </c>
      <c r="K9" s="241">
        <f>I9*J9</f>
        <v>0</v>
      </c>
      <c r="L9" s="130"/>
      <c r="M9" s="130"/>
      <c r="N9" s="130"/>
      <c r="O9" s="130"/>
      <c r="P9" s="130"/>
      <c r="Q9" s="130"/>
    </row>
    <row r="10" spans="1:17" x14ac:dyDescent="0.2">
      <c r="A10" s="233">
        <v>4</v>
      </c>
      <c r="B10" s="234" t="s">
        <v>123</v>
      </c>
      <c r="C10" s="235" t="s">
        <v>80</v>
      </c>
      <c r="D10" s="236">
        <v>39</v>
      </c>
      <c r="E10" s="236">
        <v>0</v>
      </c>
      <c r="F10" s="236">
        <v>0</v>
      </c>
      <c r="G10" s="236">
        <f t="shared" si="0"/>
        <v>39</v>
      </c>
      <c r="H10" s="236">
        <v>39</v>
      </c>
      <c r="I10" s="237">
        <f>MIN(G10:H10)</f>
        <v>39</v>
      </c>
      <c r="J10" s="239">
        <v>15</v>
      </c>
      <c r="K10" s="241">
        <f>I10*J10</f>
        <v>585</v>
      </c>
      <c r="L10" s="130"/>
      <c r="M10" s="130"/>
      <c r="N10" s="130"/>
      <c r="O10" s="130"/>
      <c r="P10" s="130"/>
      <c r="Q10" s="130"/>
    </row>
    <row r="11" spans="1:17" ht="25.5" x14ac:dyDescent="0.2">
      <c r="A11" s="233">
        <v>4.0999999999999996</v>
      </c>
      <c r="B11" s="234" t="s">
        <v>124</v>
      </c>
      <c r="C11" s="235" t="s">
        <v>80</v>
      </c>
      <c r="D11" s="236">
        <v>45</v>
      </c>
      <c r="E11" s="236">
        <v>0</v>
      </c>
      <c r="F11" s="236">
        <v>0</v>
      </c>
      <c r="G11" s="236">
        <f t="shared" si="0"/>
        <v>45</v>
      </c>
      <c r="H11" s="236">
        <v>39</v>
      </c>
      <c r="I11" s="237">
        <f t="shared" si="1"/>
        <v>39</v>
      </c>
      <c r="J11" s="239">
        <v>1</v>
      </c>
      <c r="K11" s="241">
        <f>I11*J11</f>
        <v>39</v>
      </c>
      <c r="L11" s="130"/>
      <c r="M11" s="130"/>
      <c r="N11" s="130"/>
      <c r="O11" s="130"/>
      <c r="P11" s="130"/>
      <c r="Q11" s="130"/>
    </row>
    <row r="12" spans="1:17" ht="25.5" x14ac:dyDescent="0.2">
      <c r="A12" s="233">
        <v>4.2</v>
      </c>
      <c r="B12" s="234" t="s">
        <v>125</v>
      </c>
      <c r="C12" s="235" t="s">
        <v>80</v>
      </c>
      <c r="D12" s="236">
        <v>39</v>
      </c>
      <c r="E12" s="236">
        <v>0</v>
      </c>
      <c r="F12" s="236">
        <v>0</v>
      </c>
      <c r="G12" s="236">
        <f t="shared" si="0"/>
        <v>39</v>
      </c>
      <c r="H12" s="236">
        <v>39</v>
      </c>
      <c r="I12" s="237">
        <f t="shared" si="1"/>
        <v>39</v>
      </c>
      <c r="J12" s="239">
        <v>0</v>
      </c>
      <c r="K12" s="241">
        <f t="shared" ref="K12:K13" si="2">I12*J12</f>
        <v>0</v>
      </c>
      <c r="L12" s="130"/>
      <c r="M12" s="130"/>
      <c r="N12" s="130"/>
      <c r="O12" s="130"/>
      <c r="P12" s="130"/>
      <c r="Q12" s="130"/>
    </row>
    <row r="13" spans="1:17" ht="25.5" x14ac:dyDescent="0.2">
      <c r="A13" s="233">
        <v>4.3</v>
      </c>
      <c r="B13" s="234" t="s">
        <v>126</v>
      </c>
      <c r="C13" s="235" t="s">
        <v>80</v>
      </c>
      <c r="D13" s="236">
        <v>45</v>
      </c>
      <c r="E13" s="236">
        <v>0</v>
      </c>
      <c r="F13" s="236">
        <v>0</v>
      </c>
      <c r="G13" s="236">
        <f t="shared" si="0"/>
        <v>45</v>
      </c>
      <c r="H13" s="236">
        <v>39</v>
      </c>
      <c r="I13" s="237">
        <f t="shared" si="1"/>
        <v>39</v>
      </c>
      <c r="J13" s="239">
        <v>0</v>
      </c>
      <c r="K13" s="241">
        <f t="shared" si="2"/>
        <v>0</v>
      </c>
      <c r="L13" s="130"/>
      <c r="M13" s="130"/>
      <c r="N13" s="130"/>
      <c r="O13" s="130"/>
      <c r="P13" s="130"/>
      <c r="Q13" s="130"/>
    </row>
    <row r="14" spans="1:17" ht="15" x14ac:dyDescent="0.25">
      <c r="A14" s="129"/>
      <c r="B14" s="222"/>
      <c r="C14" s="222"/>
      <c r="D14" s="222"/>
      <c r="E14" s="222"/>
      <c r="F14" s="222"/>
      <c r="G14" s="222"/>
      <c r="H14" s="222"/>
      <c r="I14" s="130"/>
      <c r="J14" s="130"/>
      <c r="K14" s="130"/>
      <c r="L14" s="130"/>
      <c r="M14" s="130"/>
      <c r="N14" s="130"/>
      <c r="O14" s="130"/>
      <c r="P14" s="130"/>
      <c r="Q14" s="130"/>
    </row>
    <row r="15" spans="1:17" x14ac:dyDescent="0.2">
      <c r="A15" s="130"/>
      <c r="B15" s="222"/>
      <c r="C15" s="222"/>
      <c r="D15" s="222"/>
      <c r="E15" s="222"/>
      <c r="F15" s="222"/>
      <c r="G15" s="222"/>
      <c r="H15" s="222"/>
      <c r="I15" s="130"/>
      <c r="J15" s="130"/>
      <c r="K15" s="130"/>
      <c r="L15" s="130"/>
      <c r="M15" s="130"/>
      <c r="N15" s="130"/>
      <c r="O15" s="130"/>
      <c r="P15" s="130"/>
      <c r="Q15" s="130"/>
    </row>
    <row r="16" spans="1:17" x14ac:dyDescent="0.2">
      <c r="A16" s="169" t="s">
        <v>91</v>
      </c>
      <c r="B16" s="222"/>
      <c r="C16" s="222"/>
      <c r="D16" s="222"/>
      <c r="E16" s="222"/>
      <c r="F16" s="222"/>
      <c r="G16" s="222"/>
      <c r="H16" s="222"/>
      <c r="I16" s="130"/>
      <c r="J16" s="130"/>
      <c r="K16" s="130"/>
      <c r="L16" s="130"/>
      <c r="M16" s="130"/>
      <c r="N16" s="130"/>
      <c r="O16" s="130"/>
      <c r="P16" s="130"/>
      <c r="Q16" s="130"/>
    </row>
    <row r="17" spans="1:17" x14ac:dyDescent="0.2">
      <c r="A17" s="130"/>
      <c r="B17" s="222"/>
      <c r="C17" s="222"/>
      <c r="D17" s="222"/>
      <c r="E17" s="222"/>
      <c r="F17" s="222"/>
      <c r="G17" s="222"/>
      <c r="H17" s="222"/>
      <c r="I17" s="130"/>
      <c r="J17" s="130"/>
      <c r="K17" s="130"/>
      <c r="L17" s="130"/>
      <c r="M17" s="130"/>
      <c r="N17" s="130"/>
      <c r="O17" s="130"/>
      <c r="P17" s="130"/>
      <c r="Q17" s="130"/>
    </row>
    <row r="18" spans="1:17" x14ac:dyDescent="0.2">
      <c r="A18" s="130"/>
      <c r="B18" s="222"/>
      <c r="C18" s="222"/>
      <c r="D18" s="222"/>
      <c r="E18" s="222"/>
      <c r="F18" s="222"/>
      <c r="G18" s="222"/>
      <c r="H18" s="222"/>
      <c r="I18" s="130"/>
      <c r="J18" s="130"/>
      <c r="K18" s="130"/>
      <c r="L18" s="130"/>
      <c r="M18" s="130"/>
      <c r="N18" s="130"/>
      <c r="O18" s="130"/>
      <c r="P18" s="130"/>
      <c r="Q18" s="130"/>
    </row>
  </sheetData>
  <sheetProtection sheet="1" objects="1" scenarios="1"/>
  <mergeCells count="1">
    <mergeCell ref="A5:J5"/>
  </mergeCells>
  <phoneticPr fontId="12" type="noConversion"/>
  <pageMargins left="0.75" right="0.75" top="1" bottom="1" header="0.5" footer="0.5"/>
  <pageSetup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5"/>
  <sheetViews>
    <sheetView workbookViewId="0">
      <selection activeCell="A2" sqref="A2"/>
    </sheetView>
  </sheetViews>
  <sheetFormatPr defaultRowHeight="12.75" x14ac:dyDescent="0.2"/>
  <cols>
    <col min="1" max="1" width="15.7109375" style="13" customWidth="1"/>
    <col min="2" max="2" width="29.140625" style="3" customWidth="1"/>
    <col min="3" max="3" width="24" customWidth="1"/>
    <col min="4" max="4" width="14.5703125" style="3" customWidth="1"/>
    <col min="5" max="5" width="18.85546875" style="3" customWidth="1"/>
  </cols>
  <sheetData>
    <row r="1" spans="1:5" ht="14.25" x14ac:dyDescent="0.2">
      <c r="A1" s="37" t="s">
        <v>360</v>
      </c>
      <c r="B1" s="70"/>
      <c r="C1" s="71"/>
      <c r="D1" s="72"/>
      <c r="E1" s="19"/>
    </row>
    <row r="2" spans="1:5" x14ac:dyDescent="0.2">
      <c r="A2" s="22" t="str">
        <f>'Claim Form Summary'!A5</f>
        <v>CPCN  _####________</v>
      </c>
      <c r="B2" s="22" t="str">
        <f>'Claim Form Summary'!A2</f>
        <v>For Period of ___August 2023___________</v>
      </c>
      <c r="C2" s="71"/>
      <c r="D2" s="72"/>
      <c r="E2" s="19"/>
    </row>
    <row r="3" spans="1:5" ht="14.25" x14ac:dyDescent="0.2">
      <c r="A3" s="20"/>
      <c r="B3" s="70"/>
      <c r="C3" s="71"/>
      <c r="D3" s="72"/>
      <c r="E3" s="19"/>
    </row>
    <row r="4" spans="1:5" ht="15.75" x14ac:dyDescent="0.25">
      <c r="A4" s="313" t="s">
        <v>272</v>
      </c>
      <c r="B4" s="314"/>
      <c r="C4" s="63"/>
      <c r="D4" s="69"/>
    </row>
    <row r="5" spans="1:5" ht="13.5" thickBot="1" x14ac:dyDescent="0.25">
      <c r="A5" s="10"/>
      <c r="B5" s="69"/>
      <c r="C5" s="63"/>
      <c r="D5" s="69"/>
    </row>
    <row r="6" spans="1:5" ht="24.75" thickBot="1" x14ac:dyDescent="0.25">
      <c r="A6" s="12" t="s">
        <v>103</v>
      </c>
      <c r="B6" s="6" t="s">
        <v>127</v>
      </c>
      <c r="C6" s="6" t="s">
        <v>128</v>
      </c>
      <c r="D6" s="69"/>
    </row>
    <row r="7" spans="1:5" ht="15.75" customHeight="1" thickBot="1" x14ac:dyDescent="0.25">
      <c r="A7" s="315" t="s">
        <v>129</v>
      </c>
      <c r="B7" s="9" t="s">
        <v>130</v>
      </c>
      <c r="C7" s="47"/>
      <c r="D7" s="69"/>
    </row>
    <row r="8" spans="1:5" ht="13.5" thickBot="1" x14ac:dyDescent="0.25">
      <c r="A8" s="316"/>
      <c r="B8" s="4" t="s">
        <v>131</v>
      </c>
      <c r="C8" s="48"/>
      <c r="D8" s="69"/>
    </row>
    <row r="9" spans="1:5" ht="13.5" thickBot="1" x14ac:dyDescent="0.25">
      <c r="A9" s="316"/>
      <c r="B9" s="4" t="s">
        <v>132</v>
      </c>
      <c r="C9" s="48"/>
      <c r="D9" s="69"/>
    </row>
    <row r="10" spans="1:5" ht="13.5" thickBot="1" x14ac:dyDescent="0.25">
      <c r="A10" s="317"/>
      <c r="B10" s="7" t="s">
        <v>133</v>
      </c>
      <c r="C10" s="49">
        <f>SUM(C7:C9)</f>
        <v>0</v>
      </c>
      <c r="D10" s="69"/>
    </row>
    <row r="11" spans="1:5" x14ac:dyDescent="0.2">
      <c r="A11" s="10"/>
      <c r="B11" s="69"/>
      <c r="C11" s="63"/>
      <c r="D11" s="69"/>
    </row>
    <row r="12" spans="1:5" ht="15" x14ac:dyDescent="0.25">
      <c r="A12" s="11"/>
      <c r="B12" s="69"/>
      <c r="C12" s="63"/>
      <c r="D12" s="69"/>
    </row>
    <row r="15" spans="1:5" x14ac:dyDescent="0.2">
      <c r="B15" s="62"/>
    </row>
  </sheetData>
  <mergeCells count="2">
    <mergeCell ref="A4:B4"/>
    <mergeCell ref="A7:A10"/>
  </mergeCells>
  <phoneticPr fontId="12" type="noConversion"/>
  <pageMargins left="0.75" right="0.75" top="1" bottom="1" header="0.5" footer="0.5"/>
  <pageSetup orientation="landscape" r:id="rId1"/>
  <headerFooter alignWithMargins="0"/>
  <ignoredErrors>
    <ignoredError sqref="A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workbookViewId="0">
      <selection activeCell="E7" sqref="E7"/>
    </sheetView>
  </sheetViews>
  <sheetFormatPr defaultRowHeight="12.75" x14ac:dyDescent="0.2"/>
  <cols>
    <col min="1" max="1" width="28" customWidth="1"/>
    <col min="2" max="2" width="15.85546875" customWidth="1"/>
    <col min="3" max="3" width="19.140625" customWidth="1"/>
    <col min="4" max="4" width="21" customWidth="1"/>
    <col min="5" max="5" width="19" customWidth="1"/>
    <col min="6" max="6" width="21.7109375" customWidth="1"/>
    <col min="7" max="7" width="20.7109375" customWidth="1"/>
  </cols>
  <sheetData>
    <row r="1" spans="1:9" ht="15" x14ac:dyDescent="0.25">
      <c r="A1" s="322" t="str">
        <f>'Weighted Avg'!A1</f>
        <v>California LifeLine Report and Claim Form For Wireless - ACP Pilot</v>
      </c>
      <c r="B1" s="5"/>
      <c r="C1" s="63"/>
      <c r="D1" s="63"/>
      <c r="E1" s="63"/>
      <c r="F1" s="63"/>
      <c r="G1" s="63"/>
      <c r="H1" s="63"/>
    </row>
    <row r="2" spans="1:9" x14ac:dyDescent="0.2">
      <c r="A2" s="22" t="str">
        <f>'Claim Form Summary'!A5</f>
        <v>CPCN  _####________</v>
      </c>
      <c r="B2" s="22" t="str">
        <f>'Claim Form Summary'!A2</f>
        <v>For Period of ___August 2023___________</v>
      </c>
      <c r="C2" s="63"/>
      <c r="D2" s="63"/>
      <c r="E2" s="63"/>
      <c r="F2" s="63"/>
      <c r="G2" s="63"/>
      <c r="H2" s="63"/>
    </row>
    <row r="3" spans="1:9" x14ac:dyDescent="0.2">
      <c r="A3" s="63"/>
      <c r="B3" s="63"/>
      <c r="C3" s="63"/>
      <c r="D3" s="63"/>
      <c r="E3" s="63"/>
      <c r="F3" s="63"/>
      <c r="G3" s="63"/>
      <c r="H3" s="63"/>
    </row>
    <row r="4" spans="1:9" ht="15.75" x14ac:dyDescent="0.25">
      <c r="A4" s="24" t="s">
        <v>273</v>
      </c>
      <c r="B4" s="63"/>
      <c r="C4" s="63"/>
      <c r="D4" s="63"/>
      <c r="E4" s="63"/>
      <c r="F4" s="63"/>
      <c r="G4" s="63"/>
      <c r="H4" s="63"/>
    </row>
    <row r="5" spans="1:9" ht="15" x14ac:dyDescent="0.25">
      <c r="A5" s="23"/>
      <c r="B5" s="63"/>
      <c r="C5" s="63"/>
      <c r="D5" s="63"/>
      <c r="E5" s="63"/>
      <c r="F5" s="63"/>
      <c r="G5" s="63"/>
      <c r="H5" s="63"/>
    </row>
    <row r="6" spans="1:9" s="14" customFormat="1" ht="15.75" x14ac:dyDescent="0.25">
      <c r="A6" s="24" t="s">
        <v>134</v>
      </c>
      <c r="E6" s="73"/>
    </row>
    <row r="7" spans="1:9" ht="15.75" thickBot="1" x14ac:dyDescent="0.3">
      <c r="A7" s="8"/>
      <c r="B7" s="63"/>
      <c r="C7" s="63"/>
      <c r="D7" s="63"/>
      <c r="E7" s="63"/>
      <c r="F7" s="63"/>
      <c r="G7" s="63"/>
      <c r="H7" s="63"/>
    </row>
    <row r="8" spans="1:9" ht="13.5" thickBot="1" x14ac:dyDescent="0.25">
      <c r="A8" s="53" t="s">
        <v>127</v>
      </c>
      <c r="B8" s="54" t="s">
        <v>135</v>
      </c>
      <c r="C8" s="54" t="s">
        <v>136</v>
      </c>
      <c r="D8" s="22"/>
      <c r="E8" s="22"/>
      <c r="F8" s="22"/>
      <c r="G8" s="22"/>
      <c r="H8" s="22"/>
      <c r="I8" s="22"/>
    </row>
    <row r="9" spans="1:9" ht="26.25" thickBot="1" x14ac:dyDescent="0.25">
      <c r="A9" s="87" t="s">
        <v>137</v>
      </c>
      <c r="B9" s="50">
        <v>11</v>
      </c>
      <c r="C9" s="51" t="s">
        <v>196</v>
      </c>
      <c r="D9" s="22"/>
      <c r="E9" s="22"/>
      <c r="F9" s="22"/>
      <c r="G9" s="22"/>
      <c r="H9" s="22"/>
      <c r="I9" s="22"/>
    </row>
    <row r="10" spans="1:9" ht="26.25" thickBot="1" x14ac:dyDescent="0.25">
      <c r="A10" s="87" t="s">
        <v>138</v>
      </c>
      <c r="B10" s="52">
        <v>5</v>
      </c>
      <c r="C10" s="51" t="s">
        <v>196</v>
      </c>
      <c r="D10" s="22"/>
      <c r="E10" s="22"/>
      <c r="F10" s="22"/>
      <c r="G10" s="22"/>
      <c r="H10" s="22"/>
      <c r="I10" s="22"/>
    </row>
    <row r="11" spans="1:9" ht="26.25" thickBot="1" x14ac:dyDescent="0.25">
      <c r="A11" s="87" t="s">
        <v>139</v>
      </c>
      <c r="B11" s="52">
        <v>14</v>
      </c>
      <c r="C11" s="51" t="s">
        <v>196</v>
      </c>
      <c r="D11" s="22"/>
      <c r="E11" s="22"/>
      <c r="F11" s="22"/>
      <c r="G11" s="22"/>
      <c r="H11" s="22"/>
      <c r="I11" s="22"/>
    </row>
    <row r="12" spans="1:9" ht="26.25" thickBot="1" x14ac:dyDescent="0.25">
      <c r="A12" s="87" t="s">
        <v>140</v>
      </c>
      <c r="B12" s="52">
        <v>10</v>
      </c>
      <c r="C12" s="51" t="s">
        <v>196</v>
      </c>
      <c r="D12" s="22"/>
      <c r="E12" s="22"/>
      <c r="F12" s="22"/>
      <c r="G12" s="22"/>
      <c r="H12" s="22"/>
      <c r="I12" s="22"/>
    </row>
    <row r="13" spans="1:9" ht="26.25" thickBot="1" x14ac:dyDescent="0.25">
      <c r="A13" s="87" t="s">
        <v>141</v>
      </c>
      <c r="B13" s="52">
        <v>12</v>
      </c>
      <c r="C13" s="51" t="s">
        <v>196</v>
      </c>
      <c r="D13" s="22"/>
      <c r="E13" s="22"/>
      <c r="F13" s="22"/>
      <c r="G13" s="22"/>
      <c r="H13" s="22"/>
      <c r="I13" s="22"/>
    </row>
    <row r="14" spans="1:9" ht="18.399999999999999" customHeight="1" x14ac:dyDescent="0.2">
      <c r="A14" s="86" t="s">
        <v>142</v>
      </c>
      <c r="B14" s="56"/>
      <c r="C14" s="318"/>
      <c r="D14" s="22"/>
      <c r="E14" s="22"/>
      <c r="F14" s="22"/>
      <c r="G14" s="22"/>
      <c r="H14" s="22"/>
      <c r="I14" s="22"/>
    </row>
    <row r="15" spans="1:9" ht="16.5" customHeight="1" x14ac:dyDescent="0.2">
      <c r="A15" s="86" t="s">
        <v>143</v>
      </c>
      <c r="B15" s="57"/>
      <c r="C15" s="319"/>
      <c r="D15" s="22"/>
      <c r="E15" s="22"/>
      <c r="F15" s="22"/>
      <c r="G15" s="22"/>
      <c r="H15" s="22"/>
      <c r="I15" s="22"/>
    </row>
    <row r="16" spans="1:9" ht="21.75" customHeight="1" thickBot="1" x14ac:dyDescent="0.25">
      <c r="A16" s="55" t="s">
        <v>144</v>
      </c>
      <c r="B16" s="58"/>
      <c r="C16" s="320"/>
      <c r="D16" s="22"/>
      <c r="E16" s="22"/>
      <c r="F16" s="22"/>
      <c r="G16" s="22"/>
      <c r="H16" s="22"/>
      <c r="I16" s="22"/>
    </row>
    <row r="17" spans="1:9" ht="13.5" thickBot="1" x14ac:dyDescent="0.25">
      <c r="A17" s="44" t="s">
        <v>133</v>
      </c>
      <c r="B17" s="50">
        <f>SUM(B9:B16)</f>
        <v>52</v>
      </c>
      <c r="C17" s="51"/>
      <c r="D17" s="22"/>
      <c r="E17" s="22"/>
      <c r="F17" s="22"/>
      <c r="G17" s="22"/>
      <c r="H17" s="22"/>
      <c r="I17" s="22"/>
    </row>
    <row r="18" spans="1:9" ht="15" x14ac:dyDescent="0.25">
      <c r="A18" s="23"/>
      <c r="B18" s="22"/>
      <c r="C18" s="22"/>
      <c r="D18" s="22"/>
      <c r="E18" s="22"/>
      <c r="F18" s="22"/>
      <c r="G18" s="22"/>
      <c r="H18" s="22"/>
      <c r="I18" s="22"/>
    </row>
    <row r="19" spans="1:9" x14ac:dyDescent="0.2">
      <c r="A19" s="22"/>
      <c r="B19" s="22"/>
      <c r="C19" s="22"/>
      <c r="D19" s="22"/>
      <c r="E19" s="22"/>
      <c r="F19" s="22"/>
      <c r="G19" s="22"/>
      <c r="H19" s="22"/>
      <c r="I19" s="22"/>
    </row>
    <row r="20" spans="1:9" x14ac:dyDescent="0.2">
      <c r="A20" s="25" t="s">
        <v>145</v>
      </c>
      <c r="B20" s="22"/>
      <c r="C20" s="22"/>
      <c r="D20" s="22"/>
      <c r="E20" s="22"/>
      <c r="F20" s="22"/>
      <c r="G20" s="22"/>
      <c r="H20" s="22"/>
      <c r="I20" s="22"/>
    </row>
    <row r="21" spans="1:9" x14ac:dyDescent="0.2">
      <c r="A21" s="22"/>
      <c r="B21" s="22"/>
      <c r="C21" s="22"/>
      <c r="D21" s="22"/>
      <c r="E21" s="22"/>
      <c r="F21" s="22"/>
      <c r="G21" s="22"/>
      <c r="H21" s="22"/>
      <c r="I21" s="22"/>
    </row>
    <row r="22" spans="1:9" ht="13.5" thickBot="1" x14ac:dyDescent="0.25">
      <c r="A22" s="22" t="s">
        <v>93</v>
      </c>
      <c r="B22" s="22" t="s">
        <v>94</v>
      </c>
      <c r="C22" s="22" t="s">
        <v>95</v>
      </c>
      <c r="D22" s="22" t="s">
        <v>96</v>
      </c>
      <c r="E22" s="22" t="s">
        <v>97</v>
      </c>
      <c r="F22" s="22" t="s">
        <v>98</v>
      </c>
      <c r="G22" s="22" t="s">
        <v>99</v>
      </c>
      <c r="H22" s="22"/>
      <c r="I22" s="22"/>
    </row>
    <row r="23" spans="1:9" s="3" customFormat="1" ht="65.25" customHeight="1" thickBot="1" x14ac:dyDescent="0.25">
      <c r="A23" s="38" t="s">
        <v>103</v>
      </c>
      <c r="B23" s="39" t="s">
        <v>146</v>
      </c>
      <c r="C23" s="39" t="s">
        <v>147</v>
      </c>
      <c r="D23" s="39" t="s">
        <v>148</v>
      </c>
      <c r="E23" s="39" t="s">
        <v>149</v>
      </c>
      <c r="F23" s="39" t="s">
        <v>150</v>
      </c>
      <c r="G23" s="39" t="s">
        <v>151</v>
      </c>
      <c r="H23" s="84"/>
      <c r="I23" s="84"/>
    </row>
    <row r="24" spans="1:9" ht="13.5" thickBot="1" x14ac:dyDescent="0.25">
      <c r="A24" s="40">
        <v>6</v>
      </c>
      <c r="B24" s="41">
        <f>B17</f>
        <v>52</v>
      </c>
      <c r="C24" s="60">
        <f>'Weighted Avg'!H12</f>
        <v>150</v>
      </c>
      <c r="D24" s="41">
        <f>IFERROR(B24/C24,0)</f>
        <v>0.34666666666666668</v>
      </c>
      <c r="E24" s="41">
        <v>0.5</v>
      </c>
      <c r="F24" s="41">
        <f>MIN(D24:E24)</f>
        <v>0.34666666666666668</v>
      </c>
      <c r="G24" s="41">
        <f>F24*C24</f>
        <v>52</v>
      </c>
      <c r="H24" s="22"/>
      <c r="I24" s="22"/>
    </row>
    <row r="25" spans="1:9" ht="15" x14ac:dyDescent="0.25">
      <c r="A25" s="42"/>
      <c r="B25" s="22"/>
      <c r="C25" s="22"/>
      <c r="D25" s="22"/>
      <c r="E25" s="22"/>
      <c r="F25" s="22"/>
      <c r="G25" s="22"/>
      <c r="H25" s="22"/>
      <c r="I25" s="22"/>
    </row>
    <row r="26" spans="1:9" ht="15" x14ac:dyDescent="0.25">
      <c r="A26" s="23"/>
      <c r="B26" s="22"/>
      <c r="C26" s="22"/>
      <c r="D26" s="22"/>
      <c r="E26" s="22"/>
      <c r="F26" s="22"/>
      <c r="G26" s="22"/>
      <c r="H26" s="22"/>
      <c r="I26" s="22"/>
    </row>
    <row r="27" spans="1:9" s="14" customFormat="1" ht="15.75" x14ac:dyDescent="0.25">
      <c r="A27" s="24" t="s">
        <v>152</v>
      </c>
      <c r="B27" s="24"/>
      <c r="C27" s="24"/>
      <c r="D27" s="24"/>
      <c r="E27" s="24"/>
      <c r="F27" s="24"/>
      <c r="G27" s="24"/>
      <c r="H27" s="24"/>
      <c r="I27" s="24"/>
    </row>
    <row r="28" spans="1:9" s="14" customFormat="1" ht="15.75" x14ac:dyDescent="0.25">
      <c r="A28" s="24"/>
      <c r="B28" s="24"/>
      <c r="C28" s="24"/>
      <c r="D28" s="24"/>
      <c r="E28" s="24"/>
      <c r="F28" s="24"/>
      <c r="G28" s="24"/>
      <c r="H28" s="24"/>
      <c r="I28" s="24"/>
    </row>
    <row r="29" spans="1:9" s="14" customFormat="1" ht="15.75" x14ac:dyDescent="0.25">
      <c r="A29" s="25" t="s">
        <v>153</v>
      </c>
      <c r="B29" s="24"/>
      <c r="C29" s="24"/>
      <c r="D29" s="24"/>
      <c r="E29" s="24" t="s">
        <v>32</v>
      </c>
      <c r="F29" s="24"/>
      <c r="G29" s="24"/>
      <c r="H29" s="24"/>
      <c r="I29" s="24"/>
    </row>
    <row r="30" spans="1:9" ht="15" x14ac:dyDescent="0.25">
      <c r="A30" s="43"/>
      <c r="B30" s="22"/>
      <c r="C30" s="22"/>
      <c r="D30" s="22"/>
      <c r="E30" s="22"/>
      <c r="F30" s="22"/>
      <c r="G30" s="22"/>
      <c r="H30" s="22"/>
      <c r="I30" s="22"/>
    </row>
    <row r="31" spans="1:9" ht="13.5" thickBot="1" x14ac:dyDescent="0.25">
      <c r="A31" s="22" t="s">
        <v>93</v>
      </c>
      <c r="B31" s="22" t="s">
        <v>94</v>
      </c>
      <c r="C31" s="22" t="s">
        <v>95</v>
      </c>
      <c r="D31" s="22" t="s">
        <v>96</v>
      </c>
      <c r="E31" s="22"/>
      <c r="F31" s="22"/>
      <c r="G31" s="22"/>
      <c r="H31" s="22"/>
      <c r="I31" s="22"/>
    </row>
    <row r="32" spans="1:9" ht="64.5" thickBot="1" x14ac:dyDescent="0.25">
      <c r="A32" s="38" t="s">
        <v>103</v>
      </c>
      <c r="B32" s="39" t="s">
        <v>147</v>
      </c>
      <c r="C32" s="39" t="s">
        <v>154</v>
      </c>
      <c r="D32" s="39" t="s">
        <v>155</v>
      </c>
      <c r="E32" s="22"/>
      <c r="F32" s="22"/>
      <c r="G32" s="22"/>
      <c r="H32" s="22"/>
      <c r="I32" s="22"/>
    </row>
    <row r="33" spans="1:9" ht="13.5" thickBot="1" x14ac:dyDescent="0.25">
      <c r="A33" s="40">
        <v>7</v>
      </c>
      <c r="B33" s="59">
        <f>'Weighted Avg'!H12</f>
        <v>150</v>
      </c>
      <c r="C33" s="41">
        <v>0.03</v>
      </c>
      <c r="D33" s="41"/>
      <c r="E33" s="22"/>
      <c r="F33" s="22"/>
      <c r="G33" s="22"/>
      <c r="H33" s="22"/>
      <c r="I33" s="22"/>
    </row>
    <row r="34" spans="1:9" ht="15" x14ac:dyDescent="0.25">
      <c r="A34" s="8"/>
      <c r="B34" s="63"/>
      <c r="C34" s="63"/>
      <c r="D34" s="63"/>
      <c r="E34" s="63"/>
      <c r="F34" s="63"/>
      <c r="G34" s="63"/>
      <c r="H34" s="63"/>
    </row>
    <row r="35" spans="1:9" ht="15" x14ac:dyDescent="0.25">
      <c r="A35" s="1"/>
    </row>
  </sheetData>
  <mergeCells count="1">
    <mergeCell ref="C14:C16"/>
  </mergeCells>
  <phoneticPr fontId="12" type="noConversion"/>
  <pageMargins left="0.75" right="0.75" top="1" bottom="1" header="0.5" footer="0.5"/>
  <pageSetup scale="7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2"/>
  <sheetViews>
    <sheetView workbookViewId="0">
      <selection activeCell="D4" sqref="D4"/>
    </sheetView>
  </sheetViews>
  <sheetFormatPr defaultRowHeight="12.75" x14ac:dyDescent="0.2"/>
  <cols>
    <col min="1" max="1" width="13.85546875" customWidth="1"/>
    <col min="2" max="2" width="36.42578125" customWidth="1"/>
    <col min="3" max="3" width="21.5703125" customWidth="1"/>
    <col min="4" max="4" width="37.85546875" customWidth="1"/>
  </cols>
  <sheetData>
    <row r="1" spans="1:4" ht="15" x14ac:dyDescent="0.25">
      <c r="A1" s="322" t="str">
        <f>'Weighted Avg'!A1</f>
        <v>California LifeLine Report and Claim Form For Wireless - ACP Pilot</v>
      </c>
      <c r="B1" s="5"/>
    </row>
    <row r="2" spans="1:4" x14ac:dyDescent="0.2">
      <c r="A2" s="22" t="str">
        <f>'Claim Form Summary'!A5</f>
        <v>CPCN  _####________</v>
      </c>
      <c r="B2" s="22" t="str">
        <f>'Claim Form Summary'!A2</f>
        <v>For Period of ___August 2023___________</v>
      </c>
    </row>
    <row r="3" spans="1:4" ht="15.75" x14ac:dyDescent="0.25">
      <c r="A3" s="85" t="s">
        <v>274</v>
      </c>
      <c r="B3" s="5"/>
    </row>
    <row r="4" spans="1:4" ht="15" x14ac:dyDescent="0.25">
      <c r="A4" s="21"/>
      <c r="B4" s="5"/>
    </row>
    <row r="5" spans="1:4" ht="16.5" thickBot="1" x14ac:dyDescent="0.3">
      <c r="A5" s="2"/>
    </row>
    <row r="6" spans="1:4" ht="30.75" thickBot="1" x14ac:dyDescent="0.3">
      <c r="A6" s="88" t="s">
        <v>103</v>
      </c>
      <c r="B6" s="89" t="s">
        <v>127</v>
      </c>
      <c r="C6" s="90" t="s">
        <v>135</v>
      </c>
      <c r="D6" s="90" t="s">
        <v>136</v>
      </c>
    </row>
    <row r="7" spans="1:4" ht="21.2" customHeight="1" thickBot="1" x14ac:dyDescent="0.25">
      <c r="A7" s="321">
        <v>8</v>
      </c>
      <c r="B7" s="91" t="s">
        <v>137</v>
      </c>
      <c r="C7" s="92"/>
      <c r="D7" s="93"/>
    </row>
    <row r="8" spans="1:4" ht="19.5" customHeight="1" thickBot="1" x14ac:dyDescent="0.25">
      <c r="A8" s="321"/>
      <c r="B8" s="91" t="s">
        <v>156</v>
      </c>
      <c r="C8" s="92"/>
      <c r="D8" s="93"/>
    </row>
    <row r="9" spans="1:4" ht="23.25" customHeight="1" thickBot="1" x14ac:dyDescent="0.25">
      <c r="A9" s="321"/>
      <c r="B9" s="91" t="s">
        <v>139</v>
      </c>
      <c r="C9" s="92"/>
      <c r="D9" s="93"/>
    </row>
    <row r="10" spans="1:4" ht="15.75" thickBot="1" x14ac:dyDescent="0.25">
      <c r="A10" s="321"/>
      <c r="B10" s="91" t="s">
        <v>140</v>
      </c>
      <c r="C10" s="92"/>
      <c r="D10" s="93"/>
    </row>
    <row r="11" spans="1:4" ht="15.75" thickBot="1" x14ac:dyDescent="0.25">
      <c r="A11" s="321"/>
      <c r="B11" s="91" t="s">
        <v>141</v>
      </c>
      <c r="C11" s="92"/>
      <c r="D11" s="93"/>
    </row>
    <row r="12" spans="1:4" ht="15.75" thickBot="1" x14ac:dyDescent="0.25">
      <c r="A12" s="321"/>
      <c r="B12" s="94" t="s">
        <v>84</v>
      </c>
      <c r="C12" s="95">
        <f>SUM(C7:C11)</f>
        <v>0</v>
      </c>
      <c r="D12" s="93"/>
    </row>
    <row r="13" spans="1:4" ht="15" x14ac:dyDescent="0.25">
      <c r="A13" s="1"/>
      <c r="B13" s="1"/>
      <c r="C13" s="1"/>
      <c r="D13" s="1"/>
    </row>
    <row r="14" spans="1:4" ht="15" x14ac:dyDescent="0.25">
      <c r="A14" s="1"/>
      <c r="B14" s="1"/>
      <c r="C14" s="1"/>
      <c r="D14" s="1"/>
    </row>
    <row r="15" spans="1:4" ht="15" x14ac:dyDescent="0.25">
      <c r="A15" s="1"/>
      <c r="B15" s="1"/>
      <c r="C15" s="1"/>
      <c r="D15" s="1"/>
    </row>
    <row r="16" spans="1:4" ht="15" x14ac:dyDescent="0.25">
      <c r="A16" s="5" t="s">
        <v>270</v>
      </c>
      <c r="B16" s="1"/>
      <c r="C16" s="1"/>
      <c r="D16" s="1"/>
    </row>
    <row r="17" spans="1:4" ht="15.75" thickBot="1" x14ac:dyDescent="0.3">
      <c r="A17" s="1"/>
      <c r="B17" s="1"/>
      <c r="C17" s="1"/>
      <c r="D17" s="1"/>
    </row>
    <row r="18" spans="1:4" ht="30.75" thickBot="1" x14ac:dyDescent="0.3">
      <c r="A18" s="88" t="s">
        <v>103</v>
      </c>
      <c r="B18" s="89" t="s">
        <v>157</v>
      </c>
      <c r="C18" s="90" t="s">
        <v>135</v>
      </c>
      <c r="D18" s="90" t="s">
        <v>136</v>
      </c>
    </row>
    <row r="19" spans="1:4" ht="15.75" thickBot="1" x14ac:dyDescent="0.25">
      <c r="A19" s="321">
        <v>9</v>
      </c>
      <c r="B19" s="91"/>
      <c r="C19" s="92"/>
      <c r="D19" s="93"/>
    </row>
    <row r="20" spans="1:4" ht="15.75" thickBot="1" x14ac:dyDescent="0.25">
      <c r="A20" s="321"/>
      <c r="B20" s="94" t="s">
        <v>84</v>
      </c>
      <c r="C20" s="95">
        <f>SUM(C19:C19)</f>
        <v>0</v>
      </c>
      <c r="D20" s="93"/>
    </row>
    <row r="21" spans="1:4" x14ac:dyDescent="0.2">
      <c r="A21" s="64"/>
      <c r="B21" s="64"/>
      <c r="C21" s="64"/>
      <c r="D21" s="64"/>
    </row>
    <row r="22" spans="1:4" x14ac:dyDescent="0.2">
      <c r="A22" s="64"/>
      <c r="B22" s="64"/>
      <c r="C22" s="64"/>
      <c r="D22" s="64"/>
    </row>
  </sheetData>
  <mergeCells count="2">
    <mergeCell ref="A7:A12"/>
    <mergeCell ref="A19:A20"/>
  </mergeCells>
  <phoneticPr fontId="12" type="noConversion"/>
  <pageMargins left="0.75" right="0.75" top="1" bottom="1" header="0.5" footer="0.5"/>
  <pageSetup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EDAF9F80FDE0E459E1A4ABBAD4741F7" ma:contentTypeVersion="2" ma:contentTypeDescription="Create a new document." ma:contentTypeScope="" ma:versionID="2c7ea44b9682ed332563563c45ae2638">
  <xsd:schema xmlns:xsd="http://www.w3.org/2001/XMLSchema" xmlns:xs="http://www.w3.org/2001/XMLSchema" xmlns:p="http://schemas.microsoft.com/office/2006/metadata/properties" xmlns:ns2="1f515989-4afe-4bfb-8869-4f44a11afb39" targetNamespace="http://schemas.microsoft.com/office/2006/metadata/properties" ma:root="true" ma:fieldsID="316846861b4c0cadfdcf73e1ce08bcb7" ns2:_="">
    <xsd:import namespace="1f515989-4afe-4bfb-8869-4f44a11afb3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515989-4afe-4bfb-8869-4f44a11afb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6CBB77-447D-4C19-8826-6E9BEBA407FE}">
  <ds:schemaRefs>
    <ds:schemaRef ds:uri="http://purl.org/dc/dcmitype/"/>
    <ds:schemaRef ds:uri="http://schemas.microsoft.com/office/infopath/2007/PartnerControls"/>
    <ds:schemaRef ds:uri="http://purl.org/dc/elements/1.1/"/>
    <ds:schemaRef ds:uri="http://schemas.openxmlformats.org/package/2006/metadata/core-properties"/>
    <ds:schemaRef ds:uri="1f515989-4afe-4bfb-8869-4f44a11afb39"/>
    <ds:schemaRef ds:uri="http://schemas.microsoft.com/office/2006/documentManagement/types"/>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6767C30E-5288-4F55-97F6-1F59EF82C475}">
  <ds:schemaRefs>
    <ds:schemaRef ds:uri="http://schemas.microsoft.com/sharepoint/v3/contenttype/forms"/>
  </ds:schemaRefs>
</ds:datastoreItem>
</file>

<file path=customXml/itemProps3.xml><?xml version="1.0" encoding="utf-8"?>
<ds:datastoreItem xmlns:ds="http://schemas.openxmlformats.org/officeDocument/2006/customXml" ds:itemID="{A7006EEF-6616-4C28-AE32-3C6B90FB7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515989-4afe-4bfb-8869-4f44a11afb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Claim Form Summary</vt:lpstr>
      <vt:lpstr>Data Fields</vt:lpstr>
      <vt:lpstr>Weighted Avg</vt:lpstr>
      <vt:lpstr>ACP Pilot</vt:lpstr>
      <vt:lpstr>Lines 1 &amp; 2 </vt:lpstr>
      <vt:lpstr>Lines 3 &amp; 4</vt:lpstr>
      <vt:lpstr>Line 5</vt:lpstr>
      <vt:lpstr>Lines 6 or 7</vt:lpstr>
      <vt:lpstr>Lines 8 &amp; 9</vt:lpstr>
      <vt:lpstr>'Claim Form Summary'!Print_Area</vt:lpstr>
    </vt:vector>
  </TitlesOfParts>
  <Manager/>
  <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cp:revision/>
  <dcterms:created xsi:type="dcterms:W3CDTF">2011-11-29T07:41:33Z</dcterms:created>
  <dcterms:modified xsi:type="dcterms:W3CDTF">2023-07-27T20:01:39Z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0x0101006EDAF9F80FDE0E459E1A4ABBAD4741F7</vt:lpwstr>
  </property>
</Properties>
</file>