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filterPrivacy="1" defaultThemeVersion="124226"/>
  <xr:revisionPtr revIDLastSave="0" documentId="13_ncr:1_{19B40507-8A9D-467B-8730-9C5A2C3C161A}" xr6:coauthVersionLast="47" xr6:coauthVersionMax="47" xr10:uidLastSave="{00000000-0000-0000-0000-000000000000}"/>
  <bookViews>
    <workbookView xWindow="-120" yWindow="-120" windowWidth="29040" windowHeight="15840" xr2:uid="{13B28BD7-AEF8-4BA6-8D10-36A88B072BF0}"/>
  </bookViews>
  <sheets>
    <sheet name="Claim Form Summary" sheetId="2" r:id="rId1"/>
    <sheet name="Data Fields" sheetId="1" r:id="rId2"/>
    <sheet name="Weighted Avg" sheetId="10" r:id="rId3"/>
    <sheet name="SSA" sheetId="3" r:id="rId4"/>
    <sheet name="EBB and SSA" sheetId="11" r:id="rId5"/>
    <sheet name="Lines 1 &amp; 2 " sheetId="5" r:id="rId6"/>
    <sheet name="Lines 3 &amp; 4" sheetId="6" r:id="rId7"/>
    <sheet name="Line 5" sheetId="8" r:id="rId8"/>
    <sheet name="Lines 6 or 7" sheetId="9" r:id="rId9"/>
    <sheet name="Lines 8 &amp; 9" sheetId="4" r:id="rId10"/>
  </sheets>
  <definedNames>
    <definedName name="_ftn1" localSheetId="1">'Data Fields'!#REF!</definedName>
    <definedName name="_ftnref1" localSheetId="1">'Lines 6 or 7'!#REF!</definedName>
    <definedName name="_xlnm.Print_Area" localSheetId="0">'Claim Form Summary'!$A$1:$B$50,'Claim Form Summary'!$A$53:$B$88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5" l="1"/>
  <c r="J232" i="5"/>
  <c r="B2" i="4" l="1"/>
  <c r="A2" i="4"/>
  <c r="B2" i="9"/>
  <c r="A2" i="9"/>
  <c r="B2" i="8"/>
  <c r="A2" i="8"/>
  <c r="B2" i="6"/>
  <c r="A2" i="6"/>
  <c r="B2" i="5"/>
  <c r="A2" i="5"/>
  <c r="B2" i="11"/>
  <c r="A2" i="11"/>
  <c r="B2" i="3"/>
  <c r="A2" i="3"/>
  <c r="B2" i="10"/>
  <c r="A2" i="10"/>
  <c r="I10" i="6"/>
  <c r="K8" i="6"/>
  <c r="A20" i="1" l="1"/>
  <c r="B85" i="2" l="1"/>
  <c r="A19" i="1"/>
  <c r="L41" i="11"/>
  <c r="N41" i="11" s="1"/>
  <c r="O41" i="11" s="1"/>
  <c r="H74" i="5" s="1"/>
  <c r="L16" i="11"/>
  <c r="N16" i="11" s="1"/>
  <c r="O16" i="11" s="1"/>
  <c r="L15" i="11"/>
  <c r="N15" i="11" s="1"/>
  <c r="O15" i="11" s="1"/>
  <c r="H39" i="5" s="1"/>
  <c r="L8" i="11"/>
  <c r="N8" i="11" s="1"/>
  <c r="L9" i="11"/>
  <c r="N9" i="11" s="1"/>
  <c r="O9" i="11" s="1"/>
  <c r="H96" i="5" s="1"/>
  <c r="CR3" i="1"/>
  <c r="CQ3" i="1"/>
  <c r="CP3" i="1"/>
  <c r="CM3" i="1"/>
  <c r="CL3" i="1"/>
  <c r="CH3" i="1"/>
  <c r="CG3" i="1"/>
  <c r="CF3" i="1"/>
  <c r="CC3" i="1"/>
  <c r="CB3" i="1"/>
  <c r="H115" i="5" l="1"/>
  <c r="O8" i="11"/>
  <c r="H20" i="5" s="1"/>
  <c r="B60" i="2"/>
  <c r="BV3" i="1" l="1"/>
  <c r="BY3" i="1"/>
  <c r="BZ3" i="1"/>
  <c r="CA3" i="1"/>
  <c r="CD3" i="1"/>
  <c r="CE3" i="1"/>
  <c r="CI3" i="1"/>
  <c r="CJ3" i="1"/>
  <c r="CK3" i="1"/>
  <c r="CN3" i="1"/>
  <c r="CO3" i="1"/>
  <c r="CT3" i="1"/>
  <c r="CU3" i="1"/>
  <c r="CV3" i="1"/>
  <c r="CW3" i="1"/>
  <c r="CX3" i="1"/>
  <c r="CY3" i="1"/>
  <c r="CZ3" i="1"/>
  <c r="DA3" i="1"/>
  <c r="DB3" i="1"/>
  <c r="DF3" i="1"/>
  <c r="DG3" i="1"/>
  <c r="DH3" i="1"/>
  <c r="DI3" i="1"/>
  <c r="DJ3" i="1"/>
  <c r="DK3" i="1"/>
  <c r="L90" i="3"/>
  <c r="H229" i="5" s="1"/>
  <c r="J229" i="5" s="1"/>
  <c r="J230" i="5" s="1"/>
  <c r="BH3" i="1" s="1"/>
  <c r="L89" i="3"/>
  <c r="H223" i="5" s="1"/>
  <c r="J223" i="5" s="1"/>
  <c r="J224" i="5" s="1"/>
  <c r="BF3" i="1" s="1"/>
  <c r="L88" i="3"/>
  <c r="H220" i="5" s="1"/>
  <c r="J220" i="5" s="1"/>
  <c r="J221" i="5" s="1"/>
  <c r="BE3" i="1" s="1"/>
  <c r="L87" i="3"/>
  <c r="H217" i="5" s="1"/>
  <c r="J217" i="5" s="1"/>
  <c r="J218" i="5" s="1"/>
  <c r="BD3" i="1" s="1"/>
  <c r="L81" i="3"/>
  <c r="H210" i="5" s="1"/>
  <c r="J210" i="5" s="1"/>
  <c r="J211" i="5" s="1"/>
  <c r="BC3" i="1" s="1"/>
  <c r="L80" i="3"/>
  <c r="H204" i="5" s="1"/>
  <c r="J204" i="5" s="1"/>
  <c r="J205" i="5" s="1"/>
  <c r="BA3" i="1" s="1"/>
  <c r="L79" i="3"/>
  <c r="H201" i="5" s="1"/>
  <c r="J201" i="5" s="1"/>
  <c r="J202" i="5" s="1"/>
  <c r="AZ3" i="1" s="1"/>
  <c r="L78" i="3"/>
  <c r="H198" i="5" s="1"/>
  <c r="J198" i="5" s="1"/>
  <c r="J199" i="5" s="1"/>
  <c r="L72" i="3"/>
  <c r="L71" i="3"/>
  <c r="L70" i="3"/>
  <c r="H182" i="5" s="1"/>
  <c r="J182" i="5" s="1"/>
  <c r="J183" i="5" s="1"/>
  <c r="AU3" i="1" s="1"/>
  <c r="L69" i="3"/>
  <c r="H179" i="5" s="1"/>
  <c r="J179" i="5" s="1"/>
  <c r="J180" i="5" s="1"/>
  <c r="L68" i="3"/>
  <c r="H77" i="5" s="1"/>
  <c r="J77" i="5" s="1"/>
  <c r="J78" i="5" s="1"/>
  <c r="T3" i="1" s="1"/>
  <c r="L67" i="3"/>
  <c r="H71" i="5" s="1"/>
  <c r="J71" i="5" s="1"/>
  <c r="J72" i="5" s="1"/>
  <c r="R3" i="1" s="1"/>
  <c r="L66" i="3"/>
  <c r="H68" i="5" s="1"/>
  <c r="J68" i="5" s="1"/>
  <c r="L65" i="3"/>
  <c r="H65" i="5" s="1"/>
  <c r="J65" i="5" s="1"/>
  <c r="J66" i="5" s="1"/>
  <c r="L59" i="3"/>
  <c r="H172" i="5" s="1"/>
  <c r="J172" i="5" s="1"/>
  <c r="J173" i="5" s="1"/>
  <c r="AS3" i="1" s="1"/>
  <c r="L58" i="3"/>
  <c r="H166" i="5" s="1"/>
  <c r="J166" i="5" s="1"/>
  <c r="J167" i="5" s="1"/>
  <c r="AQ3" i="1" s="1"/>
  <c r="L57" i="3"/>
  <c r="H163" i="5" s="1"/>
  <c r="J163" i="5" s="1"/>
  <c r="J164" i="5" s="1"/>
  <c r="AP3" i="1" s="1"/>
  <c r="L56" i="3"/>
  <c r="H160" i="5" s="1"/>
  <c r="J160" i="5" s="1"/>
  <c r="J161" i="5" s="1"/>
  <c r="L55" i="3"/>
  <c r="H58" i="5" s="1"/>
  <c r="J58" i="5" s="1"/>
  <c r="J59" i="5" s="1"/>
  <c r="O3" i="1" s="1"/>
  <c r="L54" i="3"/>
  <c r="H52" i="5" s="1"/>
  <c r="J52" i="5" s="1"/>
  <c r="J53" i="5" s="1"/>
  <c r="M3" i="1" s="1"/>
  <c r="L53" i="3"/>
  <c r="H49" i="5" s="1"/>
  <c r="L52" i="3"/>
  <c r="H46" i="5" s="1"/>
  <c r="L46" i="3"/>
  <c r="H150" i="5" s="1"/>
  <c r="J150" i="5" s="1"/>
  <c r="J151" i="5" s="1"/>
  <c r="AM3" i="1" s="1"/>
  <c r="L45" i="3"/>
  <c r="H147" i="5" s="1"/>
  <c r="J147" i="5" s="1"/>
  <c r="J148" i="5" s="1"/>
  <c r="AL3" i="1" s="1"/>
  <c r="L44" i="3"/>
  <c r="H144" i="5" s="1"/>
  <c r="J144" i="5" s="1"/>
  <c r="J145" i="5" s="1"/>
  <c r="AK3" i="1" s="1"/>
  <c r="L43" i="3"/>
  <c r="H141" i="5" s="1"/>
  <c r="J141" i="5" s="1"/>
  <c r="J142" i="5" s="1"/>
  <c r="L37" i="3"/>
  <c r="H131" i="5" s="1"/>
  <c r="J131" i="5" s="1"/>
  <c r="J132" i="5" s="1"/>
  <c r="AH3" i="1" s="1"/>
  <c r="L36" i="3"/>
  <c r="H128" i="5" s="1"/>
  <c r="J128" i="5" s="1"/>
  <c r="J129" i="5" s="1"/>
  <c r="AG3" i="1" s="1"/>
  <c r="L35" i="3"/>
  <c r="H125" i="5" s="1"/>
  <c r="J125" i="5" s="1"/>
  <c r="J126" i="5" s="1"/>
  <c r="AF3" i="1" s="1"/>
  <c r="L34" i="3"/>
  <c r="H122" i="5" s="1"/>
  <c r="J122" i="5" s="1"/>
  <c r="J123" i="5" s="1"/>
  <c r="L28" i="3"/>
  <c r="H112" i="5" s="1"/>
  <c r="J112" i="5" s="1"/>
  <c r="J113" i="5" s="1"/>
  <c r="AC3" i="1" s="1"/>
  <c r="L27" i="3"/>
  <c r="H109" i="5" s="1"/>
  <c r="J109" i="5" s="1"/>
  <c r="J110" i="5" s="1"/>
  <c r="AB3" i="1" s="1"/>
  <c r="L26" i="3"/>
  <c r="H106" i="5" s="1"/>
  <c r="J106" i="5" s="1"/>
  <c r="J107" i="5" s="1"/>
  <c r="AA3" i="1" s="1"/>
  <c r="L25" i="3"/>
  <c r="H103" i="5" s="1"/>
  <c r="J103" i="5" s="1"/>
  <c r="J104" i="5" s="1"/>
  <c r="L24" i="3"/>
  <c r="H36" i="5" s="1"/>
  <c r="J36" i="5" s="1"/>
  <c r="J37" i="5" s="1"/>
  <c r="I3" i="1" s="1"/>
  <c r="L23" i="3"/>
  <c r="H33" i="5" s="1"/>
  <c r="J33" i="5" s="1"/>
  <c r="J34" i="5" s="1"/>
  <c r="H3" i="1" s="1"/>
  <c r="L22" i="3"/>
  <c r="H30" i="5" s="1"/>
  <c r="J30" i="5" s="1"/>
  <c r="J31" i="5" s="1"/>
  <c r="G3" i="1" s="1"/>
  <c r="L21" i="3"/>
  <c r="H27" i="5" s="1"/>
  <c r="J27" i="5" s="1"/>
  <c r="J28" i="5" s="1"/>
  <c r="L15" i="3"/>
  <c r="H93" i="5" s="1"/>
  <c r="J93" i="5" s="1"/>
  <c r="J94" i="5" s="1"/>
  <c r="X3" i="1" s="1"/>
  <c r="L14" i="3"/>
  <c r="L13" i="3"/>
  <c r="H87" i="5" s="1"/>
  <c r="J87" i="5" s="1"/>
  <c r="J88" i="5" s="1"/>
  <c r="V3" i="1" s="1"/>
  <c r="L12" i="3"/>
  <c r="H84" i="5" s="1"/>
  <c r="J84" i="5" s="1"/>
  <c r="J85" i="5" s="1"/>
  <c r="L11" i="3"/>
  <c r="H17" i="5" s="1"/>
  <c r="J17" i="5" s="1"/>
  <c r="J18" i="5" s="1"/>
  <c r="L10" i="3"/>
  <c r="H14" i="5" s="1"/>
  <c r="J14" i="5" s="1"/>
  <c r="J15" i="5" s="1"/>
  <c r="C3" i="1" s="1"/>
  <c r="L9" i="3"/>
  <c r="H11" i="5" s="1"/>
  <c r="J11" i="5" s="1"/>
  <c r="L8" i="3"/>
  <c r="L54" i="11"/>
  <c r="N54" i="11" s="1"/>
  <c r="O54" i="11" s="1"/>
  <c r="H226" i="5" s="1"/>
  <c r="L48" i="11"/>
  <c r="N48" i="11" s="1"/>
  <c r="O48" i="11" s="1"/>
  <c r="H207" i="5" s="1"/>
  <c r="L42" i="11"/>
  <c r="N42" i="11" s="1"/>
  <c r="O42" i="11" s="1"/>
  <c r="H188" i="5" s="1"/>
  <c r="L35" i="11"/>
  <c r="N35" i="11" s="1"/>
  <c r="O35" i="11" s="1"/>
  <c r="H169" i="5" s="1"/>
  <c r="L34" i="11"/>
  <c r="N34" i="11" s="1"/>
  <c r="O34" i="11" s="1"/>
  <c r="H55" i="5" s="1"/>
  <c r="L28" i="11"/>
  <c r="N28" i="11" s="1"/>
  <c r="O28" i="11" s="1"/>
  <c r="H153" i="5" s="1"/>
  <c r="L22" i="11"/>
  <c r="N22" i="11" s="1"/>
  <c r="O22" i="11" s="1"/>
  <c r="H134" i="5" s="1"/>
  <c r="J20" i="5"/>
  <c r="AY3" i="1" l="1"/>
  <c r="J213" i="5"/>
  <c r="AT3" i="1"/>
  <c r="AO3" i="1"/>
  <c r="P3" i="1"/>
  <c r="J69" i="5"/>
  <c r="Q3" i="1" s="1"/>
  <c r="D3" i="1"/>
  <c r="U3" i="1"/>
  <c r="AJ3" i="1"/>
  <c r="AE3" i="1"/>
  <c r="F3" i="1"/>
  <c r="H185" i="5"/>
  <c r="J185" i="5" s="1"/>
  <c r="J186" i="5" s="1"/>
  <c r="AV3" i="1" s="1"/>
  <c r="H191" i="5"/>
  <c r="J191" i="5" s="1"/>
  <c r="J192" i="5" s="1"/>
  <c r="AX3" i="1" s="1"/>
  <c r="H90" i="5"/>
  <c r="J90" i="5" s="1"/>
  <c r="H8" i="5"/>
  <c r="J8" i="5" s="1"/>
  <c r="J9" i="5" s="1"/>
  <c r="J207" i="5"/>
  <c r="J208" i="5" s="1"/>
  <c r="J134" i="5"/>
  <c r="J135" i="5" s="1"/>
  <c r="J137" i="5" s="1"/>
  <c r="J153" i="5"/>
  <c r="J154" i="5" s="1"/>
  <c r="J156" i="5" s="1"/>
  <c r="J55" i="5"/>
  <c r="J56" i="5" s="1"/>
  <c r="J169" i="5"/>
  <c r="J170" i="5" s="1"/>
  <c r="J175" i="5" s="1"/>
  <c r="Z3" i="1"/>
  <c r="J12" i="5"/>
  <c r="B3" i="1"/>
  <c r="J49" i="5"/>
  <c r="J50" i="5" s="1"/>
  <c r="L3" i="1" s="1"/>
  <c r="J46" i="5"/>
  <c r="J226" i="5"/>
  <c r="J227" i="5" s="1"/>
  <c r="J188" i="5"/>
  <c r="J189" i="5" s="1"/>
  <c r="J74" i="5"/>
  <c r="J75" i="5" s="1"/>
  <c r="J115" i="5"/>
  <c r="J116" i="5" s="1"/>
  <c r="J118" i="5" s="1"/>
  <c r="J39" i="5"/>
  <c r="J40" i="5" s="1"/>
  <c r="J42" i="5" s="1"/>
  <c r="J96" i="5"/>
  <c r="J97" i="5" s="1"/>
  <c r="J194" i="5" l="1"/>
  <c r="B18" i="2" s="1"/>
  <c r="J80" i="5"/>
  <c r="B11" i="2" s="1"/>
  <c r="J23" i="5"/>
  <c r="B8" i="2" s="1"/>
  <c r="AN3" i="1"/>
  <c r="B14" i="1" s="1"/>
  <c r="B16" i="2"/>
  <c r="AR3" i="1"/>
  <c r="B15" i="1" s="1"/>
  <c r="B17" i="2"/>
  <c r="N3" i="1"/>
  <c r="E3" i="1"/>
  <c r="AD3" i="1"/>
  <c r="B12" i="1" s="1"/>
  <c r="B14" i="2"/>
  <c r="J47" i="5"/>
  <c r="J91" i="5"/>
  <c r="J99" i="5" s="1"/>
  <c r="A3" i="1"/>
  <c r="AW3" i="1"/>
  <c r="B16" i="1" s="1"/>
  <c r="B15" i="2"/>
  <c r="AI3" i="1"/>
  <c r="B13" i="1" s="1"/>
  <c r="B20" i="2"/>
  <c r="BG3" i="1"/>
  <c r="B18" i="1" s="1"/>
  <c r="B19" i="2"/>
  <c r="BB3" i="1"/>
  <c r="B17" i="1" s="1"/>
  <c r="Y3" i="1"/>
  <c r="B9" i="2"/>
  <c r="J3" i="1"/>
  <c r="B8" i="1" s="1"/>
  <c r="S3" i="1"/>
  <c r="B10" i="1" s="1"/>
  <c r="B24" i="9"/>
  <c r="K3" i="1" l="1"/>
  <c r="B9" i="1" s="1"/>
  <c r="J61" i="5"/>
  <c r="B10" i="2" s="1"/>
  <c r="B13" i="2"/>
  <c r="B7" i="1"/>
  <c r="W3" i="1"/>
  <c r="B11" i="1" s="1"/>
  <c r="B61" i="2"/>
  <c r="BW3" i="1" s="1"/>
  <c r="K16" i="10" l="1"/>
  <c r="J16" i="10"/>
  <c r="C24" i="9" s="1"/>
  <c r="CS3" i="1" l="1"/>
  <c r="B59" i="2" l="1"/>
  <c r="BU3" i="1" s="1"/>
  <c r="G9" i="6" l="1"/>
  <c r="I9" i="6" s="1"/>
  <c r="G10" i="6"/>
  <c r="G11" i="6"/>
  <c r="I11" i="6" s="1"/>
  <c r="G12" i="6"/>
  <c r="I12" i="6" s="1"/>
  <c r="G13" i="6"/>
  <c r="I13" i="6" s="1"/>
  <c r="G8" i="6"/>
  <c r="I8" i="6" s="1"/>
  <c r="B62" i="2" l="1"/>
  <c r="BX3" i="1" s="1"/>
  <c r="K9" i="6" l="1"/>
  <c r="B23" i="2" s="1"/>
  <c r="BJ3" i="1" s="1"/>
  <c r="B22" i="2"/>
  <c r="BI3" i="1" s="1"/>
  <c r="K12" i="6" l="1"/>
  <c r="B27" i="2" s="1"/>
  <c r="BM3" i="1" s="1"/>
  <c r="K11" i="6"/>
  <c r="B26" i="2" s="1"/>
  <c r="BL3" i="1" s="1"/>
  <c r="K13" i="6"/>
  <c r="B28" i="2" s="1"/>
  <c r="BN3" i="1" s="1"/>
  <c r="K10" i="6"/>
  <c r="B25" i="2" s="1"/>
  <c r="BK3" i="1" s="1"/>
  <c r="C20" i="4" l="1"/>
  <c r="C12" i="4"/>
  <c r="B36" i="2" s="1"/>
  <c r="BR3" i="1" s="1"/>
  <c r="C10" i="8"/>
  <c r="B30" i="2"/>
  <c r="BO3" i="1" s="1"/>
  <c r="B38" i="2" l="1"/>
  <c r="BS3" i="1" s="1"/>
  <c r="B17" i="9"/>
  <c r="B33" i="9" l="1"/>
  <c r="D24" i="9"/>
  <c r="DC3" i="1" s="1"/>
  <c r="F24" i="9" l="1"/>
  <c r="B35" i="2"/>
  <c r="BQ3" i="1" s="1"/>
  <c r="DE3" i="1" l="1"/>
  <c r="DD3" i="1"/>
  <c r="G24" i="9"/>
  <c r="B34" i="2" s="1"/>
  <c r="BP3" i="1" s="1"/>
  <c r="B39" i="2" l="1"/>
  <c r="BT3" i="1" s="1"/>
</calcChain>
</file>

<file path=xl/sharedStrings.xml><?xml version="1.0" encoding="utf-8"?>
<sst xmlns="http://schemas.openxmlformats.org/spreadsheetml/2006/main" count="1561" uniqueCount="433">
  <si>
    <t>California LifeLine Report and Claim Form For Wireless</t>
  </si>
  <si>
    <r>
      <t>California LifeLine Service Provider __</t>
    </r>
    <r>
      <rPr>
        <i/>
        <sz val="11"/>
        <rFont val="Calibri"/>
        <family val="2"/>
      </rPr>
      <t>Carrier A</t>
    </r>
    <r>
      <rPr>
        <sz val="11"/>
        <rFont val="Calibri"/>
        <family val="2"/>
      </rPr>
      <t>_____________</t>
    </r>
  </si>
  <si>
    <t>BASIC SERVICE RECOVERY</t>
  </si>
  <si>
    <t>1.  Allowable SSA for Cellular</t>
  </si>
  <si>
    <t>1.1  Allowable SSA (Tribal)</t>
  </si>
  <si>
    <t>1.4 Allowable SSA for Cellular**</t>
  </si>
  <si>
    <t>1.5 Allowable SSA (Tribal)**</t>
  </si>
  <si>
    <t xml:space="preserve">2.  Allowable SSA for Cellular, CA-only eligibility </t>
  </si>
  <si>
    <t>2.1  Allowable SSA, C (Tribal)</t>
  </si>
  <si>
    <t>2.2  Allowable SSA, C (TTY)</t>
  </si>
  <si>
    <t>2.3  Allowable SSA, C (TTY and Tribal))</t>
  </si>
  <si>
    <t>2.4 Allowable SSA for Cellular, CA-only eligibility**</t>
  </si>
  <si>
    <t>2.5 Allowable SSA, C (Tribal)**</t>
  </si>
  <si>
    <t>2.6 Allowable SSA, C (TTY)**</t>
  </si>
  <si>
    <t>2.7 Allowable SSA, C (TTY and Tribal)**</t>
  </si>
  <si>
    <t>3.  Connection Charges, F</t>
  </si>
  <si>
    <t>3.1  Connection Charges, F (Tribal)</t>
  </si>
  <si>
    <t>4.  Connection Charges, CA-only eligibility</t>
  </si>
  <si>
    <t>4.1  Connection Charges, C (Tribal)</t>
  </si>
  <si>
    <t>4.2  Connection Charges, C (TTY)</t>
  </si>
  <si>
    <t>4.3  Connection Charge, C (TTY and Tribal)</t>
  </si>
  <si>
    <t xml:space="preserve">5.  Surcharges and Taxes </t>
  </si>
  <si>
    <t>ADMINISTRATIVE EXPENSE RECOVERY</t>
  </si>
  <si>
    <t xml:space="preserve"> (Choose either Line 6 or Line 7 Methodology)</t>
  </si>
  <si>
    <t>6.  Incremental Administrative Expenses</t>
  </si>
  <si>
    <t xml:space="preserve">7.  Administrative Expense Cost Factor  </t>
  </si>
  <si>
    <t>8.  Implementation Costs -New Reporting Requirements (Non-Recurring):</t>
  </si>
  <si>
    <t xml:space="preserve">       By Commission Order: ____________________________   </t>
  </si>
  <si>
    <t>9.  Other expenses, true-ups and credits</t>
  </si>
  <si>
    <t xml:space="preserve">10.  TOTAL CLAIMS* </t>
  </si>
  <si>
    <t>I hereby certify under the penalty of perjury under the laws of the State of California that the foregoing claim, (including any accompanying schedules, statements, and workpapers) is true and has been examined by me and to the best of my knowledge and belief is a true, correct and complete claim.</t>
  </si>
  <si>
    <r>
      <t>*Claimed amounts should be net of the support, if any, which the California LifeLine Service</t>
    </r>
    <r>
      <rPr>
        <sz val="11"/>
        <rFont val="Calibri"/>
        <family val="2"/>
        <scheme val="minor"/>
      </rPr>
      <t xml:space="preserve"> </t>
    </r>
    <r>
      <rPr>
        <sz val="10"/>
        <rFont val="Calibri"/>
        <family val="2"/>
        <scheme val="minor"/>
      </rPr>
      <t>Provider expects to receive from the federal Lifeline Universal Service Fund (USF).</t>
    </r>
  </si>
  <si>
    <t>**Do No Meet Federal Broadband Standards</t>
  </si>
  <si>
    <t>Email completed California LifeLine Claim Form and all supporting workpapers to lifelineclaim@cpuc.ca.gov</t>
  </si>
  <si>
    <t xml:space="preserve"> </t>
  </si>
  <si>
    <t>Subscriber Statistics</t>
  </si>
  <si>
    <t>Type of Subscriber Data</t>
  </si>
  <si>
    <t>Count</t>
  </si>
  <si>
    <t>New Connections/Activations</t>
  </si>
  <si>
    <t>End-of-month Total Subscribers</t>
  </si>
  <si>
    <t>Total Weighted Average Subscribers</t>
  </si>
  <si>
    <t>C=California Only, F=Federal and California</t>
  </si>
  <si>
    <t>Claim Form Line 9 Other Charges, True-ups, Credits</t>
  </si>
  <si>
    <t>Claim Form Line 10 Total Claim</t>
  </si>
  <si>
    <t>EOM Total Subscribers</t>
  </si>
  <si>
    <t>Line 5 - Bill and Keep / Rate Case Surcharge</t>
  </si>
  <si>
    <t>Line 5 - Federal Excise Tax</t>
  </si>
  <si>
    <t>Line 5 - Local Tax</t>
  </si>
  <si>
    <t>Line 6 - Incremental Admin Expense - Data Processing</t>
  </si>
  <si>
    <t>Line 6 - Incremental Admin Expense - Notification</t>
  </si>
  <si>
    <t>Line 6 - Incremental Admin Expense - Service Rep Costs</t>
  </si>
  <si>
    <t>Line 6 - Incremental Admin Expense - Legal</t>
  </si>
  <si>
    <t>Line 6 - Incremental Admin Expense - Deferred Payment Costs</t>
  </si>
  <si>
    <t>Line 6 - Actual Incremental Administrative Cost per subscriber</t>
  </si>
  <si>
    <t>Line 6 - Allowable Incremental Administrative Cost per subscriber</t>
  </si>
  <si>
    <t>Line 7 - Allowable Administrative Expense Cost Factor</t>
  </si>
  <si>
    <t>Line 8 - Implementation - Data Processing</t>
  </si>
  <si>
    <t>Line 8 - Implementation  - Notification</t>
  </si>
  <si>
    <t>Line 8 - Implementation  - Accounting</t>
  </si>
  <si>
    <t>Line 8 - Implementation  - Service Rep Costs</t>
  </si>
  <si>
    <t>Line 8 - Implementation  - Legal</t>
  </si>
  <si>
    <t>Line 9 - Other Expenses - true-ups and credits</t>
  </si>
  <si>
    <t>Claim Form Line 3, Connection, F</t>
  </si>
  <si>
    <t>Claim Form Line 3.1, Connection, F, Tribal</t>
  </si>
  <si>
    <t>Claim Form Line 4, Connection, C</t>
  </si>
  <si>
    <t>Claim Form Line 4.1, Connection, C, Tribal</t>
  </si>
  <si>
    <t>Claim Form Line 4.2, Connection, C, TTY</t>
  </si>
  <si>
    <t>Claim Form Line 4.3, Connection, C, TTY and Tribal</t>
  </si>
  <si>
    <t>Claim Form Line 5, Surcharges/ Taxes</t>
  </si>
  <si>
    <t>Claim Form Line 6, Incremental Admin Expenses</t>
  </si>
  <si>
    <t>Claim Form Line 7, Admin Expense Cost Factor</t>
  </si>
  <si>
    <t>Claim Form Line 8, Implementation</t>
  </si>
  <si>
    <t>New Connections</t>
  </si>
  <si>
    <t>EOM Subscribers, F</t>
  </si>
  <si>
    <t>EOM Subscribers, C</t>
  </si>
  <si>
    <t>Total Weighted Average</t>
  </si>
  <si>
    <t>Line 6 - Incremental Admin Expense - Accounting</t>
  </si>
  <si>
    <t>Rate Group</t>
  </si>
  <si>
    <t>LifeLine Funding Type*</t>
  </si>
  <si>
    <t>Tribal Lands</t>
  </si>
  <si>
    <t>TTY Indicator</t>
  </si>
  <si>
    <t>Broadband Federal Standards</t>
  </si>
  <si>
    <t>EOM Status Count</t>
  </si>
  <si>
    <t>C</t>
  </si>
  <si>
    <t>F</t>
  </si>
  <si>
    <t>N</t>
  </si>
  <si>
    <t>Y</t>
  </si>
  <si>
    <t>Total</t>
  </si>
  <si>
    <t>LifeLine Plans</t>
  </si>
  <si>
    <t>Lifeline Funding Type*</t>
  </si>
  <si>
    <t>Regular Rate</t>
  </si>
  <si>
    <t>LifeLine Rate</t>
  </si>
  <si>
    <t>F or C</t>
  </si>
  <si>
    <t>Y or N</t>
  </si>
  <si>
    <t>*C=California Only, F=Federal and California</t>
  </si>
  <si>
    <t>Reimbursement for 1st LifeLine line</t>
  </si>
  <si>
    <t>(Col A)</t>
  </si>
  <si>
    <t>(Col B)</t>
  </si>
  <si>
    <t>(Col C)</t>
  </si>
  <si>
    <t>(Col D)</t>
  </si>
  <si>
    <t>(Col E)</t>
  </si>
  <si>
    <t>(Col F)</t>
  </si>
  <si>
    <t>(Col G)</t>
  </si>
  <si>
    <t>(Col H)</t>
  </si>
  <si>
    <t>(Col I)</t>
  </si>
  <si>
    <t>(Col J)</t>
  </si>
  <si>
    <t>Claim Form Line #</t>
  </si>
  <si>
    <t>Regular Basic Service Rate</t>
  </si>
  <si>
    <r>
      <t xml:space="preserve">LifeLine Funding Type </t>
    </r>
    <r>
      <rPr>
        <vertAlign val="superscript"/>
        <sz val="9"/>
        <rFont val="Calibri"/>
        <family val="2"/>
        <scheme val="minor"/>
      </rPr>
      <t>1</t>
    </r>
  </si>
  <si>
    <t>Reimbursement for Tribal Subscribers</t>
  </si>
  <si>
    <t>Reimbursement for 2nd LifeLine Line for TTY</t>
  </si>
  <si>
    <t>Reimbursement for 2nd LifeLine Line for TTY for Tribal Subscribers</t>
  </si>
  <si>
    <t>Reimbursement for 1st LifeLine line that Do not Meet Federal Broadband Standards</t>
  </si>
  <si>
    <t>Reimbursement for Tribal Subscribers that Do not Meet Federal Broadband Standards</t>
  </si>
  <si>
    <t>Reimbursement for 2nd LifeLine Line for TTY that Do not Meet Federal Broadband Standards</t>
  </si>
  <si>
    <t>Reimbursement for 2nd LifeLine Line for TTY for Tribal Subscribers that Do not Meet Federal Broadband Standards</t>
  </si>
  <si>
    <t>* Does not meet Federal Broadband Standards</t>
  </si>
  <si>
    <r>
      <rPr>
        <vertAlign val="superscript"/>
        <sz val="10"/>
        <rFont val="Calibri"/>
        <family val="2"/>
        <scheme val="minor"/>
      </rPr>
      <t>1</t>
    </r>
    <r>
      <rPr>
        <sz val="10"/>
        <rFont val="Calibri"/>
        <family val="2"/>
        <scheme val="minor"/>
      </rPr>
      <t xml:space="preserve"> C=California Only, F=Federal and California</t>
    </r>
  </si>
  <si>
    <t>Service Description</t>
  </si>
  <si>
    <t>Tribal</t>
  </si>
  <si>
    <t>Reimbursement Amount Per Subscriber</t>
  </si>
  <si>
    <t>Weighted Average Subscriber Count</t>
  </si>
  <si>
    <t>Total  
(Reimbursement Amount x Weighted Average)</t>
  </si>
  <si>
    <t>(Col K)</t>
  </si>
  <si>
    <t>Regular Charge</t>
  </si>
  <si>
    <t>LifeLine Charge</t>
  </si>
  <si>
    <t>Federal Support</t>
  </si>
  <si>
    <t>Lost Revenue 
(D-E-F)</t>
  </si>
  <si>
    <t>Maximum State Reimbursement Amount - $39</t>
  </si>
  <si>
    <t>Amount of Charge Eligible for Reimbursment (Lesser of Col G or H)</t>
  </si>
  <si>
    <t>Quantity</t>
  </si>
  <si>
    <t>Total State Reimbursement Amount (I x J)</t>
  </si>
  <si>
    <t>Connection Charges</t>
  </si>
  <si>
    <t>Connection Charges (Tribal)</t>
  </si>
  <si>
    <t>Connection Charges (TTY)</t>
  </si>
  <si>
    <t>Connection Charges (TTY and Tribal)</t>
  </si>
  <si>
    <t>Type of Expense</t>
  </si>
  <si>
    <t>Amount Remitted to Taxing/Surcharge Authority</t>
  </si>
  <si>
    <t>5</t>
  </si>
  <si>
    <t>Bill and Keep / Rate Case Surcharge</t>
  </si>
  <si>
    <t>Federal Excise Tax</t>
  </si>
  <si>
    <t>Local Tax</t>
  </si>
  <si>
    <t xml:space="preserve">Total </t>
  </si>
  <si>
    <t>Line 6  - Incremental Administrative Expense</t>
  </si>
  <si>
    <t>Amount</t>
  </si>
  <si>
    <t xml:space="preserve">Description </t>
  </si>
  <si>
    <t>Data Processing</t>
  </si>
  <si>
    <t>Customer and Subscriber Notifications</t>
  </si>
  <si>
    <t>Accounting</t>
  </si>
  <si>
    <t>Service Representative Costs</t>
  </si>
  <si>
    <t>Legal</t>
  </si>
  <si>
    <t>Deferred Payment Schedule Costs</t>
  </si>
  <si>
    <t xml:space="preserve">    A. Interest Costs</t>
  </si>
  <si>
    <t>B. Administrative Costs</t>
  </si>
  <si>
    <t>Incremental Administrative Expense calculation</t>
  </si>
  <si>
    <t>Total Incremental Administrative Expense (from above chart) ($)</t>
  </si>
  <si>
    <t>Total weighted average subscriber count</t>
  </si>
  <si>
    <t>Actual Incremental Administrative Cost per subscriber ($)</t>
  </si>
  <si>
    <t>Incremental Administrative Cost per subscriber capped at $0.50 ($)</t>
  </si>
  <si>
    <t>Allowable Incremental Administrative Cost per subscriber (Enter the smaller amount from Col D or Col E) ($)</t>
  </si>
  <si>
    <t>Total Incremental Administrative Expense - enter amount on Line 6  of Claim Form 
(Col C x Col F) ($)</t>
  </si>
  <si>
    <t>Line 7  - Administrative Expense Cost Factor</t>
  </si>
  <si>
    <t>Administrative Expense Cost Factor calculation</t>
  </si>
  <si>
    <t>Administrative Expense Cost Factor per subscriber</t>
  </si>
  <si>
    <t>Total Administrative Expense Cost Factor - enter amount on Line 7 of Claim Form 
(Col B x Col C)</t>
  </si>
  <si>
    <t>Subscriber Notifications</t>
  </si>
  <si>
    <t>Other expenses, true-ups and credits</t>
  </si>
  <si>
    <t>End-of-month subscribers, C</t>
  </si>
  <si>
    <t>End-of-month subscribers, F</t>
  </si>
  <si>
    <t>USAC Service Type **</t>
  </si>
  <si>
    <t>** Please Enter "Voice", "Bundled Voice", "Bundled Broadband" or "Bundled Voice and Broadband"</t>
  </si>
  <si>
    <t>1c</t>
  </si>
  <si>
    <t>Standard</t>
  </si>
  <si>
    <t>2c</t>
  </si>
  <si>
    <t>1.1c</t>
  </si>
  <si>
    <t>2.1c</t>
  </si>
  <si>
    <t>2.3c</t>
  </si>
  <si>
    <t>1.4b</t>
  </si>
  <si>
    <t>2.4b</t>
  </si>
  <si>
    <t>1.5b</t>
  </si>
  <si>
    <t>2.5b</t>
  </si>
  <si>
    <t>2.6b</t>
  </si>
  <si>
    <t>2.7b</t>
  </si>
  <si>
    <t>Plan Type</t>
  </si>
  <si>
    <t>USAC Service Type</t>
  </si>
  <si>
    <t>Reimbursement for 1st LifeLine line - Funding Type F</t>
  </si>
  <si>
    <t>Subtotal</t>
  </si>
  <si>
    <t>Reimbursement for Tribal Subscribers - Funding Type F</t>
  </si>
  <si>
    <t>Reimbursement for 1st LifeLine line that Do not Meet Federal Broadband Standards - Funding Type F</t>
  </si>
  <si>
    <t>Reimbursement for Tribal Subscribers that Do not Meet Federal Broadband Standards - Funding Type F</t>
  </si>
  <si>
    <t>Reimbursement for 1st LifeLine line - Funding Type C</t>
  </si>
  <si>
    <t>Reimbursement for Tribal Subscribers - Funding Type C</t>
  </si>
  <si>
    <t>Reimbursement for 2nd LifeLine Line for TTY - Funding Type C</t>
  </si>
  <si>
    <t>2.2c</t>
  </si>
  <si>
    <t>Reimbursement for 2nd LifeLine Line for TTY for Tribal Subscribers - Funding Type C</t>
  </si>
  <si>
    <t>Reimbursement for 1st LifeLine line that Do not Meet Federal Broadband Standards - Funding Type C</t>
  </si>
  <si>
    <t>Reimbursement for Tribal Subscribers that Do not Meet Federal Broadband Standards - Funding Type C</t>
  </si>
  <si>
    <t>Reimbursement for 2nd LifeLine Line for TTY that Do not Meet Federal Broadband Standards - Funding Type C</t>
  </si>
  <si>
    <t>Reimbursement for 2nd LifeLine Line for TTY for Tribal Subscribers that Do not Meet Federal Broadband Standards -Funding Type C</t>
  </si>
  <si>
    <t>**Does not meet Federal Broadband Standards</t>
  </si>
  <si>
    <t>(Col L)</t>
  </si>
  <si>
    <t>Family</t>
  </si>
  <si>
    <t>Claim Form Line 1c, SSA, F -Family Plan</t>
  </si>
  <si>
    <t>Claim Form Line 1.1c, SSA, F, Tribal -Family  Plan</t>
  </si>
  <si>
    <t>Claim Form Line 2c, SSA, C - Family Plan</t>
  </si>
  <si>
    <t>Claim Form Line 2.1c, SSA, C, Tribal - Family Plan</t>
  </si>
  <si>
    <t>Claim Form Line 2.2c, C, TTY - Family Plan</t>
  </si>
  <si>
    <t>Claim Form Line 2.3c, C, TTY and Tribal - Family Plan</t>
  </si>
  <si>
    <t>Weighted Average, F - Family Plan</t>
  </si>
  <si>
    <t>Weighted Average, C - Family Plan</t>
  </si>
  <si>
    <t>Weighted Average, F - Standard Plan</t>
  </si>
  <si>
    <t>Claim Form Line 1, SSA, F - Standard Plan</t>
  </si>
  <si>
    <t>Claim Form Line 1.1, SSA, F, Tribal - Standard Plan</t>
  </si>
  <si>
    <t>Claim Form Line 1.4, SSA, F - Do Not Meet Federal Broadband Standards - Standard Plan</t>
  </si>
  <si>
    <t>Claim Form Line 1.5, SSA, F, Tribal - Do Not Meet Federal Broadband Standards - Standard Plan</t>
  </si>
  <si>
    <t>Claim Form Line 2, SSA, C - Standard Plan</t>
  </si>
  <si>
    <t>Claim Form Line 2.1, SSA, C, Tribal - Standard Plan</t>
  </si>
  <si>
    <t>Claim Form Line 2.2, C, TTY - Standard Plan</t>
  </si>
  <si>
    <t>Claim Form Line 2.3, C, TTY and Tribal - Standard Plan</t>
  </si>
  <si>
    <t>Claim Form Line 2.4, SSA, C - Do Not Meet Federal Broadband Standards - Standard Plan</t>
  </si>
  <si>
    <t>Claim Form Line 2.5, SSA, C, Tribal - Do Not Meet Federal Broadband Standards - Standard Plan</t>
  </si>
  <si>
    <t>Claim Form Line 2.6, C, TTY - Do Not Meet Federal Broadband Standards - Standard Plan</t>
  </si>
  <si>
    <t>Claim Form Line 2.7, C, TTY and Tribal - Do Not Meet Federal Broadband Standards - Standard Plan</t>
  </si>
  <si>
    <t>Weighted Average, C - Standard Plan</t>
  </si>
  <si>
    <t>Weighted Average, C - Do Not Meet Federal Broadband Standards - Standard Plan</t>
  </si>
  <si>
    <t>Weighted Average, F - Do Not Meet Federal Broadband Standards - Standard Plan</t>
  </si>
  <si>
    <t>Voice</t>
  </si>
  <si>
    <t>Bundled Voice</t>
  </si>
  <si>
    <t>Bundled Voice and Broadband</t>
  </si>
  <si>
    <t>Cawireless1000ormore</t>
  </si>
  <si>
    <t xml:space="preserve">Please include description </t>
  </si>
  <si>
    <r>
      <t xml:space="preserve">Amount of SSA Eligible for Reimbursement (Maximum $14.85 </t>
    </r>
    <r>
      <rPr>
        <vertAlign val="superscript"/>
        <sz val="9"/>
        <rFont val="Calibri"/>
        <family val="2"/>
        <scheme val="minor"/>
      </rPr>
      <t>2</t>
    </r>
    <r>
      <rPr>
        <sz val="9"/>
        <rFont val="Calibri"/>
        <family val="2"/>
        <scheme val="minor"/>
      </rPr>
      <t>) (</t>
    </r>
    <r>
      <rPr>
        <b/>
        <sz val="9"/>
        <rFont val="Calibri"/>
        <family val="2"/>
        <scheme val="minor"/>
      </rPr>
      <t>Basic Plans Receive Max $12.85</t>
    </r>
    <r>
      <rPr>
        <sz val="9"/>
        <rFont val="Calibri"/>
        <family val="2"/>
        <scheme val="minor"/>
      </rPr>
      <t xml:space="preserve"> </t>
    </r>
    <r>
      <rPr>
        <vertAlign val="superscript"/>
        <sz val="9"/>
        <rFont val="Calibri"/>
        <family val="2"/>
        <scheme val="minor"/>
      </rPr>
      <t>3</t>
    </r>
    <r>
      <rPr>
        <sz val="9"/>
        <rFont val="Calibri"/>
        <family val="2"/>
        <scheme val="minor"/>
      </rPr>
      <t>)(Voice Only Plans Receive $0)</t>
    </r>
  </si>
  <si>
    <t>2e</t>
  </si>
  <si>
    <t>1e</t>
  </si>
  <si>
    <t>1.1e</t>
  </si>
  <si>
    <t>2.1e</t>
  </si>
  <si>
    <t>2.2e</t>
  </si>
  <si>
    <t>2.3e</t>
  </si>
  <si>
    <t>1.4e</t>
  </si>
  <si>
    <t>2.4e</t>
  </si>
  <si>
    <t>1.5e</t>
  </si>
  <si>
    <t>2.5e</t>
  </si>
  <si>
    <t>2.6e</t>
  </si>
  <si>
    <t>2.7e</t>
  </si>
  <si>
    <t>Basic $5.25</t>
  </si>
  <si>
    <t>Claim Form Line 1.4b, SSA, F - Does Not Meet Federal Broadband Standards - Basic Plan $5.25</t>
  </si>
  <si>
    <t>Claim Form Line 1.5b, SSA, F, Tribal - Does Not Meet Federal Broadband Standards - Basic Plan $5.25</t>
  </si>
  <si>
    <t>Claim Form Line 2.4b, SSA, C - Does Not Meet Federal Broadband Standards - Basic Plan $5.25</t>
  </si>
  <si>
    <t>Claim Form Line 2.5b, SSA, C, Tribal - Does Not Meet Federal Broadband Standards - Basic Plan $5.25</t>
  </si>
  <si>
    <t>Claim Form Line 2.6b, C, TTY - Does Not Meet Federal Broadband Standards - Basic Plan $5.25</t>
  </si>
  <si>
    <t>Claim Form Line 2.7b, C, TTY and Tribal - Does Not Meet Federal Broadband Standards - Basic Plan $5.25</t>
  </si>
  <si>
    <t>Weighted Average, F - Do Not Meet Federal Broadband Standards - Basic Plan $5.25</t>
  </si>
  <si>
    <t>Weighted Average, C - Do Not Meet Federal Broadband Standards - Basic Plan $5.25</t>
  </si>
  <si>
    <t>Claim Form Line 1e, SSA, F - Basic Plan $9.25</t>
  </si>
  <si>
    <t>Claim Form Line 1.4e, SSA, F - Does Not Meet Federal Broadband Standards - Basic Plan $9.25</t>
  </si>
  <si>
    <t>Claim Form Line 1.5e, SSA, F, Tribal - Does Not Meet Federal Broadband Standards - Basic Plan $9.25</t>
  </si>
  <si>
    <t>Claim Form Line 2e, SSA, C - Basic Plan $9.25</t>
  </si>
  <si>
    <t>Claim Form Line 2.1e, SSA, C, Tribal - Basic Plan $9.25</t>
  </si>
  <si>
    <t>Claim Form Line 2.2e, C, TTY - Basic Plan $9.25</t>
  </si>
  <si>
    <t>Claim Form Line 2.3e, C, TTY and Tribal - Basic Plan $9.25</t>
  </si>
  <si>
    <t>Claim Form Line 2.4e, SSA, C - Does Not Meet Federal Broadband Standards - Basic Plan $9.25</t>
  </si>
  <si>
    <t>Claim Form Line 2.5e, SSA, C, Tribal - Does Not Meet Federal Broadband Standards - Basic Plan $9.25</t>
  </si>
  <si>
    <t>Claim Form Line 2.6e, C, TTY - Does Not Meet Federal Broadband Standards - Basic Plan $9.25</t>
  </si>
  <si>
    <t>Weighted Average, F - Basic Plan $9.25</t>
  </si>
  <si>
    <t>Weighted Average, F - Do Not Meet Federal Broadband Standards - Basic Plan $9.25</t>
  </si>
  <si>
    <t>Weighted Average, C - Basic Plan $9.25</t>
  </si>
  <si>
    <t>Weighted Average, C - Do Not Meet Federal Broadband Standards - Basic Plan $9.25</t>
  </si>
  <si>
    <r>
      <rPr>
        <vertAlign val="superscript"/>
        <sz val="10"/>
        <rFont val="Calibri"/>
        <family val="2"/>
        <scheme val="minor"/>
      </rPr>
      <t>3</t>
    </r>
    <r>
      <rPr>
        <sz val="10"/>
        <rFont val="Calibri"/>
        <family val="2"/>
        <scheme val="minor"/>
      </rPr>
      <t xml:space="preserve"> Decision 20-10-006 The California Universal Telephone Service Program fund is authorized to reimburse wireless service providers a maximum of $12.85 SSA for any plan that requires a co-payment or prepayment (Basic Plan) and $0 for Voice Only USAC Service Types. FCC settled that Basic Plans that meet 4.5GB will receive federal support of $9.25. Basic Plans will receive $5.25 federal support if services are below 4.5GB.</t>
    </r>
  </si>
  <si>
    <r>
      <t>Federal Support 
up to $9.25</t>
    </r>
    <r>
      <rPr>
        <vertAlign val="superscript"/>
        <sz val="9"/>
        <rFont val="Calibri"/>
        <family val="2"/>
        <scheme val="minor"/>
      </rPr>
      <t>3</t>
    </r>
  </si>
  <si>
    <t>Federal Support
  up to $9.25 + $25</t>
  </si>
  <si>
    <t>State Makeup for Federal Support
 up to $9.25 + $25</t>
  </si>
  <si>
    <r>
      <t>Federal Support 
$5.25</t>
    </r>
    <r>
      <rPr>
        <vertAlign val="superscript"/>
        <sz val="9"/>
        <rFont val="Calibri"/>
        <family val="2"/>
        <scheme val="minor"/>
      </rPr>
      <t>3</t>
    </r>
  </si>
  <si>
    <r>
      <t>State Makeup for Federal Support
$5.25</t>
    </r>
    <r>
      <rPr>
        <vertAlign val="superscript"/>
        <sz val="9"/>
        <rFont val="Calibri"/>
        <family val="2"/>
        <scheme val="minor"/>
      </rPr>
      <t>3</t>
    </r>
  </si>
  <si>
    <t>Federal Support
up to $5.25 + $25</t>
  </si>
  <si>
    <t>State Makeup for Federal Support
up to $5.25 + $25</t>
  </si>
  <si>
    <t>(Col M)</t>
  </si>
  <si>
    <r>
      <t>4</t>
    </r>
    <r>
      <rPr>
        <sz val="10"/>
        <rFont val="Calibri"/>
        <family val="2"/>
        <scheme val="minor"/>
      </rPr>
      <t>Participating providers will make available to eligible households a monthly discount up to $50.00 per month off the standard rate for an Internet service offering and associated equipment, or on Tribal lands, the monthly discount may be up to $75.00 per month. This information can be found on the "GUIDANCE REGARDING THE SUBMISSION OF ADVICE LETTERS AND REIMBURSEMENT CLAIMS FOR CALIFORNIA LIFELINE SERVICE PROVIDERS WHO ARE PARTICIPATING IN THE FCC EMERGENCY BROADBAND BENEFIT PROGRAM" that was sent on 4/19/2021.</t>
    </r>
  </si>
  <si>
    <t>Funding Type F</t>
  </si>
  <si>
    <t>Weighted Average Subscribers, F - Meets Federal Broadband Standards - Promotional</t>
  </si>
  <si>
    <t>Weighted Average Subscribers, F - Meets Federal Broadband Standards - EBB</t>
  </si>
  <si>
    <t>Funding Type C</t>
  </si>
  <si>
    <t>Weighted Average Subscribers, C - Meets Federal Broadband Standards - Promotional</t>
  </si>
  <si>
    <t>Weighted Average Subscribers, F - Meets Federal Broadband Standards - Standard Plan</t>
  </si>
  <si>
    <t>Weighted Average Subscribers, F - Meets Federal Broadband Standards - Family Plan</t>
  </si>
  <si>
    <t>Weighted Average Subscribers, F - Meets Federal Broadband Standards - Basic Plus</t>
  </si>
  <si>
    <t>Weighted Average Subscribers, C - Meets Federal Broadband Standards - Standard Plan</t>
  </si>
  <si>
    <t>Weighted Average Subscribers, C - Meets Federal Broadband Standards - Family Plan</t>
  </si>
  <si>
    <t>Weighted Average Subscribers, C - Meets Federal Broadband Standards - EBB</t>
  </si>
  <si>
    <t>Service Tier</t>
  </si>
  <si>
    <r>
      <t>Emergency Broadband Benefit (EBB) (Y/N)</t>
    </r>
    <r>
      <rPr>
        <b/>
        <vertAlign val="superscript"/>
        <sz val="11"/>
        <rFont val="Calibri"/>
        <family val="2"/>
        <scheme val="minor"/>
      </rPr>
      <t>2</t>
    </r>
  </si>
  <si>
    <r>
      <rPr>
        <vertAlign val="superscript"/>
        <sz val="10"/>
        <rFont val="Calibri"/>
        <family val="2"/>
        <scheme val="minor"/>
      </rPr>
      <t>1</t>
    </r>
    <r>
      <rPr>
        <sz val="10"/>
        <rFont val="Calibri"/>
        <family val="2"/>
        <scheme val="minor"/>
      </rPr>
      <t xml:space="preserve"> Basic Plans that meet 4.5GB will receive federal support of $9.25. Basic Plans will receive $5.25 federal support if services are 4GB.</t>
    </r>
  </si>
  <si>
    <r>
      <rPr>
        <vertAlign val="superscript"/>
        <sz val="10"/>
        <rFont val="Arial"/>
        <family val="2"/>
      </rPr>
      <t>2</t>
    </r>
    <r>
      <rPr>
        <sz val="10"/>
        <rFont val="Arial"/>
        <family val="2"/>
      </rPr>
      <t xml:space="preserve"> Emergency Broadband Benefit (EBB) Participating providers will make available to eligible households a monthly discount up to $50.00 per month off the standard rate for an Internet service offering and associated equipment, or on Tribal lands, the monthly discount may be up to $75.00 per month. This information can be found on the "GUIDANCE REGARDING THE SUBMISSION OF ADVICE LETTERS AND REIMBURSEMENT CLAIMS FOR CALIFORNIA LIFELINE SERVICE PROVIDERS WHO ARE PARTICIPATING IN THE FCC EMERGENCY BROADBAND BENEFIT PROGRAM" that was sent on 4/19/2021.</t>
    </r>
  </si>
  <si>
    <t>Basic Plus</t>
  </si>
  <si>
    <t>1f</t>
  </si>
  <si>
    <t>Promotional</t>
  </si>
  <si>
    <t>(Col N)</t>
  </si>
  <si>
    <t>Lost Revenue (Col D-H-I-J-K)</t>
  </si>
  <si>
    <t>1g</t>
  </si>
  <si>
    <t>EBB</t>
  </si>
  <si>
    <t>2g</t>
  </si>
  <si>
    <t>1.1g</t>
  </si>
  <si>
    <t>2.1g</t>
  </si>
  <si>
    <t>2.2g</t>
  </si>
  <si>
    <t>Federal Support up to
 $9.25 + $25</t>
  </si>
  <si>
    <t>State Makeup for Federal Support up to
$9.25 + $25</t>
  </si>
  <si>
    <t>2.3g</t>
  </si>
  <si>
    <t>1.4g</t>
  </si>
  <si>
    <t>2.4g</t>
  </si>
  <si>
    <t>1.5g</t>
  </si>
  <si>
    <t>2.5g</t>
  </si>
  <si>
    <t>2.6g</t>
  </si>
  <si>
    <t>Federal Support
 up to $5.25 + $25</t>
  </si>
  <si>
    <t>2.7g</t>
  </si>
  <si>
    <r>
      <t>State Makeup for Federal Support
up to $9.25</t>
    </r>
    <r>
      <rPr>
        <vertAlign val="superscript"/>
        <sz val="9"/>
        <rFont val="Calibri"/>
        <family val="2"/>
        <scheme val="minor"/>
      </rPr>
      <t>3</t>
    </r>
  </si>
  <si>
    <r>
      <t xml:space="preserve">Maximum SSA - (Maximum $14.85 </t>
    </r>
    <r>
      <rPr>
        <vertAlign val="superscript"/>
        <sz val="10"/>
        <rFont val="Calibri"/>
        <family val="2"/>
        <scheme val="minor"/>
      </rPr>
      <t>2</t>
    </r>
    <r>
      <rPr>
        <sz val="10"/>
        <rFont val="Calibri"/>
        <family val="2"/>
        <scheme val="minor"/>
      </rPr>
      <t xml:space="preserve">) (Basic Plans Receive Max $12.85 </t>
    </r>
    <r>
      <rPr>
        <vertAlign val="superscript"/>
        <sz val="10"/>
        <rFont val="Calibri"/>
        <family val="2"/>
        <scheme val="minor"/>
      </rPr>
      <t>3</t>
    </r>
    <r>
      <rPr>
        <sz val="10"/>
        <rFont val="Calibri"/>
        <family val="2"/>
        <scheme val="minor"/>
      </rPr>
      <t>)(Voice Only Plans Receive $0)</t>
    </r>
  </si>
  <si>
    <t>State Reimbursement Amount per Subscriber                   (Lesser of Col J+K)</t>
  </si>
  <si>
    <t>2f</t>
  </si>
  <si>
    <t>1.1f</t>
  </si>
  <si>
    <t>2.1f</t>
  </si>
  <si>
    <t>2.2f</t>
  </si>
  <si>
    <t>2.3f</t>
  </si>
  <si>
    <t>Reimbursement for 1st LifeLine line that Do not Meet Federal Broadband Standards*</t>
  </si>
  <si>
    <t>1.4h</t>
  </si>
  <si>
    <t>2.4h</t>
  </si>
  <si>
    <t>Reimbursement for Tribal Subscribers that Do not Meet Federal Broadband Standards*</t>
  </si>
  <si>
    <r>
      <t xml:space="preserve">LifeLine Funding Type </t>
    </r>
    <r>
      <rPr>
        <b/>
        <vertAlign val="superscript"/>
        <sz val="9"/>
        <rFont val="Calibri"/>
        <family val="2"/>
        <scheme val="minor"/>
      </rPr>
      <t>1</t>
    </r>
  </si>
  <si>
    <t>1.5h</t>
  </si>
  <si>
    <t>2.5h</t>
  </si>
  <si>
    <t>Reimbursement for 2nd LifeLine Line for TTY that Do not Meet Federal Broadband Standards*</t>
  </si>
  <si>
    <t>2.6h</t>
  </si>
  <si>
    <t>Reimbursement for 2nd LifeLine Line for TTY for Tribal Subscribers that Do not Meet Federal Broadband Standards*</t>
  </si>
  <si>
    <t>2.7h</t>
  </si>
  <si>
    <t>2</t>
  </si>
  <si>
    <t xml:space="preserve">State Reimbursement Amount per Subscriber   </t>
  </si>
  <si>
    <t>8</t>
  </si>
  <si>
    <t>Claim Form Line 1f, SSA, F - Promotional</t>
  </si>
  <si>
    <t>Claim Form Line 1g, SSA, F - EBB</t>
  </si>
  <si>
    <t>Claim Form Line 1.1f, SSA, F, Tribal - Promotional</t>
  </si>
  <si>
    <t>Claim Form Line 1.1g, SSA, F, Tribal - EBB</t>
  </si>
  <si>
    <t>Claim Form Line 1.4g, SSA, F - Does Not Meet Federal Broadband Standards - EBB</t>
  </si>
  <si>
    <t>Claim Form Line 1.4h, SSA, F - Does Not Meet Federal Broadband Standards - Voice</t>
  </si>
  <si>
    <t>Claim Form Line 1.5g, SSA, F, Tribal - Does Not Meet Federal Broadband Standards - EBB</t>
  </si>
  <si>
    <t>Claim Form Line 1.5h, SSA, F, Tribal - Does Not Meet Federal Broadband Standards - Voice</t>
  </si>
  <si>
    <t>Claim Form Line 2f, SSA, C - Promotional</t>
  </si>
  <si>
    <t>Claim Form Line 2g, SSA, C - EBB</t>
  </si>
  <si>
    <t>Claim Form Line 2.1f, SSA, C, Tribal - Promotional</t>
  </si>
  <si>
    <t>Claim Form Line 2.1g, SSA, C, Tribal - EBB</t>
  </si>
  <si>
    <t>Claim Form Line 2.2f, C, TTY - Promotional</t>
  </si>
  <si>
    <t>Claim Form Line 2.2g, C, TTY - EBB</t>
  </si>
  <si>
    <t>Claim Form Line 2.3f, C, TTY and Tribal - Promotional</t>
  </si>
  <si>
    <t>Claim Form Line 2.3g, C, TTY and Tribal - EBB</t>
  </si>
  <si>
    <t>Claim Form Line 2.4g, SSA, C - Does Not Meet Federal Broadband Standards - EBB</t>
  </si>
  <si>
    <t>Claim Form Line 2.4h, SSA, C - Does Not Meet Federal Broadband Standards - Voice</t>
  </si>
  <si>
    <t>Claim Form Line 2.5g, SSA, C, Tribal - Does Not Meet Federal Broadband Standards - EBB</t>
  </si>
  <si>
    <t>Claim Form Line 2.5h, SSA, C, Tribal - Does Not Meet Federal Broadband Standards - Voice</t>
  </si>
  <si>
    <t>Claim Form Line 2.6g, C, TTY - Does Not Meet Federal Broadband Standards - EBB</t>
  </si>
  <si>
    <t>Claim Form Line 2.6h, C, TTY - Does Not Meet Federal Broadband Standards - Voice</t>
  </si>
  <si>
    <t>Claim Form Line 2.7g, C, TTY and Tribal - Does Not Meet Federal Broadband Standards - EBB</t>
  </si>
  <si>
    <t>Claim Form Line 2.7h, C, TTY and Tribal - Does Not Meet Federal Broadband Standards - Voice</t>
  </si>
  <si>
    <t>Weighted Average, F - Promotional</t>
  </si>
  <si>
    <t>Weighted Average, F - EBB</t>
  </si>
  <si>
    <t>Weighted Average, F - Do Not Meet Federal Broadband Standards - Voice</t>
  </si>
  <si>
    <t>Weighted Average, F - Do Not Meet Federal Broadband Standards - EBB</t>
  </si>
  <si>
    <t>Weighted Average, C - Promotional</t>
  </si>
  <si>
    <t>Weighted Average, C - EBB</t>
  </si>
  <si>
    <t>Weighted Average, C - Do Not Meet Federal Broadband Standards - Voice</t>
  </si>
  <si>
    <t>Weighted Average, C - Do Not Meet Federal Broadband Standards - EBB</t>
  </si>
  <si>
    <t>Claim Form Line 2.7e, C, TTY and Tribal - Does Not Meet Federal Broadband Standards - Basic Plan $9.25</t>
  </si>
  <si>
    <t>2**</t>
  </si>
  <si>
    <t>1**</t>
  </si>
  <si>
    <t>7**</t>
  </si>
  <si>
    <t>8**</t>
  </si>
  <si>
    <t>2 (TTY)</t>
  </si>
  <si>
    <t>4 (TTY)</t>
  </si>
  <si>
    <t>7 (TTY)</t>
  </si>
  <si>
    <t>5 (TTY)</t>
  </si>
  <si>
    <t>1 (TTY)</t>
  </si>
  <si>
    <t>8 (TTY)</t>
  </si>
  <si>
    <t>(Col O)</t>
  </si>
  <si>
    <t>Review with the "Claim Form Summary" Tab</t>
  </si>
  <si>
    <t>Lines 1 - 2</t>
  </si>
  <si>
    <t>Lines 1</t>
  </si>
  <si>
    <t>Lines 1.1</t>
  </si>
  <si>
    <t>Lines 1.4</t>
  </si>
  <si>
    <t>Lines 1.5</t>
  </si>
  <si>
    <t>Lines 2</t>
  </si>
  <si>
    <t>Lines 2.1</t>
  </si>
  <si>
    <t>Lines 2.2</t>
  </si>
  <si>
    <t>Lines 2.3</t>
  </si>
  <si>
    <t>Lines 2.4</t>
  </si>
  <si>
    <t>Lines 2.5</t>
  </si>
  <si>
    <t>Lines 2.6</t>
  </si>
  <si>
    <t>Lines 2.7</t>
  </si>
  <si>
    <r>
      <t>For Period of ___January</t>
    </r>
    <r>
      <rPr>
        <i/>
        <sz val="11"/>
        <rFont val="Calibri"/>
        <family val="2"/>
      </rPr>
      <t xml:space="preserve"> 2022</t>
    </r>
    <r>
      <rPr>
        <sz val="11"/>
        <rFont val="Calibri"/>
        <family val="2"/>
      </rPr>
      <t>___________</t>
    </r>
  </si>
  <si>
    <t>CPCN  _####________</t>
  </si>
  <si>
    <t>CPCN # __####_______</t>
  </si>
  <si>
    <r>
      <t xml:space="preserve">Amount of SSA Eligible for Reimbursement (Maximum $16.23 </t>
    </r>
    <r>
      <rPr>
        <vertAlign val="superscript"/>
        <sz val="9"/>
        <rFont val="Calibri"/>
        <family val="2"/>
        <scheme val="minor"/>
      </rPr>
      <t>2</t>
    </r>
    <r>
      <rPr>
        <sz val="9"/>
        <rFont val="Calibri"/>
        <family val="2"/>
        <scheme val="minor"/>
      </rPr>
      <t>) (</t>
    </r>
    <r>
      <rPr>
        <b/>
        <sz val="9"/>
        <rFont val="Calibri"/>
        <family val="2"/>
        <scheme val="minor"/>
      </rPr>
      <t>Basic Plans Receive Max $12.85</t>
    </r>
    <r>
      <rPr>
        <sz val="9"/>
        <rFont val="Calibri"/>
        <family val="2"/>
        <scheme val="minor"/>
      </rPr>
      <t xml:space="preserve"> </t>
    </r>
    <r>
      <rPr>
        <vertAlign val="superscript"/>
        <sz val="9"/>
        <rFont val="Calibri"/>
        <family val="2"/>
        <scheme val="minor"/>
      </rPr>
      <t>3</t>
    </r>
    <r>
      <rPr>
        <sz val="9"/>
        <rFont val="Calibri"/>
        <family val="2"/>
        <scheme val="minor"/>
      </rPr>
      <t>)(Voice Only Plans Receive $0)</t>
    </r>
  </si>
  <si>
    <r>
      <rPr>
        <vertAlign val="superscript"/>
        <sz val="10"/>
        <rFont val="Calibri"/>
        <family val="2"/>
        <scheme val="minor"/>
      </rPr>
      <t>2</t>
    </r>
    <r>
      <rPr>
        <sz val="10"/>
        <rFont val="Calibri"/>
        <family val="2"/>
        <scheme val="minor"/>
      </rPr>
      <t xml:space="preserve"> Maximum SSA is $16.23 from January 1, 2022 through December 31, 2022. The SSA is updated annually, effective January 1 of each year. After 2021, service providers should update maximum SSA to reflect the amount stated in the most recent SSA Administrative Letter, available at http://cpuc.ca.gov/General.aspx?id=1100</t>
    </r>
  </si>
  <si>
    <r>
      <t>Plan</t>
    </r>
    <r>
      <rPr>
        <b/>
        <vertAlign val="superscript"/>
        <sz val="10"/>
        <rFont val="Calibri"/>
        <family val="2"/>
        <scheme val="minor"/>
      </rPr>
      <t>1</t>
    </r>
  </si>
  <si>
    <r>
      <t>Plan Type  (Voice, Basic $5.25, Standard, Family Plan, Basic Plus, Promotional, EBB)</t>
    </r>
    <r>
      <rPr>
        <b/>
        <vertAlign val="superscript"/>
        <sz val="10"/>
        <rFont val="Calibri"/>
        <family val="2"/>
        <scheme val="minor"/>
      </rPr>
      <t>1</t>
    </r>
  </si>
  <si>
    <r>
      <t xml:space="preserve">Maximum SSA - (Maximum $16.23 </t>
    </r>
    <r>
      <rPr>
        <vertAlign val="superscript"/>
        <sz val="10"/>
        <rFont val="Calibri"/>
        <family val="2"/>
        <scheme val="minor"/>
      </rPr>
      <t>2</t>
    </r>
    <r>
      <rPr>
        <sz val="10"/>
        <rFont val="Calibri"/>
        <family val="2"/>
        <scheme val="minor"/>
      </rPr>
      <t xml:space="preserve">) (Basic Plans Receive Max $12.85 </t>
    </r>
    <r>
      <rPr>
        <vertAlign val="superscript"/>
        <sz val="10"/>
        <rFont val="Calibri"/>
        <family val="2"/>
        <scheme val="minor"/>
      </rPr>
      <t>3</t>
    </r>
    <r>
      <rPr>
        <sz val="10"/>
        <rFont val="Calibri"/>
        <family val="2"/>
        <scheme val="minor"/>
      </rPr>
      <t>)(Voice Only Plans Receive $0)</t>
    </r>
  </si>
  <si>
    <t>Claim Form Effective 1.01.2022</t>
  </si>
  <si>
    <r>
      <rPr>
        <b/>
        <sz val="12"/>
        <rFont val="Calibri"/>
        <family val="2"/>
        <scheme val="minor"/>
      </rPr>
      <t>Signature</t>
    </r>
    <r>
      <rPr>
        <sz val="12"/>
        <rFont val="Calibri"/>
        <family val="2"/>
        <scheme val="minor"/>
      </rPr>
      <t xml:space="preserve">: </t>
    </r>
  </si>
  <si>
    <r>
      <rPr>
        <b/>
        <sz val="12"/>
        <rFont val="Calibri"/>
        <family val="2"/>
        <scheme val="minor"/>
      </rPr>
      <t>Title</t>
    </r>
    <r>
      <rPr>
        <sz val="12"/>
        <rFont val="Calibri"/>
        <family val="2"/>
        <scheme val="minor"/>
      </rPr>
      <t xml:space="preserve">: </t>
    </r>
  </si>
  <si>
    <r>
      <rPr>
        <b/>
        <sz val="12"/>
        <rFont val="Calibri"/>
        <family val="2"/>
        <scheme val="minor"/>
      </rPr>
      <t>Preparer</t>
    </r>
    <r>
      <rPr>
        <sz val="12"/>
        <rFont val="Calibri"/>
        <family val="2"/>
        <scheme val="minor"/>
      </rPr>
      <t xml:space="preserve">: </t>
    </r>
  </si>
  <si>
    <r>
      <rPr>
        <b/>
        <sz val="12"/>
        <rFont val="Calibri"/>
        <family val="2"/>
        <scheme val="minor"/>
      </rPr>
      <t>Date</t>
    </r>
    <r>
      <rPr>
        <sz val="12"/>
        <rFont val="Calibri"/>
        <family val="2"/>
        <scheme val="minor"/>
      </rPr>
      <t xml:space="preserve">: </t>
    </r>
  </si>
  <si>
    <r>
      <rPr>
        <b/>
        <sz val="12"/>
        <rFont val="Calibri"/>
        <family val="2"/>
        <scheme val="minor"/>
      </rPr>
      <t>Address</t>
    </r>
    <r>
      <rPr>
        <sz val="12"/>
        <rFont val="Calibri"/>
        <family val="2"/>
        <scheme val="minor"/>
      </rPr>
      <t xml:space="preserve">: </t>
    </r>
  </si>
  <si>
    <r>
      <rPr>
        <b/>
        <sz val="12"/>
        <rFont val="Calibri"/>
        <family val="2"/>
        <scheme val="minor"/>
      </rPr>
      <t>Phone</t>
    </r>
    <r>
      <rPr>
        <sz val="12"/>
        <rFont val="Calibri"/>
        <family val="2"/>
        <scheme val="minor"/>
      </rPr>
      <t xml:space="preserve">: </t>
    </r>
  </si>
  <si>
    <r>
      <rPr>
        <b/>
        <sz val="12"/>
        <rFont val="Calibri"/>
        <family val="2"/>
        <scheme val="minor"/>
      </rPr>
      <t>Emai</t>
    </r>
    <r>
      <rPr>
        <sz val="12"/>
        <rFont val="Calibri"/>
        <family val="2"/>
        <scheme val="minor"/>
      </rPr>
      <t xml:space="preserve">l: </t>
    </r>
  </si>
  <si>
    <t>Weighted Average Subscribers, F - Do Not Meet Federal Broadband Standards - Standard Plan</t>
  </si>
  <si>
    <t>Weighted Average Subscribers, F - Do Not Meet Federal Broadband Standards - Basic Plus</t>
  </si>
  <si>
    <t>Weighted Average Subscribers, F - Do Not Meet Federal Broadband Standards - Voice</t>
  </si>
  <si>
    <t>Weighted Average Subscribers, F - Do Not Meet Federal Broadband Standards - EBB</t>
  </si>
  <si>
    <t>Weighted Average Subscribers, C - Do Not Meet Federal Broadband Standards - Standard Plan</t>
  </si>
  <si>
    <t>Weighted Average Subscribers, C - Do Not Meet Federal Broadband Standards - Basic Plus</t>
  </si>
  <si>
    <t>Weighted Average Subscribers, C - Do Not Meet Federal Broadband Standards - Voice</t>
  </si>
  <si>
    <t>Weighted Average Subscribers, C - Do Not Meet Federal Broadband Standards - EBB</t>
  </si>
  <si>
    <t>Weighted Average Subscribers, F - Do Not Meet Federal Broadband Standards - Basic Plan $5.25</t>
  </si>
  <si>
    <t>Weighted Average Subscribers, C - Do Not Meet Federal Broadband Standards - Basic Plan $5.25</t>
  </si>
  <si>
    <t>Weighted Average Subscribers, C - Meets Federal Broadband Standards - Basic Plus</t>
  </si>
  <si>
    <t>Line 9 for Other Expenses</t>
  </si>
  <si>
    <t>1. SSA Calculation</t>
  </si>
  <si>
    <t>3. Lines 1, 1.1, 1.2, 1.3, 1.4, 1.5, 2, 2.1, 2.2, 2.3, 2.4, 2.5, 2.6 and 2.7 for monthly recurring charges</t>
  </si>
  <si>
    <t>4. Lines 3 and 4 for non-recurring charges.</t>
  </si>
  <si>
    <t>5. Line 5 for Surcharges and Taxes</t>
  </si>
  <si>
    <t>6. Line 6 or 7 for Administrative Expense</t>
  </si>
  <si>
    <t>7. Line 8 for Implementation costs</t>
  </si>
  <si>
    <t>2. EBB Transition Period Calculation Sunsetting February 2022</t>
  </si>
  <si>
    <r>
      <t>Emergency Broadband Benefit Program (up to $50)</t>
    </r>
    <r>
      <rPr>
        <vertAlign val="superscript"/>
        <sz val="9"/>
        <rFont val="Calibri"/>
        <family val="2"/>
        <scheme val="minor"/>
      </rPr>
      <t>4</t>
    </r>
  </si>
  <si>
    <r>
      <t>Emergency Broadband Benefit Program (up to $75)</t>
    </r>
    <r>
      <rPr>
        <vertAlign val="superscript"/>
        <sz val="9"/>
        <rFont val="Calibri"/>
        <family val="2"/>
        <scheme val="minor"/>
      </rPr>
      <t>4</t>
    </r>
  </si>
  <si>
    <r>
      <rPr>
        <vertAlign val="superscript"/>
        <sz val="10"/>
        <rFont val="Calibri"/>
        <family val="2"/>
        <scheme val="minor"/>
      </rPr>
      <t>2</t>
    </r>
    <r>
      <rPr>
        <sz val="10"/>
        <rFont val="Calibri"/>
        <family val="2"/>
        <scheme val="minor"/>
      </rPr>
      <t xml:space="preserve"> Maximum SSA is $16.23 from January 1, 2022 through December 31, 2022. The SSA is updated annually, effective January 1 of each year. After 2021, service providers will need to update maximum SSA to reflect the amount stated in the most recent SSA Administrative Letter, available at http://cpuc.ca.gov/General.aspx?id=1100</t>
    </r>
  </si>
  <si>
    <t>Claim Form Line 1.1e, SSA, F, Tribal - Basic Plan $9.25</t>
  </si>
  <si>
    <r>
      <t>California LifeLine Service Provider __</t>
    </r>
    <r>
      <rPr>
        <i/>
        <sz val="11"/>
        <rFont val="Calibri"/>
        <family val="2"/>
      </rPr>
      <t>Carrier Name</t>
    </r>
    <r>
      <rPr>
        <sz val="11"/>
        <rFont val="Calibri"/>
        <family val="2"/>
      </rPr>
      <t>_____________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</si>
</sst>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quot;$&quot;#,##0.00"/>
  </numFmts>
  <fonts count="40" x14ac:knownFonts="1">
    <font>
      <sz val="10"/>
      <name val="Arial"/>
    </font>
    <font>
      <sz val="12"/>
      <name val="Times New Roman"/>
      <family val="1"/>
    </font>
    <font>
      <sz val="14"/>
      <color indexed="8"/>
      <name val="Times New Roman"/>
      <family val="1"/>
    </font>
    <font>
      <sz val="11"/>
      <name val="Calibri"/>
      <family val="2"/>
    </font>
    <font>
      <u/>
      <sz val="11"/>
      <name val="Calibri"/>
      <family val="2"/>
    </font>
    <font>
      <b/>
      <sz val="11"/>
      <name val="Calibri"/>
      <family val="2"/>
    </font>
    <font>
      <sz val="9"/>
      <name val="Calibri"/>
      <family val="2"/>
    </font>
    <font>
      <sz val="10"/>
      <name val="Calibri"/>
      <family val="2"/>
    </font>
    <font>
      <b/>
      <u/>
      <sz val="11"/>
      <name val="Calibri"/>
      <family val="2"/>
    </font>
    <font>
      <sz val="10"/>
      <name val="Arial"/>
      <family val="2"/>
    </font>
    <font>
      <b/>
      <sz val="9"/>
      <name val="Calibri"/>
      <family val="2"/>
    </font>
    <font>
      <b/>
      <sz val="12"/>
      <name val="Arial"/>
      <family val="2"/>
    </font>
    <font>
      <sz val="8"/>
      <name val="Arial"/>
      <family val="2"/>
    </font>
    <font>
      <b/>
      <sz val="10"/>
      <name val="Calibri"/>
      <family val="2"/>
    </font>
    <font>
      <b/>
      <sz val="11"/>
      <name val="Cambria"/>
      <family val="1"/>
    </font>
    <font>
      <strike/>
      <sz val="10"/>
      <color rgb="FFFF0000"/>
      <name val="Cambria"/>
      <family val="1"/>
    </font>
    <font>
      <sz val="10"/>
      <color rgb="FFFF0000"/>
      <name val="Arial"/>
      <family val="2"/>
    </font>
    <font>
      <sz val="10"/>
      <name val="Calibri"/>
      <family val="2"/>
      <scheme val="minor"/>
    </font>
    <font>
      <sz val="9"/>
      <name val="Calibri"/>
      <family val="2"/>
      <scheme val="minor"/>
    </font>
    <font>
      <sz val="11"/>
      <name val="Calibri"/>
      <family val="2"/>
      <scheme val="minor"/>
    </font>
    <font>
      <b/>
      <sz val="12"/>
      <name val="Calibri"/>
      <family val="2"/>
      <scheme val="minor"/>
    </font>
    <font>
      <b/>
      <sz val="9"/>
      <name val="Calibri"/>
      <family val="2"/>
      <scheme val="minor"/>
    </font>
    <font>
      <b/>
      <sz val="10"/>
      <name val="Calibri"/>
      <family val="2"/>
      <scheme val="minor"/>
    </font>
    <font>
      <sz val="10"/>
      <color rgb="FFFF0000"/>
      <name val="Calibri"/>
      <family val="2"/>
      <scheme val="minor"/>
    </font>
    <font>
      <sz val="12"/>
      <name val="Calibri"/>
      <family val="2"/>
      <scheme val="minor"/>
    </font>
    <font>
      <sz val="10"/>
      <name val="Arial"/>
      <family val="2"/>
    </font>
    <font>
      <vertAlign val="superscript"/>
      <sz val="10"/>
      <name val="Calibri"/>
      <family val="2"/>
      <scheme val="minor"/>
    </font>
    <font>
      <sz val="10"/>
      <color rgb="FF0070C0"/>
      <name val="Arial"/>
      <family val="2"/>
    </font>
    <font>
      <vertAlign val="superscript"/>
      <sz val="9"/>
      <name val="Calibri"/>
      <family val="2"/>
      <scheme val="minor"/>
    </font>
    <font>
      <b/>
      <strike/>
      <sz val="11"/>
      <name val="Cambria"/>
      <family val="1"/>
    </font>
    <font>
      <strike/>
      <sz val="10"/>
      <name val="Cambria"/>
      <family val="1"/>
    </font>
    <font>
      <sz val="11"/>
      <name val="Arial"/>
      <family val="2"/>
    </font>
    <font>
      <i/>
      <sz val="11"/>
      <name val="Calibri"/>
      <family val="2"/>
    </font>
    <font>
      <b/>
      <sz val="11"/>
      <name val="Calibri"/>
      <family val="2"/>
      <scheme val="minor"/>
    </font>
    <font>
      <b/>
      <sz val="16"/>
      <name val="Calibri"/>
      <family val="2"/>
    </font>
    <font>
      <b/>
      <vertAlign val="superscript"/>
      <sz val="11"/>
      <name val="Calibri"/>
      <family val="2"/>
      <scheme val="minor"/>
    </font>
    <font>
      <vertAlign val="superscript"/>
      <sz val="10"/>
      <name val="Arial"/>
      <family val="2"/>
    </font>
    <font>
      <b/>
      <vertAlign val="superscript"/>
      <sz val="10"/>
      <name val="Calibri"/>
      <family val="2"/>
      <scheme val="minor"/>
    </font>
    <font>
      <b/>
      <vertAlign val="superscript"/>
      <sz val="9"/>
      <name val="Calibri"/>
      <family val="2"/>
      <scheme val="minor"/>
    </font>
    <font>
      <b/>
      <sz val="10"/>
      <name val="Arial"/>
      <family val="2"/>
    </font>
  </fonts>
  <fills count="13">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3"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00B050"/>
        <bgColor indexed="64"/>
      </patternFill>
    </fill>
    <fill>
      <patternFill patternType="solid">
        <fgColor theme="4"/>
        <bgColor indexed="64"/>
      </patternFill>
    </fill>
  </fills>
  <borders count="7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7">
    <xf numFmtId="0" fontId="0" fillId="0" borderId="0"/>
    <xf numFmtId="0" fontId="9" fillId="0" borderId="0"/>
    <xf numFmtId="44" fontId="25" fillId="0" borderId="0" applyFont="0" applyFill="0" applyBorder="0" applyAlignment="0" applyProtection="0"/>
    <xf numFmtId="0" fontId="9" fillId="0" borderId="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cellStyleXfs>
  <cellXfs count="446">
    <xf numFmtId="0" fontId="0" fillId="0" borderId="0" xfId="0"/>
    <xf numFmtId="0" fontId="3" fillId="0" borderId="0" xfId="0" applyFont="1"/>
    <xf numFmtId="0" fontId="1" fillId="0" borderId="0" xfId="0" applyFont="1"/>
    <xf numFmtId="0" fontId="0" fillId="0" borderId="0" xfId="0" applyAlignment="1">
      <alignment wrapText="1"/>
    </xf>
    <xf numFmtId="0" fontId="6" fillId="0" borderId="4" xfId="0" applyFont="1" applyBorder="1" applyAlignment="1">
      <alignment vertical="top" wrapText="1"/>
    </xf>
    <xf numFmtId="0" fontId="5" fillId="0" borderId="0" xfId="0" applyFont="1"/>
    <xf numFmtId="0" fontId="10" fillId="0" borderId="2" xfId="0" applyFont="1" applyBorder="1" applyAlignment="1">
      <alignment vertical="top" wrapText="1"/>
    </xf>
    <xf numFmtId="0" fontId="10" fillId="0" borderId="4" xfId="0" applyFont="1" applyBorder="1" applyAlignment="1">
      <alignment vertical="top" wrapText="1"/>
    </xf>
    <xf numFmtId="0" fontId="3" fillId="0" borderId="0" xfId="0" applyFont="1" applyAlignment="1">
      <alignment horizontal="left" indent="4"/>
    </xf>
    <xf numFmtId="0" fontId="0" fillId="0" borderId="0" xfId="0" applyBorder="1"/>
    <xf numFmtId="0" fontId="5" fillId="0" borderId="0" xfId="0" applyFont="1" applyAlignment="1"/>
    <xf numFmtId="0" fontId="6" fillId="0" borderId="1" xfId="0" applyFont="1" applyBorder="1" applyAlignment="1">
      <alignment vertical="top" wrapText="1"/>
    </xf>
    <xf numFmtId="49" fontId="6" fillId="0" borderId="0" xfId="0" applyNumberFormat="1" applyFont="1"/>
    <xf numFmtId="49" fontId="3" fillId="0" borderId="0" xfId="0" applyNumberFormat="1" applyFont="1"/>
    <xf numFmtId="49" fontId="10" fillId="0" borderId="1" xfId="0" applyNumberFormat="1" applyFont="1" applyBorder="1" applyAlignment="1">
      <alignment vertical="top" wrapText="1"/>
    </xf>
    <xf numFmtId="49" fontId="0" fillId="0" borderId="0" xfId="0" applyNumberFormat="1"/>
    <xf numFmtId="0" fontId="11" fillId="0" borderId="0" xfId="0" applyFont="1"/>
    <xf numFmtId="2" fontId="0" fillId="0" borderId="0" xfId="0" applyNumberFormat="1"/>
    <xf numFmtId="4" fontId="0" fillId="0" borderId="0" xfId="0" applyNumberFormat="1"/>
    <xf numFmtId="8" fontId="0" fillId="0" borderId="0" xfId="0" applyNumberFormat="1"/>
    <xf numFmtId="3" fontId="0" fillId="0" borderId="0" xfId="0" applyNumberFormat="1"/>
    <xf numFmtId="0" fontId="15" fillId="0" borderId="0" xfId="0" applyFont="1" applyAlignment="1">
      <alignment wrapText="1"/>
    </xf>
    <xf numFmtId="49" fontId="14" fillId="0" borderId="0" xfId="0" applyNumberFormat="1" applyFont="1" applyAlignment="1">
      <alignment horizontal="left"/>
    </xf>
    <xf numFmtId="49" fontId="9" fillId="0" borderId="0" xfId="0" applyNumberFormat="1" applyFont="1" applyAlignment="1">
      <alignment horizontal="left"/>
    </xf>
    <xf numFmtId="0" fontId="17" fillId="0" borderId="0" xfId="0" applyFont="1"/>
    <xf numFmtId="0" fontId="19" fillId="0" borderId="0" xfId="0" applyFont="1"/>
    <xf numFmtId="0" fontId="20" fillId="0" borderId="0" xfId="0" applyFont="1"/>
    <xf numFmtId="0" fontId="22" fillId="0" borderId="0" xfId="0" applyFont="1"/>
    <xf numFmtId="2" fontId="17" fillId="0" borderId="11" xfId="0" applyNumberFormat="1" applyFont="1" applyBorder="1" applyAlignment="1">
      <alignment horizontal="right"/>
    </xf>
    <xf numFmtId="49" fontId="17" fillId="0" borderId="11" xfId="0" applyNumberFormat="1" applyFont="1" applyBorder="1" applyAlignment="1">
      <alignment horizontal="center"/>
    </xf>
    <xf numFmtId="0" fontId="23" fillId="0" borderId="0" xfId="0" applyFont="1"/>
    <xf numFmtId="0" fontId="17" fillId="0" borderId="0" xfId="0" applyFont="1" applyFill="1"/>
    <xf numFmtId="0" fontId="18" fillId="0" borderId="2" xfId="0" applyFont="1" applyBorder="1" applyAlignment="1">
      <alignment horizontal="center"/>
    </xf>
    <xf numFmtId="0" fontId="18" fillId="0" borderId="1" xfId="0" applyFont="1" applyBorder="1" applyAlignment="1">
      <alignment horizontal="center" vertical="top" wrapText="1"/>
    </xf>
    <xf numFmtId="0" fontId="18" fillId="0" borderId="2" xfId="0" applyFont="1" applyBorder="1" applyAlignment="1">
      <alignment horizontal="center" vertical="top" wrapText="1"/>
    </xf>
    <xf numFmtId="0" fontId="18" fillId="0" borderId="4" xfId="0" applyFont="1" applyBorder="1" applyAlignment="1">
      <alignment horizontal="center" vertical="top" wrapText="1"/>
    </xf>
    <xf numFmtId="8" fontId="18" fillId="0" borderId="4" xfId="0" applyNumberFormat="1" applyFont="1" applyBorder="1" applyAlignment="1">
      <alignment horizontal="right"/>
    </xf>
    <xf numFmtId="0" fontId="17" fillId="0" borderId="0" xfId="0" applyFont="1" applyFill="1" applyBorder="1"/>
    <xf numFmtId="0" fontId="16" fillId="0" borderId="0" xfId="0" applyFont="1"/>
    <xf numFmtId="0" fontId="22" fillId="0" borderId="12" xfId="0" applyFont="1" applyBorder="1"/>
    <xf numFmtId="49" fontId="17" fillId="0" borderId="11" xfId="0" applyNumberFormat="1" applyFont="1" applyBorder="1"/>
    <xf numFmtId="49" fontId="17" fillId="0" borderId="0" xfId="0" applyNumberFormat="1" applyFont="1" applyAlignment="1">
      <alignment horizontal="left"/>
    </xf>
    <xf numFmtId="0" fontId="21" fillId="0" borderId="1" xfId="0" applyFont="1" applyBorder="1" applyAlignment="1">
      <alignment horizontal="center" wrapText="1"/>
    </xf>
    <xf numFmtId="0" fontId="17" fillId="0" borderId="1" xfId="0" applyFont="1" applyBorder="1" applyAlignment="1">
      <alignment wrapText="1"/>
    </xf>
    <xf numFmtId="0" fontId="22" fillId="0" borderId="1" xfId="0" applyFont="1" applyBorder="1" applyAlignment="1">
      <alignment horizontal="center"/>
    </xf>
    <xf numFmtId="44" fontId="17" fillId="0" borderId="1" xfId="0" applyNumberFormat="1" applyFont="1" applyBorder="1"/>
    <xf numFmtId="0" fontId="19" fillId="0" borderId="0" xfId="0" applyFont="1" applyAlignment="1">
      <alignment horizontal="left" indent="6"/>
    </xf>
    <xf numFmtId="0" fontId="19" fillId="0" borderId="0" xfId="0" applyFont="1" applyAlignment="1">
      <alignment horizontal="left" indent="4"/>
    </xf>
    <xf numFmtId="0" fontId="22" fillId="0" borderId="3" xfId="0" applyFont="1" applyBorder="1" applyAlignment="1">
      <alignment vertical="top" wrapText="1"/>
    </xf>
    <xf numFmtId="8" fontId="18" fillId="0" borderId="4" xfId="0" applyNumberFormat="1" applyFont="1" applyBorder="1" applyAlignment="1">
      <alignment horizontal="left"/>
    </xf>
    <xf numFmtId="164" fontId="17" fillId="0" borderId="11" xfId="0" applyNumberFormat="1" applyFont="1" applyBorder="1" applyAlignment="1">
      <alignment horizontal="right"/>
    </xf>
    <xf numFmtId="164" fontId="6" fillId="0" borderId="1" xfId="0" applyNumberFormat="1" applyFont="1" applyBorder="1" applyAlignment="1">
      <alignment horizontal="right" wrapText="1"/>
    </xf>
    <xf numFmtId="164" fontId="6" fillId="0" borderId="4" xfId="0" applyNumberFormat="1" applyFont="1" applyBorder="1" applyAlignment="1">
      <alignment horizontal="right" wrapText="1"/>
    </xf>
    <xf numFmtId="164" fontId="6" fillId="2" borderId="4" xfId="0" applyNumberFormat="1" applyFont="1" applyFill="1" applyBorder="1" applyAlignment="1">
      <alignment horizontal="right" wrapText="1"/>
    </xf>
    <xf numFmtId="44" fontId="17" fillId="0" borderId="4" xfId="0" applyNumberFormat="1" applyFont="1" applyBorder="1" applyAlignment="1">
      <alignment vertical="top" wrapText="1"/>
    </xf>
    <xf numFmtId="0" fontId="17" fillId="0" borderId="4" xfId="0" applyFont="1" applyBorder="1" applyAlignment="1">
      <alignment vertical="top" wrapText="1"/>
    </xf>
    <xf numFmtId="44" fontId="17" fillId="0" borderId="4" xfId="0" applyNumberFormat="1" applyFont="1" applyBorder="1" applyAlignment="1">
      <alignment horizontal="right" vertical="top" wrapText="1"/>
    </xf>
    <xf numFmtId="0" fontId="22" fillId="0" borderId="1" xfId="0" applyFont="1" applyBorder="1" applyAlignment="1">
      <alignment vertical="top" wrapText="1"/>
    </xf>
    <xf numFmtId="0" fontId="22" fillId="0" borderId="2" xfId="0" applyFont="1" applyBorder="1" applyAlignment="1">
      <alignment vertical="top" wrapText="1"/>
    </xf>
    <xf numFmtId="0" fontId="17" fillId="0" borderId="3" xfId="0" applyFont="1" applyBorder="1" applyAlignment="1">
      <alignment horizontal="left" vertical="top" wrapText="1" indent="1"/>
    </xf>
    <xf numFmtId="0" fontId="0" fillId="0" borderId="0" xfId="0"/>
    <xf numFmtId="0" fontId="17" fillId="0" borderId="0" xfId="0" applyFont="1"/>
    <xf numFmtId="44" fontId="17" fillId="0" borderId="5" xfId="0" applyNumberFormat="1" applyFont="1" applyBorder="1" applyAlignment="1">
      <alignment vertical="top" wrapText="1"/>
    </xf>
    <xf numFmtId="44" fontId="17" fillId="0" borderId="8" xfId="0" applyNumberFormat="1" applyFont="1" applyBorder="1" applyAlignment="1">
      <alignment vertical="top" wrapText="1"/>
    </xf>
    <xf numFmtId="44" fontId="17" fillId="0" borderId="3" xfId="0" applyNumberFormat="1" applyFont="1" applyBorder="1" applyAlignment="1">
      <alignment vertical="top" wrapText="1"/>
    </xf>
    <xf numFmtId="2" fontId="17" fillId="0" borderId="1" xfId="0" applyNumberFormat="1" applyFont="1" applyBorder="1"/>
    <xf numFmtId="4" fontId="17" fillId="0" borderId="4" xfId="0" applyNumberFormat="1" applyFont="1" applyFill="1" applyBorder="1" applyAlignment="1">
      <alignment vertical="top" wrapText="1"/>
    </xf>
    <xf numFmtId="44" fontId="17" fillId="0" borderId="4" xfId="0" applyNumberFormat="1" applyFont="1" applyFill="1" applyBorder="1" applyAlignment="1">
      <alignment vertical="top" wrapText="1"/>
    </xf>
    <xf numFmtId="0" fontId="17" fillId="0" borderId="11" xfId="0" applyFont="1" applyBorder="1" applyAlignment="1">
      <alignment horizontal="center"/>
    </xf>
    <xf numFmtId="0" fontId="16" fillId="0" borderId="0" xfId="0" applyFont="1" applyAlignment="1">
      <alignment wrapText="1"/>
    </xf>
    <xf numFmtId="0" fontId="9" fillId="0" borderId="0" xfId="0" applyFont="1"/>
    <xf numFmtId="0" fontId="7" fillId="0" borderId="0" xfId="0" applyFont="1"/>
    <xf numFmtId="2" fontId="17" fillId="2" borderId="1" xfId="0" applyNumberFormat="1" applyFont="1" applyFill="1" applyBorder="1" applyAlignment="1">
      <alignment horizontal="right"/>
    </xf>
    <xf numFmtId="164" fontId="17" fillId="0" borderId="11" xfId="0" applyNumberFormat="1" applyFont="1" applyBorder="1" applyAlignment="1">
      <alignment wrapText="1"/>
    </xf>
    <xf numFmtId="164" fontId="17" fillId="0" borderId="11" xfId="0" applyNumberFormat="1" applyFont="1" applyFill="1" applyBorder="1" applyAlignment="1">
      <alignment horizontal="right"/>
    </xf>
    <xf numFmtId="0" fontId="22" fillId="0" borderId="6" xfId="0" applyFont="1" applyBorder="1"/>
    <xf numFmtId="49" fontId="18" fillId="0" borderId="4" xfId="0" applyNumberFormat="1" applyFont="1" applyBorder="1" applyAlignment="1">
      <alignment horizontal="center"/>
    </xf>
    <xf numFmtId="49" fontId="18" fillId="0" borderId="2" xfId="0" applyNumberFormat="1" applyFont="1" applyBorder="1" applyAlignment="1">
      <alignment horizontal="center"/>
    </xf>
    <xf numFmtId="0" fontId="9" fillId="0" borderId="0" xfId="0" applyFont="1" applyAlignment="1">
      <alignment wrapText="1"/>
    </xf>
    <xf numFmtId="0" fontId="9" fillId="0" borderId="0" xfId="0" applyFont="1" applyFill="1"/>
    <xf numFmtId="0" fontId="29" fillId="0" borderId="0" xfId="0" applyFont="1" applyAlignment="1">
      <alignment horizontal="left" wrapText="1"/>
    </xf>
    <xf numFmtId="0" fontId="30" fillId="0" borderId="0" xfId="0" applyFont="1"/>
    <xf numFmtId="0" fontId="30" fillId="0" borderId="0" xfId="0" applyFont="1" applyAlignment="1">
      <alignment wrapText="1"/>
    </xf>
    <xf numFmtId="0" fontId="31" fillId="0" borderId="0" xfId="0" applyFont="1"/>
    <xf numFmtId="0" fontId="22" fillId="0" borderId="12" xfId="0" applyFont="1" applyBorder="1" applyAlignment="1">
      <alignment horizontal="center"/>
    </xf>
    <xf numFmtId="0" fontId="22" fillId="3" borderId="12" xfId="0" applyFont="1" applyFill="1" applyBorder="1"/>
    <xf numFmtId="0" fontId="22" fillId="3" borderId="6" xfId="0" applyFont="1" applyFill="1" applyBorder="1"/>
    <xf numFmtId="164" fontId="18" fillId="0" borderId="4" xfId="0" applyNumberFormat="1" applyFont="1" applyBorder="1"/>
    <xf numFmtId="164" fontId="18" fillId="4" borderId="4" xfId="0" applyNumberFormat="1" applyFont="1" applyFill="1" applyBorder="1"/>
    <xf numFmtId="164" fontId="18" fillId="0" borderId="1" xfId="0" applyNumberFormat="1" applyFont="1" applyBorder="1"/>
    <xf numFmtId="164" fontId="18" fillId="4" borderId="1" xfId="0" applyNumberFormat="1" applyFont="1" applyFill="1" applyBorder="1"/>
    <xf numFmtId="8" fontId="18" fillId="0" borderId="0" xfId="0" applyNumberFormat="1" applyFont="1" applyAlignment="1">
      <alignment horizontal="right"/>
    </xf>
    <xf numFmtId="49" fontId="18" fillId="0" borderId="0" xfId="0" applyNumberFormat="1" applyFont="1" applyAlignment="1">
      <alignment horizontal="left"/>
    </xf>
    <xf numFmtId="49" fontId="18" fillId="0" borderId="0" xfId="0" applyNumberFormat="1" applyFont="1" applyAlignment="1">
      <alignment horizontal="right"/>
    </xf>
    <xf numFmtId="164" fontId="18" fillId="0" borderId="0" xfId="0" applyNumberFormat="1" applyFont="1"/>
    <xf numFmtId="4" fontId="18" fillId="3" borderId="0" xfId="0" applyNumberFormat="1" applyFont="1" applyFill="1" applyAlignment="1">
      <alignment wrapText="1"/>
    </xf>
    <xf numFmtId="0" fontId="18" fillId="3" borderId="0" xfId="0" applyFont="1" applyFill="1" applyAlignment="1">
      <alignment wrapText="1"/>
    </xf>
    <xf numFmtId="0" fontId="17" fillId="0" borderId="0" xfId="0" applyFont="1" applyAlignment="1">
      <alignment wrapText="1"/>
    </xf>
    <xf numFmtId="49" fontId="20" fillId="0" borderId="0" xfId="0" applyNumberFormat="1" applyFont="1" applyAlignment="1">
      <alignment horizontal="left"/>
    </xf>
    <xf numFmtId="0" fontId="17" fillId="0" borderId="8" xfId="0" applyFont="1" applyBorder="1" applyAlignment="1">
      <alignment vertical="top" wrapText="1"/>
    </xf>
    <xf numFmtId="0" fontId="17" fillId="0" borderId="3" xfId="0" applyFont="1" applyBorder="1" applyAlignment="1">
      <alignment vertical="top" wrapText="1"/>
    </xf>
    <xf numFmtId="0" fontId="5" fillId="0" borderId="5" xfId="0" applyFont="1" applyBorder="1" applyAlignment="1">
      <alignment wrapText="1"/>
    </xf>
    <xf numFmtId="0" fontId="5" fillId="0" borderId="1" xfId="0" applyFont="1" applyBorder="1" applyAlignment="1">
      <alignment vertical="top" wrapText="1"/>
    </xf>
    <xf numFmtId="0" fontId="5" fillId="0" borderId="2" xfId="0" applyFont="1" applyBorder="1" applyAlignment="1">
      <alignment vertical="top" wrapText="1"/>
    </xf>
    <xf numFmtId="0" fontId="3" fillId="0" borderId="3" xfId="0" applyFont="1" applyBorder="1" applyAlignment="1">
      <alignment vertical="top" wrapText="1"/>
    </xf>
    <xf numFmtId="164" fontId="3" fillId="0" borderId="4" xfId="0" applyNumberFormat="1" applyFont="1" applyBorder="1" applyAlignment="1">
      <alignment vertical="top" wrapText="1"/>
    </xf>
    <xf numFmtId="0" fontId="3" fillId="0" borderId="4" xfId="0" applyFont="1" applyBorder="1" applyAlignment="1">
      <alignment vertical="top" wrapText="1"/>
    </xf>
    <xf numFmtId="0" fontId="5" fillId="0" borderId="3" xfId="0" applyFont="1" applyBorder="1" applyAlignment="1">
      <alignment vertical="top" wrapText="1"/>
    </xf>
    <xf numFmtId="164" fontId="3" fillId="2" borderId="4" xfId="0" applyNumberFormat="1" applyFont="1" applyFill="1" applyBorder="1" applyAlignment="1">
      <alignment vertical="top" wrapText="1"/>
    </xf>
    <xf numFmtId="49" fontId="17" fillId="0" borderId="22" xfId="0" applyNumberFormat="1" applyFont="1" applyBorder="1"/>
    <xf numFmtId="164" fontId="17" fillId="0" borderId="0" xfId="0" applyNumberFormat="1" applyFont="1" applyFill="1"/>
    <xf numFmtId="1" fontId="17" fillId="0" borderId="0" xfId="0" applyNumberFormat="1" applyFont="1" applyAlignment="1">
      <alignment wrapText="1"/>
    </xf>
    <xf numFmtId="0" fontId="18" fillId="0" borderId="4" xfId="0" applyFont="1" applyBorder="1" applyAlignment="1">
      <alignment horizontal="center"/>
    </xf>
    <xf numFmtId="0" fontId="17" fillId="0" borderId="0" xfId="0" applyFont="1" applyAlignment="1">
      <alignment horizontal="left"/>
    </xf>
    <xf numFmtId="0" fontId="17" fillId="0" borderId="0" xfId="1" applyFont="1" applyAlignment="1">
      <alignment vertical="top" wrapText="1"/>
    </xf>
    <xf numFmtId="0" fontId="17" fillId="0" borderId="0" xfId="0" applyFont="1" applyAlignment="1">
      <alignment wrapText="1"/>
    </xf>
    <xf numFmtId="0" fontId="18" fillId="0" borderId="0" xfId="0" applyFont="1" applyAlignment="1">
      <alignment wrapText="1"/>
    </xf>
    <xf numFmtId="0" fontId="17" fillId="3" borderId="0" xfId="0" applyFont="1" applyFill="1" applyAlignment="1">
      <alignment horizontal="left" wrapText="1"/>
    </xf>
    <xf numFmtId="49" fontId="21" fillId="0" borderId="4" xfId="0" applyNumberFormat="1" applyFont="1" applyBorder="1" applyAlignment="1">
      <alignment horizontal="center"/>
    </xf>
    <xf numFmtId="0" fontId="22" fillId="0" borderId="13" xfId="0" applyFont="1" applyBorder="1"/>
    <xf numFmtId="0" fontId="18" fillId="0" borderId="1" xfId="0" applyFont="1" applyBorder="1" applyAlignment="1">
      <alignment horizontal="center" wrapText="1"/>
    </xf>
    <xf numFmtId="0" fontId="17" fillId="0" borderId="1" xfId="0" applyFont="1" applyBorder="1" applyAlignment="1">
      <alignment horizontal="center" vertical="top" wrapText="1"/>
    </xf>
    <xf numFmtId="0" fontId="17" fillId="0" borderId="0" xfId="0" applyFont="1" applyAlignment="1">
      <alignment horizontal="center"/>
    </xf>
    <xf numFmtId="0" fontId="22" fillId="3" borderId="13" xfId="0" applyFont="1" applyFill="1" applyBorder="1"/>
    <xf numFmtId="0" fontId="17" fillId="0" borderId="7" xfId="0" applyFont="1" applyBorder="1"/>
    <xf numFmtId="0" fontId="17" fillId="3" borderId="7" xfId="0" applyFont="1" applyFill="1" applyBorder="1"/>
    <xf numFmtId="0" fontId="17" fillId="6" borderId="0" xfId="0" applyFont="1" applyFill="1"/>
    <xf numFmtId="0" fontId="22" fillId="6" borderId="12" xfId="0" applyFont="1" applyFill="1" applyBorder="1"/>
    <xf numFmtId="0" fontId="18" fillId="6" borderId="2" xfId="0" applyFont="1" applyFill="1" applyBorder="1" applyAlignment="1">
      <alignment horizontal="center"/>
    </xf>
    <xf numFmtId="164" fontId="18" fillId="6" borderId="4" xfId="0" applyNumberFormat="1" applyFont="1" applyFill="1" applyBorder="1"/>
    <xf numFmtId="164" fontId="18" fillId="6" borderId="0" xfId="0" applyNumberFormat="1" applyFont="1" applyFill="1"/>
    <xf numFmtId="0" fontId="0" fillId="6" borderId="0" xfId="0" applyFill="1"/>
    <xf numFmtId="0" fontId="22" fillId="6" borderId="6" xfId="0" applyFont="1" applyFill="1" applyBorder="1"/>
    <xf numFmtId="0" fontId="17" fillId="6" borderId="4" xfId="0" applyFont="1" applyFill="1" applyBorder="1" applyAlignment="1">
      <alignment horizontal="center" vertical="top" wrapText="1"/>
    </xf>
    <xf numFmtId="49" fontId="17" fillId="0" borderId="0" xfId="0" applyNumberFormat="1" applyFont="1" applyAlignment="1">
      <alignment horizontal="center"/>
    </xf>
    <xf numFmtId="49" fontId="22" fillId="0" borderId="12" xfId="0" applyNumberFormat="1" applyFont="1" applyBorder="1" applyAlignment="1">
      <alignment horizontal="center"/>
    </xf>
    <xf numFmtId="49" fontId="18" fillId="0" borderId="1" xfId="0" applyNumberFormat="1" applyFont="1" applyBorder="1" applyAlignment="1">
      <alignment horizontal="center" vertical="top" wrapText="1"/>
    </xf>
    <xf numFmtId="49" fontId="21" fillId="0" borderId="2" xfId="0" applyNumberFormat="1" applyFont="1" applyBorder="1" applyAlignment="1">
      <alignment horizontal="center"/>
    </xf>
    <xf numFmtId="49" fontId="18" fillId="0" borderId="1" xfId="0" applyNumberFormat="1" applyFont="1" applyBorder="1" applyAlignment="1">
      <alignment horizontal="center"/>
    </xf>
    <xf numFmtId="49" fontId="18" fillId="0" borderId="0" xfId="0" applyNumberFormat="1" applyFont="1" applyAlignment="1">
      <alignment horizontal="center"/>
    </xf>
    <xf numFmtId="8" fontId="18" fillId="0" borderId="0" xfId="0" applyNumberFormat="1" applyFont="1" applyAlignment="1">
      <alignment horizontal="left"/>
    </xf>
    <xf numFmtId="49" fontId="18" fillId="0" borderId="0" xfId="0" applyNumberFormat="1" applyFont="1" applyAlignment="1">
      <alignment horizontal="center" wrapText="1"/>
    </xf>
    <xf numFmtId="49" fontId="22" fillId="3" borderId="12" xfId="0" applyNumberFormat="1" applyFont="1" applyFill="1" applyBorder="1" applyAlignment="1">
      <alignment horizontal="center"/>
    </xf>
    <xf numFmtId="0" fontId="21" fillId="0" borderId="4" xfId="0" applyFont="1" applyBorder="1" applyAlignment="1">
      <alignment horizontal="center" vertical="top" wrapText="1"/>
    </xf>
    <xf numFmtId="0" fontId="18" fillId="0" borderId="1" xfId="0" applyFont="1" applyBorder="1" applyAlignment="1">
      <alignment horizontal="center"/>
    </xf>
    <xf numFmtId="49" fontId="17" fillId="0" borderId="1" xfId="0" applyNumberFormat="1" applyFont="1" applyBorder="1" applyAlignment="1">
      <alignment horizontal="center"/>
    </xf>
    <xf numFmtId="0" fontId="18" fillId="10" borderId="4" xfId="0" applyFont="1" applyFill="1" applyBorder="1" applyAlignment="1">
      <alignment horizontal="center" vertical="top" wrapText="1"/>
    </xf>
    <xf numFmtId="0" fontId="16" fillId="0" borderId="10" xfId="0" applyFont="1" applyBorder="1"/>
    <xf numFmtId="44" fontId="16" fillId="0" borderId="28" xfId="0" applyNumberFormat="1" applyFont="1" applyBorder="1"/>
    <xf numFmtId="0" fontId="16" fillId="0" borderId="47" xfId="0" applyFont="1" applyBorder="1"/>
    <xf numFmtId="44" fontId="16" fillId="0" borderId="4" xfId="0" applyNumberFormat="1" applyFont="1" applyBorder="1"/>
    <xf numFmtId="0" fontId="22" fillId="7" borderId="11" xfId="0" applyFont="1" applyFill="1" applyBorder="1" applyAlignment="1">
      <alignment horizontal="center" vertical="center" wrapText="1"/>
    </xf>
    <xf numFmtId="4" fontId="18" fillId="0" borderId="0" xfId="0" applyNumberFormat="1" applyFont="1" applyFill="1" applyAlignment="1">
      <alignment wrapText="1"/>
    </xf>
    <xf numFmtId="0" fontId="18" fillId="0" borderId="0" xfId="0" applyFont="1" applyFill="1" applyAlignment="1">
      <alignment wrapText="1"/>
    </xf>
    <xf numFmtId="2" fontId="18" fillId="0" borderId="0" xfId="0" applyNumberFormat="1" applyFont="1" applyFill="1" applyAlignment="1">
      <alignment wrapText="1"/>
    </xf>
    <xf numFmtId="8" fontId="18" fillId="0" borderId="0" xfId="0" applyNumberFormat="1" applyFont="1" applyFill="1" applyAlignment="1">
      <alignment wrapText="1"/>
    </xf>
    <xf numFmtId="3" fontId="18" fillId="0" borderId="0" xfId="0" applyNumberFormat="1" applyFont="1" applyFill="1" applyAlignment="1">
      <alignment wrapText="1"/>
    </xf>
    <xf numFmtId="44" fontId="17" fillId="0" borderId="0" xfId="0" applyNumberFormat="1" applyFont="1" applyFill="1"/>
    <xf numFmtId="4" fontId="21" fillId="11" borderId="0" xfId="0" applyNumberFormat="1" applyFont="1" applyFill="1" applyAlignment="1">
      <alignment wrapText="1"/>
    </xf>
    <xf numFmtId="2" fontId="17" fillId="0" borderId="0" xfId="0" applyNumberFormat="1" applyFont="1" applyFill="1"/>
    <xf numFmtId="0" fontId="17" fillId="0" borderId="4" xfId="0" applyFont="1" applyBorder="1" applyAlignment="1">
      <alignment horizontal="center" vertical="top" wrapText="1"/>
    </xf>
    <xf numFmtId="44" fontId="18" fillId="0" borderId="9" xfId="2" applyFont="1" applyFill="1" applyBorder="1" applyAlignment="1" applyProtection="1"/>
    <xf numFmtId="44" fontId="18" fillId="0" borderId="14" xfId="2" applyFont="1" applyFill="1" applyBorder="1" applyAlignment="1" applyProtection="1"/>
    <xf numFmtId="44" fontId="18" fillId="0" borderId="19" xfId="2" applyFont="1" applyFill="1" applyBorder="1" applyAlignment="1" applyProtection="1"/>
    <xf numFmtId="44" fontId="18" fillId="0" borderId="0" xfId="2" applyFont="1" applyFill="1" applyBorder="1" applyAlignment="1" applyProtection="1"/>
    <xf numFmtId="44" fontId="18" fillId="0" borderId="0" xfId="2" applyFont="1" applyAlignment="1" applyProtection="1"/>
    <xf numFmtId="44" fontId="18" fillId="0" borderId="14" xfId="2" applyFont="1" applyBorder="1" applyAlignment="1" applyProtection="1"/>
    <xf numFmtId="44" fontId="18" fillId="0" borderId="9" xfId="2" applyFont="1" applyBorder="1" applyAlignment="1" applyProtection="1"/>
    <xf numFmtId="44" fontId="18" fillId="0" borderId="9" xfId="2" applyFont="1" applyBorder="1" applyProtection="1"/>
    <xf numFmtId="3" fontId="3" fillId="0" borderId="68" xfId="0" applyNumberFormat="1" applyFont="1" applyBorder="1" applyAlignment="1" applyProtection="1">
      <alignment vertical="top" wrapText="1"/>
    </xf>
    <xf numFmtId="3" fontId="3" fillId="0" borderId="70" xfId="0" applyNumberFormat="1" applyFont="1" applyBorder="1" applyAlignment="1" applyProtection="1">
      <alignment vertical="top" wrapText="1"/>
    </xf>
    <xf numFmtId="3" fontId="3" fillId="0" borderId="64" xfId="0" applyNumberFormat="1" applyFont="1" applyBorder="1" applyAlignment="1" applyProtection="1">
      <alignment vertical="top" wrapText="1"/>
    </xf>
    <xf numFmtId="3" fontId="5" fillId="0" borderId="66" xfId="0" applyNumberFormat="1" applyFont="1" applyBorder="1" applyAlignment="1" applyProtection="1">
      <alignment vertical="top" wrapText="1"/>
    </xf>
    <xf numFmtId="4" fontId="5" fillId="0" borderId="66" xfId="0" applyNumberFormat="1" applyFont="1" applyFill="1" applyBorder="1" applyAlignment="1" applyProtection="1">
      <alignment vertical="top" wrapText="1"/>
    </xf>
    <xf numFmtId="0" fontId="0" fillId="0" borderId="0" xfId="0" applyProtection="1">
      <protection locked="0"/>
    </xf>
    <xf numFmtId="0" fontId="3" fillId="0" borderId="0" xfId="0" applyFont="1" applyProtection="1">
      <protection locked="0"/>
    </xf>
    <xf numFmtId="0" fontId="9" fillId="0" borderId="0" xfId="0" applyFont="1" applyProtection="1">
      <protection locked="0"/>
    </xf>
    <xf numFmtId="0" fontId="4" fillId="0" borderId="0" xfId="0" applyFont="1" applyProtection="1">
      <protection locked="0"/>
    </xf>
    <xf numFmtId="0" fontId="6" fillId="0" borderId="0" xfId="0" applyFont="1" applyFill="1" applyProtection="1">
      <protection locked="0"/>
    </xf>
    <xf numFmtId="0" fontId="6" fillId="0" borderId="0" xfId="0" applyFont="1" applyFill="1" applyAlignment="1" applyProtection="1">
      <alignment horizontal="left" indent="4"/>
      <protection locked="0"/>
    </xf>
    <xf numFmtId="0" fontId="27" fillId="0" borderId="0" xfId="1" applyFont="1" applyProtection="1">
      <protection locked="0"/>
    </xf>
    <xf numFmtId="0" fontId="6" fillId="3" borderId="0" xfId="0" applyFont="1" applyFill="1" applyAlignment="1" applyProtection="1">
      <alignment horizontal="left" indent="4"/>
      <protection locked="0"/>
    </xf>
    <xf numFmtId="44" fontId="18" fillId="0" borderId="19" xfId="2" applyFont="1" applyFill="1" applyBorder="1" applyAlignment="1" applyProtection="1">
      <protection locked="0"/>
    </xf>
    <xf numFmtId="44" fontId="18" fillId="0" borderId="0" xfId="2" applyFont="1" applyFill="1" applyBorder="1" applyAlignment="1" applyProtection="1">
      <protection locked="0"/>
    </xf>
    <xf numFmtId="0" fontId="6" fillId="0" borderId="0" xfId="0" applyFont="1" applyProtection="1">
      <protection locked="0"/>
    </xf>
    <xf numFmtId="44" fontId="18" fillId="0" borderId="0" xfId="2" applyFont="1" applyAlignment="1" applyProtection="1">
      <protection locked="0"/>
    </xf>
    <xf numFmtId="0" fontId="6" fillId="0" borderId="0" xfId="0" applyFont="1" applyAlignment="1" applyProtection="1">
      <alignment horizontal="left" indent="4"/>
      <protection locked="0"/>
    </xf>
    <xf numFmtId="44" fontId="18" fillId="0" borderId="0" xfId="2" applyFont="1" applyBorder="1" applyAlignment="1" applyProtection="1">
      <protection locked="0"/>
    </xf>
    <xf numFmtId="0" fontId="7" fillId="0" borderId="0" xfId="0" applyFont="1" applyAlignment="1" applyProtection="1">
      <alignment horizontal="left" indent="2"/>
      <protection locked="0"/>
    </xf>
    <xf numFmtId="44" fontId="18" fillId="0" borderId="0" xfId="2" applyFont="1" applyProtection="1">
      <protection locked="0"/>
    </xf>
    <xf numFmtId="0" fontId="7" fillId="0" borderId="0" xfId="0" applyFont="1" applyProtection="1">
      <protection locked="0"/>
    </xf>
    <xf numFmtId="0" fontId="1" fillId="0" borderId="0" xfId="0" applyFont="1" applyProtection="1">
      <protection locked="0"/>
    </xf>
    <xf numFmtId="0" fontId="18" fillId="0" borderId="0" xfId="0" applyFont="1" applyAlignment="1" applyProtection="1">
      <alignment horizontal="justify"/>
      <protection locked="0"/>
    </xf>
    <xf numFmtId="0" fontId="18" fillId="0" borderId="0" xfId="0" applyFont="1" applyProtection="1">
      <protection locked="0"/>
    </xf>
    <xf numFmtId="0" fontId="24" fillId="0" borderId="55" xfId="0" applyFont="1" applyBorder="1" applyAlignment="1" applyProtection="1">
      <alignment horizontal="justify"/>
      <protection locked="0"/>
    </xf>
    <xf numFmtId="0" fontId="24" fillId="0" borderId="56" xfId="0" applyFont="1" applyBorder="1" applyAlignment="1" applyProtection="1">
      <alignment horizontal="justify"/>
      <protection locked="0"/>
    </xf>
    <xf numFmtId="0" fontId="24" fillId="0" borderId="57" xfId="0" applyFont="1" applyBorder="1" applyAlignment="1" applyProtection="1">
      <alignment horizontal="justify"/>
      <protection locked="0"/>
    </xf>
    <xf numFmtId="0" fontId="24" fillId="0" borderId="58" xfId="0" applyFont="1" applyBorder="1" applyAlignment="1" applyProtection="1">
      <alignment horizontal="justify"/>
      <protection locked="0"/>
    </xf>
    <xf numFmtId="0" fontId="24" fillId="0" borderId="59" xfId="0" applyFont="1" applyBorder="1" applyProtection="1">
      <protection locked="0"/>
    </xf>
    <xf numFmtId="0" fontId="24" fillId="0" borderId="58" xfId="0" applyFont="1" applyBorder="1" applyProtection="1">
      <protection locked="0"/>
    </xf>
    <xf numFmtId="0" fontId="24" fillId="0" borderId="60" xfId="0" applyFont="1" applyBorder="1" applyProtection="1">
      <protection locked="0"/>
    </xf>
    <xf numFmtId="0" fontId="19" fillId="0" borderId="0" xfId="0" applyFont="1" applyProtection="1">
      <protection locked="0"/>
    </xf>
    <xf numFmtId="0" fontId="17" fillId="0" borderId="0" xfId="0" applyFont="1" applyProtection="1">
      <protection locked="0"/>
    </xf>
    <xf numFmtId="0" fontId="7" fillId="0" borderId="0" xfId="1" applyFont="1" applyFill="1" applyAlignment="1" applyProtection="1">
      <alignment vertical="top" wrapText="1"/>
      <protection locked="0"/>
    </xf>
    <xf numFmtId="0" fontId="8" fillId="0" borderId="0" xfId="0" applyFont="1" applyProtection="1">
      <protection locked="0"/>
    </xf>
    <xf numFmtId="0" fontId="5" fillId="0" borderId="5"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3" fillId="0" borderId="67" xfId="0" applyFont="1" applyBorder="1" applyAlignment="1" applyProtection="1">
      <alignment vertical="top" wrapText="1"/>
      <protection locked="0"/>
    </xf>
    <xf numFmtId="0" fontId="3" fillId="0" borderId="69" xfId="0" applyFont="1" applyBorder="1" applyAlignment="1" applyProtection="1">
      <alignment vertical="top" wrapText="1"/>
      <protection locked="0"/>
    </xf>
    <xf numFmtId="0" fontId="3" fillId="0" borderId="63" xfId="0" applyFont="1" applyBorder="1" applyAlignment="1" applyProtection="1">
      <alignment vertical="top" wrapText="1"/>
      <protection locked="0"/>
    </xf>
    <xf numFmtId="0" fontId="5" fillId="0" borderId="65" xfId="0" applyFont="1" applyBorder="1" applyAlignment="1" applyProtection="1">
      <alignment vertical="top" wrapText="1"/>
      <protection locked="0"/>
    </xf>
    <xf numFmtId="0" fontId="34" fillId="7" borderId="61" xfId="0" applyFont="1" applyFill="1" applyBorder="1" applyAlignment="1" applyProtection="1">
      <alignment horizontal="center" vertical="top" wrapText="1"/>
      <protection locked="0"/>
    </xf>
    <xf numFmtId="0" fontId="34" fillId="7" borderId="62" xfId="0" applyFont="1" applyFill="1" applyBorder="1" applyAlignment="1" applyProtection="1">
      <alignment vertical="top" wrapText="1"/>
      <protection locked="0"/>
    </xf>
    <xf numFmtId="0" fontId="3" fillId="6" borderId="53" xfId="0" applyFont="1" applyFill="1" applyBorder="1" applyAlignment="1" applyProtection="1">
      <alignment vertical="top" wrapText="1"/>
      <protection locked="0"/>
    </xf>
    <xf numFmtId="4" fontId="3" fillId="0" borderId="54" xfId="0" applyNumberFormat="1" applyFont="1" applyFill="1" applyBorder="1" applyAlignment="1" applyProtection="1">
      <alignment vertical="top" wrapText="1"/>
      <protection locked="0"/>
    </xf>
    <xf numFmtId="0" fontId="3" fillId="8" borderId="53" xfId="0" applyFont="1" applyFill="1" applyBorder="1" applyAlignment="1" applyProtection="1">
      <alignment vertical="top" wrapText="1"/>
      <protection locked="0"/>
    </xf>
    <xf numFmtId="0" fontId="3" fillId="3" borderId="53" xfId="0" applyFont="1" applyFill="1" applyBorder="1" applyAlignment="1" applyProtection="1">
      <alignment vertical="top" wrapText="1"/>
      <protection locked="0"/>
    </xf>
    <xf numFmtId="0" fontId="34" fillId="9" borderId="53" xfId="0" applyFont="1" applyFill="1" applyBorder="1" applyAlignment="1" applyProtection="1">
      <alignment horizontal="center" vertical="top" wrapText="1"/>
      <protection locked="0"/>
    </xf>
    <xf numFmtId="0" fontId="34" fillId="9" borderId="54" xfId="0" applyFont="1" applyFill="1" applyBorder="1" applyAlignment="1" applyProtection="1">
      <alignment vertical="top" wrapText="1"/>
      <protection locked="0"/>
    </xf>
    <xf numFmtId="0" fontId="3" fillId="3" borderId="53" xfId="1" applyFont="1" applyFill="1" applyBorder="1" applyAlignment="1" applyProtection="1">
      <alignment vertical="top" wrapText="1"/>
      <protection locked="0"/>
    </xf>
    <xf numFmtId="0" fontId="5" fillId="0" borderId="65" xfId="1" applyFont="1" applyFill="1" applyBorder="1" applyAlignment="1" applyProtection="1">
      <alignment vertical="top" wrapText="1"/>
      <protection locked="0"/>
    </xf>
    <xf numFmtId="0" fontId="9" fillId="0" borderId="0" xfId="0" applyFont="1" applyFill="1" applyProtection="1">
      <protection locked="0"/>
    </xf>
    <xf numFmtId="0" fontId="17" fillId="0" borderId="0" xfId="1" applyFont="1" applyProtection="1">
      <protection locked="0"/>
    </xf>
    <xf numFmtId="0" fontId="17" fillId="0" borderId="0" xfId="0" applyFont="1" applyAlignment="1" applyProtection="1">
      <alignment horizontal="left"/>
      <protection locked="0"/>
    </xf>
    <xf numFmtId="0" fontId="13" fillId="0" borderId="0" xfId="0" applyFont="1" applyAlignment="1" applyProtection="1">
      <alignment horizontal="left"/>
      <protection locked="0"/>
    </xf>
    <xf numFmtId="0" fontId="13" fillId="0" borderId="0" xfId="0" applyFont="1" applyProtection="1">
      <protection locked="0"/>
    </xf>
    <xf numFmtId="4" fontId="13" fillId="0" borderId="0" xfId="0" applyNumberFormat="1" applyFont="1" applyAlignment="1" applyProtection="1">
      <alignment wrapText="1"/>
      <protection locked="0"/>
    </xf>
    <xf numFmtId="0" fontId="13" fillId="0" borderId="0" xfId="0" applyFont="1" applyAlignment="1" applyProtection="1">
      <alignment horizontal="right" wrapText="1"/>
      <protection locked="0"/>
    </xf>
    <xf numFmtId="4" fontId="7" fillId="0" borderId="0" xfId="0" applyNumberFormat="1" applyFont="1" applyAlignment="1" applyProtection="1">
      <alignment horizontal="right" wrapText="1"/>
      <protection locked="0"/>
    </xf>
    <xf numFmtId="49" fontId="20" fillId="0" borderId="0" xfId="0" applyNumberFormat="1" applyFont="1" applyAlignment="1" applyProtection="1">
      <alignment horizontal="left"/>
      <protection locked="0"/>
    </xf>
    <xf numFmtId="4" fontId="13" fillId="0" borderId="0" xfId="0" applyNumberFormat="1" applyFont="1" applyProtection="1">
      <protection locked="0"/>
    </xf>
    <xf numFmtId="0" fontId="13" fillId="0" borderId="0" xfId="0" applyFont="1" applyAlignment="1" applyProtection="1">
      <alignment horizontal="right"/>
      <protection locked="0"/>
    </xf>
    <xf numFmtId="49" fontId="13" fillId="0" borderId="0" xfId="0" applyNumberFormat="1" applyFont="1" applyAlignment="1" applyProtection="1">
      <alignment horizontal="left"/>
      <protection locked="0"/>
    </xf>
    <xf numFmtId="0" fontId="13" fillId="0" borderId="1" xfId="0" applyFont="1" applyBorder="1" applyAlignment="1" applyProtection="1">
      <alignment horizontal="center" wrapText="1"/>
      <protection locked="0"/>
    </xf>
    <xf numFmtId="4" fontId="13" fillId="0" borderId="1" xfId="0" applyNumberFormat="1" applyFont="1" applyBorder="1" applyAlignment="1" applyProtection="1">
      <alignment horizontal="center" wrapText="1"/>
      <protection locked="0"/>
    </xf>
    <xf numFmtId="0" fontId="13" fillId="0" borderId="0" xfId="0" applyFont="1" applyAlignment="1" applyProtection="1">
      <alignment wrapText="1"/>
      <protection locked="0"/>
    </xf>
    <xf numFmtId="0" fontId="18" fillId="0" borderId="4" xfId="0" applyFont="1" applyBorder="1" applyAlignment="1" applyProtection="1">
      <alignment horizontal="left"/>
      <protection locked="0"/>
    </xf>
    <xf numFmtId="0" fontId="18" fillId="0" borderId="4" xfId="0" applyFont="1" applyBorder="1" applyAlignment="1" applyProtection="1">
      <alignment horizontal="center"/>
      <protection locked="0"/>
    </xf>
    <xf numFmtId="8" fontId="18" fillId="0" borderId="4" xfId="0" applyNumberFormat="1" applyFont="1" applyBorder="1" applyAlignment="1" applyProtection="1">
      <alignment horizontal="left"/>
      <protection locked="0"/>
    </xf>
    <xf numFmtId="49" fontId="17" fillId="0" borderId="11" xfId="0" applyNumberFormat="1" applyFont="1" applyBorder="1" applyProtection="1">
      <protection locked="0"/>
    </xf>
    <xf numFmtId="49" fontId="18" fillId="0" borderId="4" xfId="0" applyNumberFormat="1" applyFont="1" applyBorder="1" applyAlignment="1" applyProtection="1">
      <alignment horizontal="center"/>
      <protection locked="0"/>
    </xf>
    <xf numFmtId="49" fontId="7" fillId="0" borderId="31" xfId="0" applyNumberFormat="1" applyFont="1" applyBorder="1" applyAlignment="1" applyProtection="1">
      <alignment horizontal="center" wrapText="1"/>
      <protection locked="0"/>
    </xf>
    <xf numFmtId="164" fontId="7" fillId="0" borderId="31" xfId="0" applyNumberFormat="1" applyFont="1" applyBorder="1" applyAlignment="1" applyProtection="1">
      <alignment horizontal="right" wrapText="1"/>
      <protection locked="0"/>
    </xf>
    <xf numFmtId="2" fontId="7" fillId="0" borderId="31" xfId="0" applyNumberFormat="1" applyFont="1" applyBorder="1" applyAlignment="1" applyProtection="1">
      <alignment horizontal="right" wrapText="1"/>
      <protection locked="0"/>
    </xf>
    <xf numFmtId="164" fontId="7" fillId="0" borderId="18" xfId="0" applyNumberFormat="1" applyFont="1" applyBorder="1" applyAlignment="1" applyProtection="1">
      <alignment horizontal="right" wrapText="1"/>
      <protection locked="0"/>
    </xf>
    <xf numFmtId="164" fontId="7" fillId="3" borderId="18" xfId="0" applyNumberFormat="1" applyFont="1" applyFill="1" applyBorder="1" applyAlignment="1" applyProtection="1">
      <alignment horizontal="right" wrapText="1"/>
      <protection locked="0"/>
    </xf>
    <xf numFmtId="0" fontId="7" fillId="0" borderId="33" xfId="0" applyFont="1" applyBorder="1" applyAlignment="1" applyProtection="1">
      <alignment horizontal="left"/>
      <protection locked="0"/>
    </xf>
    <xf numFmtId="0" fontId="7" fillId="0" borderId="34" xfId="0" applyFont="1" applyBorder="1" applyAlignment="1" applyProtection="1">
      <alignment horizontal="left"/>
      <protection locked="0"/>
    </xf>
    <xf numFmtId="0" fontId="7" fillId="0" borderId="34" xfId="0" applyFont="1" applyBorder="1" applyProtection="1">
      <protection locked="0"/>
    </xf>
    <xf numFmtId="49" fontId="7" fillId="0" borderId="34" xfId="0" applyNumberFormat="1" applyFont="1" applyBorder="1" applyAlignment="1" applyProtection="1">
      <alignment horizontal="center" vertical="top" wrapText="1"/>
      <protection locked="0"/>
    </xf>
    <xf numFmtId="49" fontId="7" fillId="0" borderId="34" xfId="0" applyNumberFormat="1" applyFont="1" applyBorder="1" applyAlignment="1" applyProtection="1">
      <alignment horizontal="center" wrapText="1"/>
      <protection locked="0"/>
    </xf>
    <xf numFmtId="4" fontId="7" fillId="0" borderId="34" xfId="0" applyNumberFormat="1" applyFont="1" applyBorder="1" applyAlignment="1" applyProtection="1">
      <alignment horizontal="center" wrapText="1"/>
      <protection locked="0"/>
    </xf>
    <xf numFmtId="49" fontId="7" fillId="0" borderId="34" xfId="0" applyNumberFormat="1" applyFont="1" applyBorder="1" applyAlignment="1" applyProtection="1">
      <alignment horizontal="right" wrapText="1"/>
      <protection locked="0"/>
    </xf>
    <xf numFmtId="4" fontId="7" fillId="0" borderId="28" xfId="0" applyNumberFormat="1" applyFont="1" applyBorder="1" applyAlignment="1" applyProtection="1">
      <alignment horizontal="right" wrapText="1"/>
      <protection locked="0"/>
    </xf>
    <xf numFmtId="49" fontId="18" fillId="0" borderId="4" xfId="0" applyNumberFormat="1" applyFont="1" applyBorder="1" applyAlignment="1" applyProtection="1">
      <alignment horizontal="left"/>
      <protection locked="0"/>
    </xf>
    <xf numFmtId="164" fontId="7" fillId="0" borderId="17" xfId="0" applyNumberFormat="1" applyFont="1" applyBorder="1" applyAlignment="1" applyProtection="1">
      <alignment horizontal="right" wrapText="1"/>
      <protection locked="0"/>
    </xf>
    <xf numFmtId="0" fontId="7" fillId="0" borderId="34" xfId="0" applyFont="1" applyBorder="1" applyAlignment="1" applyProtection="1">
      <alignment horizontal="center"/>
      <protection locked="0"/>
    </xf>
    <xf numFmtId="164" fontId="7" fillId="0" borderId="35" xfId="0" applyNumberFormat="1" applyFont="1" applyBorder="1" applyAlignment="1" applyProtection="1">
      <alignment horizontal="right" wrapText="1"/>
      <protection locked="0"/>
    </xf>
    <xf numFmtId="164" fontId="7" fillId="3" borderId="16" xfId="0" applyNumberFormat="1" applyFont="1" applyFill="1" applyBorder="1" applyAlignment="1" applyProtection="1">
      <alignment horizontal="right" wrapText="1"/>
      <protection locked="0"/>
    </xf>
    <xf numFmtId="0" fontId="7" fillId="0" borderId="33" xfId="0" applyFont="1" applyBorder="1" applyAlignment="1" applyProtection="1">
      <alignment horizontal="center"/>
      <protection locked="0"/>
    </xf>
    <xf numFmtId="164" fontId="7" fillId="6" borderId="35" xfId="0" applyNumberFormat="1" applyFont="1" applyFill="1" applyBorder="1" applyAlignment="1" applyProtection="1">
      <alignment horizontal="right" wrapText="1"/>
      <protection locked="0"/>
    </xf>
    <xf numFmtId="0" fontId="7" fillId="0" borderId="47" xfId="0" applyFont="1" applyBorder="1" applyAlignment="1" applyProtection="1">
      <alignment horizontal="left"/>
      <protection locked="0"/>
    </xf>
    <xf numFmtId="0" fontId="7" fillId="0" borderId="37" xfId="0" applyFont="1" applyBorder="1" applyAlignment="1" applyProtection="1">
      <alignment horizontal="left"/>
      <protection locked="0"/>
    </xf>
    <xf numFmtId="0" fontId="7" fillId="0" borderId="37" xfId="0" applyFont="1" applyBorder="1" applyAlignment="1" applyProtection="1">
      <alignment horizont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164" fontId="7" fillId="6" borderId="0" xfId="0" applyNumberFormat="1" applyFont="1" applyFill="1" applyAlignment="1" applyProtection="1">
      <alignment horizontal="right" wrapText="1"/>
      <protection locked="0"/>
    </xf>
    <xf numFmtId="0" fontId="7" fillId="0" borderId="36" xfId="0" applyFont="1" applyBorder="1" applyAlignment="1" applyProtection="1">
      <alignment horizontal="center" vertical="top" wrapText="1"/>
      <protection locked="0"/>
    </xf>
    <xf numFmtId="2" fontId="7" fillId="0" borderId="15" xfId="0" applyNumberFormat="1" applyFont="1" applyBorder="1" applyAlignment="1" applyProtection="1">
      <alignment horizontal="right" wrapText="1"/>
      <protection locked="0"/>
    </xf>
    <xf numFmtId="0" fontId="7" fillId="0" borderId="34" xfId="0" applyFont="1" applyBorder="1" applyAlignment="1" applyProtection="1">
      <alignment horizontal="center" vertical="top" wrapText="1"/>
      <protection locked="0"/>
    </xf>
    <xf numFmtId="164" fontId="7" fillId="0" borderId="34" xfId="0" applyNumberFormat="1" applyFont="1" applyBorder="1" applyAlignment="1" applyProtection="1">
      <alignment horizontal="right" wrapText="1"/>
      <protection locked="0"/>
    </xf>
    <xf numFmtId="2" fontId="7" fillId="0" borderId="34" xfId="0" applyNumberFormat="1" applyFont="1" applyBorder="1" applyAlignment="1" applyProtection="1">
      <alignment horizontal="right" wrapText="1"/>
      <protection locked="0"/>
    </xf>
    <xf numFmtId="0" fontId="7" fillId="0" borderId="41" xfId="0" applyFont="1" applyBorder="1" applyAlignment="1" applyProtection="1">
      <alignment horizontal="center" vertical="top" wrapText="1"/>
      <protection locked="0"/>
    </xf>
    <xf numFmtId="164" fontId="7" fillId="3" borderId="28" xfId="0" applyNumberFormat="1" applyFont="1" applyFill="1" applyBorder="1" applyAlignment="1" applyProtection="1">
      <alignment horizontal="right" wrapText="1"/>
      <protection locked="0"/>
    </xf>
    <xf numFmtId="164" fontId="7" fillId="3" borderId="45" xfId="0" applyNumberFormat="1" applyFont="1" applyFill="1" applyBorder="1" applyAlignment="1" applyProtection="1">
      <alignment horizontal="right" wrapText="1"/>
      <protection locked="0"/>
    </xf>
    <xf numFmtId="0" fontId="13" fillId="0" borderId="0" xfId="0" applyFont="1" applyBorder="1" applyProtection="1">
      <protection locked="0"/>
    </xf>
    <xf numFmtId="164" fontId="7" fillId="6" borderId="19" xfId="0" applyNumberFormat="1" applyFont="1" applyFill="1" applyBorder="1" applyAlignment="1" applyProtection="1">
      <alignment horizontal="right" wrapText="1"/>
      <protection locked="0"/>
    </xf>
    <xf numFmtId="164" fontId="7" fillId="0" borderId="15" xfId="0" applyNumberFormat="1" applyFont="1" applyBorder="1" applyAlignment="1" applyProtection="1">
      <alignment horizontal="right" wrapText="1"/>
      <protection locked="0"/>
    </xf>
    <xf numFmtId="0" fontId="13" fillId="0" borderId="10" xfId="0" applyFont="1" applyBorder="1" applyProtection="1">
      <protection locked="0"/>
    </xf>
    <xf numFmtId="164" fontId="7" fillId="6" borderId="6" xfId="0" applyNumberFormat="1" applyFont="1" applyFill="1" applyBorder="1" applyAlignment="1" applyProtection="1">
      <alignment horizontal="right" wrapText="1"/>
      <protection locked="0"/>
    </xf>
    <xf numFmtId="0" fontId="18" fillId="3" borderId="4" xfId="0" applyFont="1" applyFill="1" applyBorder="1" applyAlignment="1" applyProtection="1">
      <alignment horizontal="left"/>
      <protection locked="0"/>
    </xf>
    <xf numFmtId="49" fontId="18" fillId="6" borderId="36" xfId="0" applyNumberFormat="1" applyFont="1" applyFill="1" applyBorder="1" applyAlignment="1" applyProtection="1">
      <alignment horizontal="center"/>
      <protection locked="0"/>
    </xf>
    <xf numFmtId="4" fontId="7" fillId="0" borderId="35" xfId="0" applyNumberFormat="1" applyFont="1" applyBorder="1" applyAlignment="1" applyProtection="1">
      <alignment horizontal="right" wrapText="1"/>
      <protection locked="0"/>
    </xf>
    <xf numFmtId="49" fontId="18" fillId="3" borderId="4" xfId="0" applyNumberFormat="1" applyFont="1" applyFill="1" applyBorder="1" applyAlignment="1" applyProtection="1">
      <alignment horizontal="left"/>
      <protection locked="0"/>
    </xf>
    <xf numFmtId="8" fontId="18" fillId="6" borderId="36" xfId="0" applyNumberFormat="1" applyFont="1" applyFill="1" applyBorder="1" applyAlignment="1" applyProtection="1">
      <alignment horizontal="left"/>
      <protection locked="0"/>
    </xf>
    <xf numFmtId="49" fontId="18" fillId="0" borderId="36" xfId="0" applyNumberFormat="1" applyFont="1" applyBorder="1" applyAlignment="1" applyProtection="1">
      <alignment horizontal="center"/>
      <protection locked="0"/>
    </xf>
    <xf numFmtId="0" fontId="13" fillId="0" borderId="0" xfId="0" applyFont="1" applyFill="1" applyProtection="1">
      <protection locked="0"/>
    </xf>
    <xf numFmtId="0" fontId="7" fillId="0" borderId="42" xfId="0" applyFont="1" applyBorder="1" applyAlignment="1" applyProtection="1">
      <alignment horizontal="left"/>
      <protection locked="0"/>
    </xf>
    <xf numFmtId="49" fontId="7" fillId="0" borderId="0" xfId="0" applyNumberFormat="1" applyFont="1" applyAlignment="1" applyProtection="1">
      <alignment horizontal="center" vertical="top" wrapText="1"/>
      <protection locked="0"/>
    </xf>
    <xf numFmtId="49" fontId="7" fillId="0" borderId="0" xfId="0" applyNumberFormat="1" applyFont="1" applyAlignment="1" applyProtection="1">
      <alignment horizontal="center" wrapText="1"/>
      <protection locked="0"/>
    </xf>
    <xf numFmtId="4" fontId="7" fillId="0" borderId="0" xfId="0" applyNumberFormat="1" applyFont="1" applyAlignment="1" applyProtection="1">
      <alignment horizontal="center" wrapText="1"/>
      <protection locked="0"/>
    </xf>
    <xf numFmtId="49" fontId="7" fillId="0" borderId="0" xfId="0" applyNumberFormat="1" applyFont="1" applyAlignment="1" applyProtection="1">
      <alignment horizontal="right" wrapText="1"/>
      <protection locked="0"/>
    </xf>
    <xf numFmtId="164" fontId="7" fillId="0" borderId="0" xfId="0" applyNumberFormat="1" applyFont="1" applyAlignment="1" applyProtection="1">
      <alignment horizontal="right" wrapText="1"/>
      <protection locked="0"/>
    </xf>
    <xf numFmtId="8" fontId="18" fillId="6" borderId="1" xfId="0" applyNumberFormat="1" applyFont="1" applyFill="1" applyBorder="1" applyAlignment="1" applyProtection="1">
      <alignment horizontal="left"/>
      <protection locked="0"/>
    </xf>
    <xf numFmtId="8" fontId="18" fillId="0" borderId="41" xfId="0" applyNumberFormat="1" applyFont="1" applyBorder="1" applyAlignment="1" applyProtection="1">
      <alignment horizontal="left"/>
      <protection locked="0"/>
    </xf>
    <xf numFmtId="4" fontId="7" fillId="0" borderId="34" xfId="0" applyNumberFormat="1" applyFont="1" applyBorder="1" applyAlignment="1" applyProtection="1">
      <alignment horizontal="right" wrapText="1"/>
      <protection locked="0"/>
    </xf>
    <xf numFmtId="0" fontId="7" fillId="0" borderId="34" xfId="0" applyFont="1" applyBorder="1" applyAlignment="1" applyProtection="1">
      <alignment horizontal="right" wrapText="1"/>
      <protection locked="0"/>
    </xf>
    <xf numFmtId="0" fontId="7" fillId="0" borderId="37" xfId="0" applyFont="1" applyBorder="1" applyProtection="1">
      <protection locked="0"/>
    </xf>
    <xf numFmtId="0" fontId="7" fillId="0" borderId="37" xfId="0" applyFont="1" applyBorder="1" applyAlignment="1" applyProtection="1">
      <alignment horizontal="center" vertical="top" wrapText="1"/>
      <protection locked="0"/>
    </xf>
    <xf numFmtId="0" fontId="7" fillId="0" borderId="0" xfId="0" applyFont="1" applyAlignment="1" applyProtection="1">
      <alignment horizontal="center" vertical="top" wrapText="1"/>
      <protection locked="0"/>
    </xf>
    <xf numFmtId="4" fontId="7" fillId="0" borderId="37" xfId="0" applyNumberFormat="1" applyFont="1" applyBorder="1" applyAlignment="1" applyProtection="1">
      <alignment horizontal="right" wrapText="1"/>
      <protection locked="0"/>
    </xf>
    <xf numFmtId="0" fontId="7" fillId="0" borderId="37" xfId="0" applyFont="1" applyBorder="1" applyAlignment="1" applyProtection="1">
      <alignment horizontal="right" wrapText="1"/>
      <protection locked="0"/>
    </xf>
    <xf numFmtId="164" fontId="7" fillId="0" borderId="4" xfId="0" applyNumberFormat="1" applyFont="1" applyBorder="1" applyAlignment="1" applyProtection="1">
      <alignment horizontal="right" wrapText="1"/>
      <protection locked="0"/>
    </xf>
    <xf numFmtId="49" fontId="18" fillId="6" borderId="4" xfId="0" applyNumberFormat="1" applyFont="1" applyFill="1" applyBorder="1" applyAlignment="1" applyProtection="1">
      <alignment horizontal="left"/>
      <protection locked="0"/>
    </xf>
    <xf numFmtId="49" fontId="17" fillId="0" borderId="27" xfId="0" applyNumberFormat="1" applyFont="1" applyBorder="1" applyProtection="1">
      <protection locked="0"/>
    </xf>
    <xf numFmtId="49" fontId="7" fillId="0" borderId="36" xfId="0" applyNumberFormat="1" applyFont="1" applyBorder="1" applyAlignment="1" applyProtection="1">
      <alignment horizontal="center" wrapText="1"/>
      <protection locked="0"/>
    </xf>
    <xf numFmtId="2" fontId="7" fillId="0" borderId="36" xfId="0" applyNumberFormat="1" applyFont="1" applyBorder="1" applyAlignment="1" applyProtection="1">
      <alignment horizontal="right" wrapText="1"/>
      <protection locked="0"/>
    </xf>
    <xf numFmtId="0" fontId="7" fillId="0" borderId="0" xfId="0" applyFont="1" applyAlignment="1" applyProtection="1">
      <alignment horizontal="right" wrapText="1"/>
      <protection locked="0"/>
    </xf>
    <xf numFmtId="4" fontId="7" fillId="0" borderId="0" xfId="0" applyNumberFormat="1" applyFont="1" applyAlignment="1" applyProtection="1">
      <alignment wrapText="1"/>
      <protection locked="0"/>
    </xf>
    <xf numFmtId="2" fontId="7" fillId="0" borderId="16" xfId="0" applyNumberFormat="1" applyFont="1" applyBorder="1" applyAlignment="1" applyProtection="1">
      <alignment horizontal="right" wrapText="1"/>
      <protection locked="0"/>
    </xf>
    <xf numFmtId="164" fontId="7" fillId="6" borderId="4" xfId="0" applyNumberFormat="1" applyFont="1" applyFill="1" applyBorder="1" applyAlignment="1" applyProtection="1">
      <alignment horizontal="right" wrapText="1"/>
      <protection locked="0"/>
    </xf>
    <xf numFmtId="0" fontId="13" fillId="6" borderId="0" xfId="0" applyFont="1" applyFill="1" applyAlignment="1" applyProtection="1">
      <alignment horizontal="left"/>
      <protection locked="0"/>
    </xf>
    <xf numFmtId="0" fontId="13" fillId="6" borderId="0" xfId="0" applyFont="1" applyFill="1" applyAlignment="1" applyProtection="1">
      <alignment horizontal="center"/>
      <protection locked="0"/>
    </xf>
    <xf numFmtId="49" fontId="18" fillId="0" borderId="2" xfId="0" applyNumberFormat="1" applyFont="1" applyBorder="1" applyAlignment="1" applyProtection="1">
      <alignment horizontal="center"/>
      <protection locked="0"/>
    </xf>
    <xf numFmtId="49" fontId="18" fillId="0" borderId="51" xfId="0" applyNumberFormat="1" applyFont="1" applyBorder="1" applyAlignment="1" applyProtection="1">
      <alignment horizontal="left"/>
      <protection locked="0"/>
    </xf>
    <xf numFmtId="164" fontId="7" fillId="6" borderId="46" xfId="0" applyNumberFormat="1" applyFont="1" applyFill="1" applyBorder="1" applyAlignment="1" applyProtection="1">
      <alignment horizontal="right" wrapText="1"/>
      <protection locked="0"/>
    </xf>
    <xf numFmtId="164" fontId="7" fillId="0" borderId="15" xfId="0" applyNumberFormat="1" applyFont="1" applyBorder="1" applyProtection="1">
      <protection locked="0"/>
    </xf>
    <xf numFmtId="8" fontId="18" fillId="0" borderId="36" xfId="0" applyNumberFormat="1" applyFont="1" applyBorder="1" applyAlignment="1" applyProtection="1">
      <alignment horizontal="left"/>
      <protection locked="0"/>
    </xf>
    <xf numFmtId="164" fontId="7" fillId="0" borderId="29" xfId="0" applyNumberFormat="1" applyFont="1" applyBorder="1" applyProtection="1">
      <protection locked="0"/>
    </xf>
    <xf numFmtId="49" fontId="18" fillId="0" borderId="41" xfId="0" applyNumberFormat="1" applyFont="1" applyBorder="1" applyAlignment="1" applyProtection="1">
      <alignment horizontal="center"/>
      <protection locked="0"/>
    </xf>
    <xf numFmtId="49" fontId="7" fillId="0" borderId="41" xfId="0" applyNumberFormat="1" applyFont="1" applyBorder="1" applyAlignment="1" applyProtection="1">
      <alignment horizontal="center" wrapText="1"/>
      <protection locked="0"/>
    </xf>
    <xf numFmtId="2" fontId="7" fillId="0" borderId="41" xfId="0" applyNumberFormat="1" applyFont="1" applyBorder="1" applyAlignment="1" applyProtection="1">
      <alignment horizontal="right" wrapText="1"/>
      <protection locked="0"/>
    </xf>
    <xf numFmtId="164" fontId="7" fillId="0" borderId="30" xfId="0" applyNumberFormat="1" applyFont="1" applyBorder="1" applyProtection="1">
      <protection locked="0"/>
    </xf>
    <xf numFmtId="4" fontId="7" fillId="0" borderId="34" xfId="0" applyNumberFormat="1" applyFont="1" applyBorder="1" applyAlignment="1" applyProtection="1">
      <alignment wrapText="1"/>
      <protection locked="0"/>
    </xf>
    <xf numFmtId="164" fontId="7" fillId="0" borderId="31" xfId="0" applyNumberFormat="1" applyFont="1" applyBorder="1" applyProtection="1">
      <protection locked="0"/>
    </xf>
    <xf numFmtId="164" fontId="7" fillId="0" borderId="19" xfId="0" applyNumberFormat="1" applyFont="1" applyBorder="1" applyAlignment="1" applyProtection="1">
      <alignment horizontal="right" wrapText="1"/>
      <protection locked="0"/>
    </xf>
    <xf numFmtId="49" fontId="18" fillId="3" borderId="51" xfId="0" applyNumberFormat="1" applyFont="1" applyFill="1" applyBorder="1" applyAlignment="1" applyProtection="1">
      <alignment horizontal="left"/>
      <protection locked="0"/>
    </xf>
    <xf numFmtId="49" fontId="18" fillId="3" borderId="43" xfId="0" applyNumberFormat="1" applyFont="1" applyFill="1" applyBorder="1" applyAlignment="1" applyProtection="1">
      <alignment horizontal="left"/>
      <protection locked="0"/>
    </xf>
    <xf numFmtId="0" fontId="17" fillId="0" borderId="0" xfId="1" applyFont="1" applyAlignment="1" applyProtection="1">
      <alignment horizontal="left"/>
      <protection locked="0"/>
    </xf>
    <xf numFmtId="4" fontId="13" fillId="0" borderId="0" xfId="0" applyNumberFormat="1" applyFont="1" applyFill="1" applyAlignment="1" applyProtection="1">
      <alignment horizontal="right" wrapText="1"/>
      <protection locked="0"/>
    </xf>
    <xf numFmtId="164" fontId="13" fillId="3" borderId="4" xfId="0" applyNumberFormat="1" applyFont="1" applyFill="1" applyBorder="1" applyAlignment="1" applyProtection="1">
      <alignment horizontal="right" wrapText="1"/>
    </xf>
    <xf numFmtId="164" fontId="13" fillId="3" borderId="45" xfId="0" applyNumberFormat="1" applyFont="1" applyFill="1" applyBorder="1" applyAlignment="1" applyProtection="1">
      <alignment horizontal="right" wrapText="1"/>
    </xf>
    <xf numFmtId="164" fontId="13" fillId="3" borderId="44" xfId="0" applyNumberFormat="1" applyFont="1" applyFill="1" applyBorder="1" applyAlignment="1" applyProtection="1">
      <alignment horizontal="right" wrapText="1"/>
    </xf>
    <xf numFmtId="164" fontId="13" fillId="3" borderId="3" xfId="0" applyNumberFormat="1" applyFont="1" applyFill="1" applyBorder="1" applyAlignment="1" applyProtection="1">
      <alignment horizontal="right" wrapText="1"/>
    </xf>
    <xf numFmtId="0" fontId="9" fillId="0" borderId="0" xfId="0" applyFont="1" applyAlignment="1" applyProtection="1">
      <alignment wrapText="1"/>
      <protection locked="0"/>
    </xf>
    <xf numFmtId="0" fontId="20" fillId="0" borderId="0" xfId="0" applyFont="1" applyAlignment="1" applyProtection="1">
      <alignment horizontal="left"/>
      <protection locked="0"/>
    </xf>
    <xf numFmtId="0" fontId="19" fillId="0" borderId="0" xfId="0" applyFont="1" applyAlignment="1" applyProtection="1">
      <alignment wrapText="1"/>
      <protection locked="0"/>
    </xf>
    <xf numFmtId="0" fontId="18" fillId="0" borderId="11" xfId="0" applyFont="1" applyBorder="1" applyAlignment="1" applyProtection="1">
      <alignment horizontal="center"/>
      <protection locked="0"/>
    </xf>
    <xf numFmtId="0" fontId="18" fillId="0" borderId="11" xfId="0" applyFont="1" applyBorder="1" applyAlignment="1" applyProtection="1">
      <alignment horizontal="center" wrapText="1"/>
      <protection locked="0"/>
    </xf>
    <xf numFmtId="0" fontId="18" fillId="0" borderId="22" xfId="0" applyFont="1" applyBorder="1" applyAlignment="1" applyProtection="1">
      <alignment horizontal="center"/>
      <protection locked="0"/>
    </xf>
    <xf numFmtId="0" fontId="22" fillId="0" borderId="22" xfId="0" applyFont="1" applyBorder="1" applyAlignment="1" applyProtection="1">
      <alignment horizontal="center" vertical="center" wrapText="1"/>
      <protection locked="0"/>
    </xf>
    <xf numFmtId="0" fontId="22" fillId="0" borderId="11"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22" fillId="0" borderId="11" xfId="1" applyFont="1" applyBorder="1" applyAlignment="1" applyProtection="1">
      <alignment horizontal="center" vertical="center" wrapText="1"/>
      <protection locked="0"/>
    </xf>
    <xf numFmtId="0" fontId="22" fillId="0" borderId="26" xfId="0" applyFont="1" applyBorder="1" applyAlignment="1" applyProtection="1">
      <alignment horizontal="center" vertical="center" wrapText="1"/>
      <protection locked="0"/>
    </xf>
    <xf numFmtId="0" fontId="17" fillId="0" borderId="11" xfId="0" applyFont="1" applyBorder="1" applyAlignment="1" applyProtection="1">
      <alignment horizontal="center"/>
      <protection locked="0"/>
    </xf>
    <xf numFmtId="0" fontId="17" fillId="0" borderId="11" xfId="0" applyFont="1" applyBorder="1" applyAlignment="1" applyProtection="1">
      <alignment wrapText="1"/>
      <protection locked="0"/>
    </xf>
    <xf numFmtId="0" fontId="17" fillId="0" borderId="11" xfId="0" applyFont="1" applyBorder="1" applyAlignment="1" applyProtection="1">
      <alignment horizontal="center" wrapText="1"/>
      <protection locked="0"/>
    </xf>
    <xf numFmtId="164" fontId="17" fillId="0" borderId="11" xfId="0" applyNumberFormat="1" applyFont="1" applyBorder="1" applyAlignment="1" applyProtection="1">
      <alignment horizontal="right" wrapText="1"/>
      <protection locked="0"/>
    </xf>
    <xf numFmtId="164" fontId="17" fillId="0" borderId="11" xfId="0" applyNumberFormat="1" applyFont="1" applyBorder="1" applyAlignment="1" applyProtection="1">
      <alignment horizontal="right"/>
      <protection locked="0"/>
    </xf>
    <xf numFmtId="2" fontId="17" fillId="0" borderId="27" xfId="0" applyNumberFormat="1" applyFont="1" applyBorder="1" applyAlignment="1" applyProtection="1">
      <alignment horizontal="right"/>
      <protection locked="0"/>
    </xf>
    <xf numFmtId="2" fontId="17" fillId="0" borderId="11" xfId="0" applyNumberFormat="1" applyFont="1" applyBorder="1" applyAlignment="1" applyProtection="1">
      <alignment horizontal="right"/>
      <protection locked="0"/>
    </xf>
    <xf numFmtId="0" fontId="0" fillId="0" borderId="0" xfId="0" applyAlignment="1" applyProtection="1">
      <alignment wrapText="1"/>
      <protection locked="0"/>
    </xf>
    <xf numFmtId="164" fontId="17" fillId="2" borderId="11" xfId="2" applyNumberFormat="1" applyFont="1" applyFill="1" applyBorder="1" applyProtection="1"/>
    <xf numFmtId="0" fontId="17" fillId="0" borderId="47" xfId="0" applyFont="1" applyBorder="1" applyAlignment="1">
      <alignment horizontal="center"/>
    </xf>
    <xf numFmtId="0" fontId="18" fillId="0" borderId="37" xfId="0" applyFont="1" applyBorder="1" applyAlignment="1">
      <alignment wrapText="1"/>
    </xf>
    <xf numFmtId="8" fontId="18" fillId="0" borderId="37" xfId="0" applyNumberFormat="1" applyFont="1" applyBorder="1" applyAlignment="1">
      <alignment horizontal="right"/>
    </xf>
    <xf numFmtId="49" fontId="18" fillId="0" borderId="37" xfId="0" applyNumberFormat="1" applyFont="1" applyBorder="1" applyAlignment="1">
      <alignment horizontal="left"/>
    </xf>
    <xf numFmtId="49" fontId="18" fillId="0" borderId="37" xfId="0" applyNumberFormat="1" applyFont="1" applyBorder="1" applyAlignment="1">
      <alignment horizontal="right"/>
    </xf>
    <xf numFmtId="164" fontId="18" fillId="0" borderId="37" xfId="0" applyNumberFormat="1" applyFont="1" applyBorder="1"/>
    <xf numFmtId="0" fontId="3" fillId="8" borderId="67" xfId="0" applyFont="1" applyFill="1" applyBorder="1" applyAlignment="1" applyProtection="1">
      <alignment vertical="top" wrapText="1"/>
      <protection locked="0"/>
    </xf>
    <xf numFmtId="4" fontId="3" fillId="0" borderId="68" xfId="0" applyNumberFormat="1" applyFont="1" applyFill="1" applyBorder="1" applyAlignment="1" applyProtection="1">
      <alignment vertical="top" wrapText="1"/>
      <protection locked="0"/>
    </xf>
    <xf numFmtId="0" fontId="22" fillId="0" borderId="11" xfId="0" applyFont="1" applyFill="1" applyBorder="1" applyAlignment="1">
      <alignment wrapText="1"/>
    </xf>
    <xf numFmtId="0" fontId="22" fillId="0" borderId="11" xfId="0" applyFont="1" applyFill="1" applyBorder="1" applyAlignment="1">
      <alignment horizontal="center" wrapText="1"/>
    </xf>
    <xf numFmtId="0" fontId="33" fillId="0" borderId="11"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33" fillId="12" borderId="11" xfId="0" applyFont="1" applyFill="1" applyBorder="1" applyAlignment="1">
      <alignment horizontal="center" vertical="center" wrapText="1"/>
    </xf>
    <xf numFmtId="0" fontId="22" fillId="12" borderId="11" xfId="0" applyFont="1" applyFill="1" applyBorder="1" applyAlignment="1">
      <alignment horizontal="center" vertical="center" wrapText="1"/>
    </xf>
    <xf numFmtId="164" fontId="18" fillId="6" borderId="37" xfId="0" applyNumberFormat="1" applyFont="1" applyFill="1" applyBorder="1"/>
    <xf numFmtId="0" fontId="17" fillId="0" borderId="0" xfId="0" applyFont="1" applyBorder="1" applyAlignment="1">
      <alignment horizontal="center"/>
    </xf>
    <xf numFmtId="0" fontId="18" fillId="0" borderId="0" xfId="0" applyFont="1" applyBorder="1" applyAlignment="1">
      <alignment wrapText="1"/>
    </xf>
    <xf numFmtId="8" fontId="18" fillId="0" borderId="0" xfId="0" applyNumberFormat="1" applyFont="1" applyBorder="1" applyAlignment="1">
      <alignment horizontal="right"/>
    </xf>
    <xf numFmtId="49" fontId="18" fillId="0" borderId="0" xfId="0" applyNumberFormat="1" applyFont="1" applyBorder="1" applyAlignment="1">
      <alignment horizontal="left"/>
    </xf>
    <xf numFmtId="49" fontId="18" fillId="0" borderId="0" xfId="0" applyNumberFormat="1" applyFont="1" applyBorder="1" applyAlignment="1">
      <alignment horizontal="right"/>
    </xf>
    <xf numFmtId="164" fontId="18" fillId="0" borderId="0" xfId="0" applyNumberFormat="1" applyFont="1" applyBorder="1"/>
    <xf numFmtId="164" fontId="18" fillId="6" borderId="0" xfId="0" applyNumberFormat="1" applyFont="1" applyFill="1" applyBorder="1"/>
    <xf numFmtId="0" fontId="18" fillId="10" borderId="2" xfId="0" applyFont="1" applyFill="1" applyBorder="1" applyAlignment="1">
      <alignment horizontal="center" vertical="top" wrapText="1"/>
    </xf>
    <xf numFmtId="0" fontId="17" fillId="6" borderId="2" xfId="0" applyFont="1" applyFill="1" applyBorder="1" applyAlignment="1">
      <alignment horizontal="center" vertical="top" wrapText="1"/>
    </xf>
    <xf numFmtId="0" fontId="17" fillId="0" borderId="2" xfId="0" applyFont="1" applyBorder="1" applyAlignment="1">
      <alignment horizontal="center" vertical="top" wrapText="1"/>
    </xf>
    <xf numFmtId="49" fontId="18" fillId="0" borderId="37" xfId="0" applyNumberFormat="1" applyFont="1" applyBorder="1" applyAlignment="1">
      <alignment horizontal="center" wrapText="1"/>
    </xf>
    <xf numFmtId="49" fontId="18" fillId="0" borderId="0" xfId="0" applyNumberFormat="1" applyFont="1" applyBorder="1" applyAlignment="1">
      <alignment horizontal="center" wrapText="1"/>
    </xf>
    <xf numFmtId="49" fontId="18" fillId="0" borderId="13" xfId="0" applyNumberFormat="1" applyFont="1" applyBorder="1" applyAlignment="1">
      <alignment horizontal="center"/>
    </xf>
    <xf numFmtId="8" fontId="18" fillId="0" borderId="2" xfId="0" applyNumberFormat="1" applyFont="1" applyBorder="1" applyAlignment="1">
      <alignment horizontal="right"/>
    </xf>
    <xf numFmtId="8" fontId="18" fillId="0" borderId="2" xfId="0" applyNumberFormat="1" applyFont="1" applyBorder="1" applyAlignment="1">
      <alignment horizontal="left"/>
    </xf>
    <xf numFmtId="164" fontId="18" fillId="0" borderId="2" xfId="0" applyNumberFormat="1" applyFont="1" applyBorder="1"/>
    <xf numFmtId="0" fontId="17" fillId="0" borderId="0" xfId="0" applyFont="1" applyBorder="1"/>
    <xf numFmtId="0" fontId="17" fillId="0" borderId="0" xfId="0" applyFont="1" applyAlignment="1" applyProtection="1">
      <alignment wrapText="1"/>
      <protection locked="0"/>
    </xf>
    <xf numFmtId="0" fontId="18" fillId="0" borderId="0" xfId="0" applyFont="1" applyAlignment="1" applyProtection="1">
      <alignment horizontal="justify" wrapText="1"/>
      <protection locked="0"/>
    </xf>
    <xf numFmtId="0" fontId="18" fillId="0" borderId="0" xfId="0" applyFont="1" applyAlignment="1" applyProtection="1">
      <alignment wrapText="1"/>
      <protection locked="0"/>
    </xf>
    <xf numFmtId="0" fontId="2" fillId="0" borderId="0" xfId="0" applyFont="1" applyAlignment="1" applyProtection="1">
      <alignment horizontal="center"/>
      <protection locked="0"/>
    </xf>
    <xf numFmtId="0" fontId="0" fillId="0" borderId="0" xfId="0" applyAlignment="1" applyProtection="1">
      <protection locked="0"/>
    </xf>
    <xf numFmtId="0" fontId="3" fillId="0" borderId="0" xfId="0" applyFont="1" applyAlignment="1" applyProtection="1">
      <alignment horizontal="center"/>
      <protection locked="0"/>
    </xf>
    <xf numFmtId="0" fontId="39" fillId="0" borderId="52" xfId="0" applyFont="1" applyBorder="1" applyAlignment="1">
      <alignment horizontal="center" wrapText="1"/>
    </xf>
    <xf numFmtId="0" fontId="39" fillId="0" borderId="7" xfId="0" applyFont="1" applyBorder="1" applyAlignment="1">
      <alignment horizontal="center" wrapText="1"/>
    </xf>
    <xf numFmtId="0" fontId="39" fillId="3" borderId="10" xfId="0" applyFont="1" applyFill="1" applyBorder="1" applyAlignment="1">
      <alignment horizontal="center"/>
    </xf>
    <xf numFmtId="0" fontId="39" fillId="3" borderId="28" xfId="0" applyFont="1" applyFill="1" applyBorder="1" applyAlignment="1">
      <alignment horizontal="center"/>
    </xf>
    <xf numFmtId="0" fontId="22" fillId="0" borderId="23" xfId="0" applyFont="1" applyBorder="1" applyAlignment="1">
      <alignment horizontal="center"/>
    </xf>
    <xf numFmtId="0" fontId="22" fillId="0" borderId="24" xfId="0" applyFont="1" applyBorder="1" applyAlignment="1">
      <alignment horizontal="center"/>
    </xf>
    <xf numFmtId="0" fontId="17" fillId="0" borderId="0" xfId="0" applyFont="1" applyAlignment="1">
      <alignment horizontal="left" vertical="top"/>
    </xf>
    <xf numFmtId="0" fontId="9" fillId="0" borderId="0" xfId="0" applyFont="1" applyAlignment="1">
      <alignment horizontal="left" vertical="top" wrapText="1"/>
    </xf>
    <xf numFmtId="0" fontId="17" fillId="0" borderId="0" xfId="0" applyFont="1" applyAlignment="1">
      <alignment horizontal="left" vertical="top" wrapText="1"/>
    </xf>
    <xf numFmtId="0" fontId="17" fillId="0" borderId="0" xfId="1" applyFont="1" applyAlignment="1">
      <alignment horizontal="left" vertical="top" wrapText="1"/>
    </xf>
    <xf numFmtId="0" fontId="26" fillId="0" borderId="0" xfId="0" applyFont="1" applyAlignment="1">
      <alignment horizontal="left" vertical="top" wrapText="1"/>
    </xf>
    <xf numFmtId="0" fontId="17" fillId="3" borderId="0" xfId="0" applyFont="1" applyFill="1" applyAlignment="1">
      <alignment horizontal="left" wrapText="1"/>
    </xf>
    <xf numFmtId="0" fontId="7" fillId="0" borderId="32" xfId="0" applyFont="1" applyBorder="1" applyAlignment="1" applyProtection="1">
      <alignment horizontal="center"/>
      <protection locked="0"/>
    </xf>
    <xf numFmtId="0" fontId="7" fillId="0" borderId="20" xfId="0" applyFont="1" applyBorder="1" applyAlignment="1" applyProtection="1">
      <alignment horizontal="center"/>
      <protection locked="0"/>
    </xf>
    <xf numFmtId="0" fontId="7" fillId="0" borderId="21" xfId="0" applyFont="1" applyBorder="1" applyAlignment="1" applyProtection="1">
      <alignment horizontal="center"/>
      <protection locked="0"/>
    </xf>
    <xf numFmtId="0" fontId="13" fillId="0" borderId="13" xfId="0" applyFont="1" applyBorder="1" applyAlignment="1" applyProtection="1">
      <alignment horizontal="left"/>
      <protection locked="0"/>
    </xf>
    <xf numFmtId="0" fontId="13" fillId="0" borderId="12" xfId="0" applyFont="1" applyBorder="1" applyAlignment="1" applyProtection="1">
      <alignment horizontal="left"/>
      <protection locked="0"/>
    </xf>
    <xf numFmtId="0" fontId="13" fillId="0" borderId="2" xfId="0" applyFont="1" applyBorder="1" applyAlignment="1" applyProtection="1">
      <alignment horizontal="left"/>
      <protection locked="0"/>
    </xf>
    <xf numFmtId="0" fontId="13" fillId="5" borderId="33" xfId="0" applyFont="1" applyFill="1" applyBorder="1" applyAlignment="1" applyProtection="1">
      <alignment horizontal="center"/>
      <protection locked="0"/>
    </xf>
    <xf numFmtId="0" fontId="13" fillId="5" borderId="34" xfId="0" applyFont="1" applyFill="1" applyBorder="1" applyAlignment="1" applyProtection="1">
      <alignment horizontal="center"/>
      <protection locked="0"/>
    </xf>
    <xf numFmtId="0" fontId="13" fillId="5" borderId="35" xfId="0" applyFont="1" applyFill="1" applyBorder="1" applyAlignment="1" applyProtection="1">
      <alignment horizontal="center"/>
      <protection locked="0"/>
    </xf>
    <xf numFmtId="0" fontId="17" fillId="3" borderId="0" xfId="0" applyFont="1" applyFill="1" applyAlignment="1" applyProtection="1">
      <alignment horizontal="left" wrapText="1"/>
      <protection locked="0"/>
    </xf>
    <xf numFmtId="0" fontId="22" fillId="3" borderId="13" xfId="0" applyFont="1" applyFill="1" applyBorder="1" applyAlignment="1" applyProtection="1">
      <alignment horizontal="left"/>
      <protection locked="0"/>
    </xf>
    <xf numFmtId="0" fontId="22" fillId="3" borderId="12" xfId="0" applyFont="1" applyFill="1" applyBorder="1" applyAlignment="1" applyProtection="1">
      <alignment horizontal="left"/>
      <protection locked="0"/>
    </xf>
    <xf numFmtId="0" fontId="22" fillId="3" borderId="2" xfId="0" applyFont="1" applyFill="1" applyBorder="1" applyAlignment="1" applyProtection="1">
      <alignment horizontal="left"/>
      <protection locked="0"/>
    </xf>
    <xf numFmtId="0" fontId="22" fillId="6" borderId="13" xfId="0" applyFont="1" applyFill="1" applyBorder="1" applyAlignment="1" applyProtection="1">
      <alignment horizontal="left"/>
      <protection locked="0"/>
    </xf>
    <xf numFmtId="0" fontId="22" fillId="6" borderId="12" xfId="0" applyFont="1" applyFill="1" applyBorder="1" applyAlignment="1" applyProtection="1">
      <alignment horizontal="left"/>
      <protection locked="0"/>
    </xf>
    <xf numFmtId="0" fontId="22" fillId="6" borderId="2" xfId="0" applyFont="1" applyFill="1" applyBorder="1" applyAlignment="1" applyProtection="1">
      <alignment horizontal="left"/>
      <protection locked="0"/>
    </xf>
    <xf numFmtId="0" fontId="7" fillId="0" borderId="38" xfId="0" applyFont="1" applyBorder="1" applyAlignment="1" applyProtection="1">
      <alignment horizontal="center"/>
      <protection locked="0"/>
    </xf>
    <xf numFmtId="0" fontId="7" fillId="0" borderId="39" xfId="0" applyFont="1" applyBorder="1" applyAlignment="1" applyProtection="1">
      <alignment horizontal="center"/>
      <protection locked="0"/>
    </xf>
    <xf numFmtId="0" fontId="7" fillId="0" borderId="40" xfId="0" applyFont="1" applyBorder="1" applyAlignment="1" applyProtection="1">
      <alignment horizontal="center"/>
      <protection locked="0"/>
    </xf>
    <xf numFmtId="0" fontId="13" fillId="3" borderId="13" xfId="0" applyFont="1" applyFill="1" applyBorder="1" applyAlignment="1" applyProtection="1">
      <alignment horizontal="left"/>
      <protection locked="0"/>
    </xf>
    <xf numFmtId="0" fontId="13" fillId="3" borderId="12" xfId="0" applyFont="1" applyFill="1" applyBorder="1" applyAlignment="1" applyProtection="1">
      <alignment horizontal="left"/>
      <protection locked="0"/>
    </xf>
    <xf numFmtId="0" fontId="13" fillId="3" borderId="2" xfId="0" applyFont="1" applyFill="1" applyBorder="1" applyAlignment="1" applyProtection="1">
      <alignment horizontal="left"/>
      <protection locked="0"/>
    </xf>
    <xf numFmtId="0" fontId="22" fillId="0" borderId="13" xfId="0" applyFont="1" applyBorder="1" applyAlignment="1" applyProtection="1">
      <alignment horizontal="left"/>
      <protection locked="0"/>
    </xf>
    <xf numFmtId="0" fontId="22" fillId="0" borderId="12" xfId="0" applyFont="1" applyBorder="1" applyAlignment="1" applyProtection="1">
      <alignment horizontal="left"/>
      <protection locked="0"/>
    </xf>
    <xf numFmtId="0" fontId="22" fillId="0" borderId="2" xfId="0" applyFont="1" applyBorder="1" applyAlignment="1" applyProtection="1">
      <alignment horizontal="left"/>
      <protection locked="0"/>
    </xf>
    <xf numFmtId="0" fontId="7" fillId="0" borderId="48" xfId="0" applyFont="1" applyBorder="1" applyAlignment="1" applyProtection="1">
      <alignment horizontal="center"/>
      <protection locked="0"/>
    </xf>
    <xf numFmtId="0" fontId="7" fillId="0" borderId="49" xfId="0" applyFont="1" applyBorder="1" applyAlignment="1" applyProtection="1">
      <alignment horizontal="center"/>
      <protection locked="0"/>
    </xf>
    <xf numFmtId="0" fontId="7" fillId="0" borderId="50" xfId="0" applyFont="1" applyBorder="1" applyAlignment="1" applyProtection="1">
      <alignment horizontal="center"/>
      <protection locked="0"/>
    </xf>
    <xf numFmtId="0" fontId="13" fillId="0" borderId="13" xfId="0" applyFont="1" applyBorder="1" applyAlignment="1" applyProtection="1">
      <alignment horizontal="left" wrapText="1"/>
      <protection locked="0"/>
    </xf>
    <xf numFmtId="0" fontId="13" fillId="0" borderId="12" xfId="0" applyFont="1" applyBorder="1" applyAlignment="1" applyProtection="1">
      <alignment horizontal="left" wrapText="1"/>
      <protection locked="0"/>
    </xf>
    <xf numFmtId="0" fontId="13" fillId="0" borderId="2" xfId="0" applyFont="1" applyBorder="1" applyAlignment="1" applyProtection="1">
      <alignment horizontal="left" wrapText="1"/>
      <protection locked="0"/>
    </xf>
    <xf numFmtId="0" fontId="18" fillId="0" borderId="10" xfId="0" applyFont="1" applyBorder="1" applyAlignment="1" applyProtection="1">
      <alignment horizontal="center"/>
      <protection locked="0"/>
    </xf>
    <xf numFmtId="0" fontId="18" fillId="0" borderId="0" xfId="0" applyFont="1" applyBorder="1" applyAlignment="1" applyProtection="1">
      <alignment horizontal="center"/>
      <protection locked="0"/>
    </xf>
    <xf numFmtId="49" fontId="20" fillId="0" borderId="0" xfId="0" applyNumberFormat="1" applyFont="1" applyAlignment="1">
      <alignment horizontal="left"/>
    </xf>
    <xf numFmtId="0" fontId="24" fillId="0" borderId="0" xfId="0" applyFont="1" applyAlignment="1">
      <alignment horizontal="left"/>
    </xf>
    <xf numFmtId="49" fontId="10" fillId="0" borderId="5" xfId="0" applyNumberFormat="1" applyFont="1" applyBorder="1" applyAlignment="1">
      <alignment horizontal="center" vertical="center"/>
    </xf>
    <xf numFmtId="49" fontId="10" fillId="0" borderId="8" xfId="0" applyNumberFormat="1" applyFont="1" applyBorder="1" applyAlignment="1">
      <alignment horizontal="center" vertical="center"/>
    </xf>
    <xf numFmtId="49" fontId="10" fillId="0" borderId="3" xfId="0" applyNumberFormat="1" applyFont="1" applyBorder="1" applyAlignment="1">
      <alignment horizontal="center" vertical="center"/>
    </xf>
    <xf numFmtId="0" fontId="17" fillId="0" borderId="5" xfId="0" applyFont="1" applyBorder="1" applyAlignment="1">
      <alignment vertical="top" wrapText="1"/>
    </xf>
    <xf numFmtId="0" fontId="17" fillId="0" borderId="8" xfId="0" applyFont="1" applyBorder="1" applyAlignment="1">
      <alignment vertical="top" wrapText="1"/>
    </xf>
    <xf numFmtId="0" fontId="17" fillId="0" borderId="3" xfId="0" applyFont="1" applyBorder="1" applyAlignment="1">
      <alignment vertical="top" wrapText="1"/>
    </xf>
    <xf numFmtId="0" fontId="5" fillId="0" borderId="1" xfId="0" applyFont="1" applyBorder="1" applyAlignment="1">
      <alignment horizontal="center" vertical="center"/>
    </xf>
  </cellXfs>
  <cellStyles count="7">
    <cellStyle name="Comma 2" xfId="5" xr:uid="{00000000-0005-0000-0000-000000000000}"/>
    <cellStyle name="Currency" xfId="2" builtinId="4"/>
    <cellStyle name="Currency 2" xfId="6" xr:uid="{00000000-0005-0000-0000-000002000000}"/>
    <cellStyle name="Currency 3" xfId="4" xr:uid="{00000000-0005-0000-0000-000003000000}"/>
    <cellStyle name="Normal" xfId="0" builtinId="0"/>
    <cellStyle name="Normal 2" xfId="1" xr:uid="{00000000-0005-0000-0000-000006000000}"/>
    <cellStyle name="Normal 3"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89"/>
  <sheetViews>
    <sheetView tabSelected="1" workbookViewId="0">
      <selection sqref="A1:B1"/>
    </sheetView>
  </sheetViews>
  <sheetFormatPr defaultRowHeight="12.75" x14ac:dyDescent="0.2"/>
  <cols>
    <col min="1" max="1" width="87" style="174" customWidth="1"/>
    <col min="2" max="2" width="30.28515625" style="174" customWidth="1"/>
    <col min="3" max="16384" width="9.140625" style="174"/>
  </cols>
  <sheetData>
    <row r="1" spans="1:4" ht="18.75" x14ac:dyDescent="0.3">
      <c r="A1" s="389" t="s">
        <v>0</v>
      </c>
      <c r="B1" s="390"/>
    </row>
    <row r="2" spans="1:4" ht="15" x14ac:dyDescent="0.25">
      <c r="A2" s="391" t="s">
        <v>393</v>
      </c>
      <c r="B2" s="390"/>
    </row>
    <row r="3" spans="1:4" ht="15" x14ac:dyDescent="0.25">
      <c r="A3" s="175"/>
    </row>
    <row r="4" spans="1:4" ht="15" x14ac:dyDescent="0.25">
      <c r="A4" s="175" t="s">
        <v>432</v>
      </c>
    </row>
    <row r="5" spans="1:4" ht="15" x14ac:dyDescent="0.25">
      <c r="A5" s="175" t="s">
        <v>394</v>
      </c>
    </row>
    <row r="6" spans="1:4" ht="15" x14ac:dyDescent="0.25">
      <c r="A6" s="175"/>
      <c r="B6" s="176"/>
    </row>
    <row r="7" spans="1:4" ht="15" x14ac:dyDescent="0.25">
      <c r="A7" s="177" t="s">
        <v>2</v>
      </c>
      <c r="B7" s="176"/>
    </row>
    <row r="8" spans="1:4" x14ac:dyDescent="0.2">
      <c r="A8" s="178" t="s">
        <v>3</v>
      </c>
      <c r="B8" s="161">
        <f>'Lines 1 &amp; 2 '!J23</f>
        <v>75</v>
      </c>
    </row>
    <row r="9" spans="1:4" x14ac:dyDescent="0.2">
      <c r="A9" s="179" t="s">
        <v>4</v>
      </c>
      <c r="B9" s="162">
        <f>'Lines 1 &amp; 2 '!J42</f>
        <v>0</v>
      </c>
      <c r="D9" s="180"/>
    </row>
    <row r="10" spans="1:4" x14ac:dyDescent="0.2">
      <c r="A10" s="181" t="s">
        <v>5</v>
      </c>
      <c r="B10" s="163">
        <f>'Lines 1 &amp; 2 '!J61</f>
        <v>25.7</v>
      </c>
      <c r="D10" s="180"/>
    </row>
    <row r="11" spans="1:4" x14ac:dyDescent="0.2">
      <c r="A11" s="181" t="s">
        <v>6</v>
      </c>
      <c r="B11" s="163">
        <f>'Lines 1 &amp; 2 '!J80</f>
        <v>0</v>
      </c>
      <c r="D11" s="180"/>
    </row>
    <row r="12" spans="1:4" x14ac:dyDescent="0.2">
      <c r="A12" s="179"/>
      <c r="B12" s="182"/>
    </row>
    <row r="13" spans="1:4" x14ac:dyDescent="0.2">
      <c r="A13" s="178" t="s">
        <v>7</v>
      </c>
      <c r="B13" s="164">
        <f>'Lines 1 &amp; 2 '!J99</f>
        <v>185</v>
      </c>
    </row>
    <row r="14" spans="1:4" x14ac:dyDescent="0.2">
      <c r="A14" s="179" t="s">
        <v>8</v>
      </c>
      <c r="B14" s="162">
        <f>'Lines 1 &amp; 2 '!J118</f>
        <v>0</v>
      </c>
    </row>
    <row r="15" spans="1:4" x14ac:dyDescent="0.2">
      <c r="A15" s="179" t="s">
        <v>9</v>
      </c>
      <c r="B15" s="162">
        <f>'Lines 1 &amp; 2 '!J137</f>
        <v>0</v>
      </c>
    </row>
    <row r="16" spans="1:4" x14ac:dyDescent="0.2">
      <c r="A16" s="179" t="s">
        <v>10</v>
      </c>
      <c r="B16" s="162">
        <f>'Lines 1 &amp; 2 '!J156</f>
        <v>0</v>
      </c>
    </row>
    <row r="17" spans="1:2" x14ac:dyDescent="0.2">
      <c r="A17" s="181" t="s">
        <v>11</v>
      </c>
      <c r="B17" s="162">
        <f>'Lines 1 &amp; 2 '!J175</f>
        <v>0</v>
      </c>
    </row>
    <row r="18" spans="1:2" x14ac:dyDescent="0.2">
      <c r="A18" s="181" t="s">
        <v>12</v>
      </c>
      <c r="B18" s="162">
        <f>'Lines 1 &amp; 2 '!J194</f>
        <v>30.25</v>
      </c>
    </row>
    <row r="19" spans="1:2" x14ac:dyDescent="0.2">
      <c r="A19" s="181" t="s">
        <v>13</v>
      </c>
      <c r="B19" s="162">
        <f>'Lines 1 &amp; 2 '!J213</f>
        <v>5.25</v>
      </c>
    </row>
    <row r="20" spans="1:2" x14ac:dyDescent="0.2">
      <c r="A20" s="181" t="s">
        <v>14</v>
      </c>
      <c r="B20" s="162">
        <f>'Lines 1 &amp; 2 '!J232</f>
        <v>0</v>
      </c>
    </row>
    <row r="21" spans="1:2" x14ac:dyDescent="0.2">
      <c r="A21" s="179"/>
      <c r="B21" s="183"/>
    </row>
    <row r="22" spans="1:2" x14ac:dyDescent="0.2">
      <c r="A22" s="184" t="s">
        <v>15</v>
      </c>
      <c r="B22" s="165">
        <f>'Lines 3 &amp; 4'!K8</f>
        <v>975</v>
      </c>
    </row>
    <row r="23" spans="1:2" x14ac:dyDescent="0.2">
      <c r="A23" s="186" t="s">
        <v>16</v>
      </c>
      <c r="B23" s="166">
        <f>'Lines 3 &amp; 4'!K9</f>
        <v>0</v>
      </c>
    </row>
    <row r="24" spans="1:2" x14ac:dyDescent="0.2">
      <c r="A24" s="186"/>
      <c r="B24" s="187"/>
    </row>
    <row r="25" spans="1:2" x14ac:dyDescent="0.2">
      <c r="A25" s="184" t="s">
        <v>17</v>
      </c>
      <c r="B25" s="165">
        <f>'Lines 3 &amp; 4'!K10</f>
        <v>585</v>
      </c>
    </row>
    <row r="26" spans="1:2" x14ac:dyDescent="0.2">
      <c r="A26" s="186" t="s">
        <v>18</v>
      </c>
      <c r="B26" s="166">
        <f>'Lines 3 &amp; 4'!K11</f>
        <v>39</v>
      </c>
    </row>
    <row r="27" spans="1:2" x14ac:dyDescent="0.2">
      <c r="A27" s="186" t="s">
        <v>19</v>
      </c>
      <c r="B27" s="166">
        <f>'Lines 3 &amp; 4'!K12</f>
        <v>0</v>
      </c>
    </row>
    <row r="28" spans="1:2" x14ac:dyDescent="0.2">
      <c r="A28" s="186" t="s">
        <v>20</v>
      </c>
      <c r="B28" s="166">
        <f>'Lines 3 &amp; 4'!K13</f>
        <v>0</v>
      </c>
    </row>
    <row r="29" spans="1:2" x14ac:dyDescent="0.2">
      <c r="A29" s="184"/>
      <c r="B29" s="165"/>
    </row>
    <row r="30" spans="1:2" x14ac:dyDescent="0.2">
      <c r="A30" s="184" t="s">
        <v>21</v>
      </c>
      <c r="B30" s="167">
        <f>'Line 5'!C10</f>
        <v>0</v>
      </c>
    </row>
    <row r="31" spans="1:2" x14ac:dyDescent="0.2">
      <c r="A31" s="188"/>
      <c r="B31" s="185"/>
    </row>
    <row r="32" spans="1:2" ht="15" x14ac:dyDescent="0.25">
      <c r="A32" s="177" t="s">
        <v>22</v>
      </c>
      <c r="B32" s="185"/>
    </row>
    <row r="33" spans="1:2" x14ac:dyDescent="0.2">
      <c r="A33" s="184" t="s">
        <v>23</v>
      </c>
      <c r="B33" s="185"/>
    </row>
    <row r="34" spans="1:2" x14ac:dyDescent="0.2">
      <c r="A34" s="184" t="s">
        <v>24</v>
      </c>
      <c r="B34" s="165">
        <f>ROUND('Lines 6 or 7'!G24,2)</f>
        <v>52</v>
      </c>
    </row>
    <row r="35" spans="1:2" x14ac:dyDescent="0.2">
      <c r="A35" s="184" t="s">
        <v>25</v>
      </c>
      <c r="B35" s="166">
        <f>ROUND('Lines 6 or 7'!D33,2)</f>
        <v>0</v>
      </c>
    </row>
    <row r="36" spans="1:2" x14ac:dyDescent="0.2">
      <c r="A36" s="184" t="s">
        <v>26</v>
      </c>
      <c r="B36" s="168">
        <f>'Lines 8 &amp; 9'!C12</f>
        <v>0</v>
      </c>
    </row>
    <row r="37" spans="1:2" x14ac:dyDescent="0.2">
      <c r="A37" s="184" t="s">
        <v>27</v>
      </c>
      <c r="B37" s="189"/>
    </row>
    <row r="38" spans="1:2" x14ac:dyDescent="0.2">
      <c r="A38" s="184" t="s">
        <v>28</v>
      </c>
      <c r="B38" s="168">
        <f>'Lines 8 &amp; 9'!C20</f>
        <v>0</v>
      </c>
    </row>
    <row r="39" spans="1:2" ht="19.5" customHeight="1" x14ac:dyDescent="0.2">
      <c r="A39" s="190" t="s">
        <v>29</v>
      </c>
      <c r="B39" s="168">
        <f>SUM(B8:B38)</f>
        <v>1972.2</v>
      </c>
    </row>
    <row r="40" spans="1:2" ht="15.75" x14ac:dyDescent="0.25">
      <c r="A40" s="191"/>
      <c r="B40" s="176"/>
    </row>
    <row r="41" spans="1:2" ht="42" customHeight="1" x14ac:dyDescent="0.2">
      <c r="A41" s="387" t="s">
        <v>30</v>
      </c>
      <c r="B41" s="388"/>
    </row>
    <row r="42" spans="1:2" x14ac:dyDescent="0.2">
      <c r="A42" s="192"/>
      <c r="B42" s="193"/>
    </row>
    <row r="43" spans="1:2" ht="16.5" thickBot="1" x14ac:dyDescent="0.3">
      <c r="A43" s="194" t="s">
        <v>402</v>
      </c>
      <c r="B43" s="195" t="s">
        <v>403</v>
      </c>
    </row>
    <row r="44" spans="1:2" ht="19.149999999999999" customHeight="1" thickTop="1" thickBot="1" x14ac:dyDescent="0.3">
      <c r="A44" s="196" t="s">
        <v>404</v>
      </c>
      <c r="B44" s="197" t="s">
        <v>405</v>
      </c>
    </row>
    <row r="45" spans="1:2" ht="17.25" thickTop="1" thickBot="1" x14ac:dyDescent="0.3">
      <c r="A45" s="198" t="s">
        <v>406</v>
      </c>
      <c r="B45" s="199" t="s">
        <v>407</v>
      </c>
    </row>
    <row r="46" spans="1:2" ht="17.25" thickTop="1" thickBot="1" x14ac:dyDescent="0.3">
      <c r="A46" s="200"/>
      <c r="B46" s="199" t="s">
        <v>408</v>
      </c>
    </row>
    <row r="47" spans="1:2" ht="15.75" thickTop="1" x14ac:dyDescent="0.25">
      <c r="A47" s="201"/>
      <c r="B47" s="202"/>
    </row>
    <row r="48" spans="1:2" ht="27.95" customHeight="1" x14ac:dyDescent="0.2">
      <c r="A48" s="386" t="s">
        <v>31</v>
      </c>
      <c r="B48" s="386"/>
    </row>
    <row r="49" spans="1:2" x14ac:dyDescent="0.2">
      <c r="A49" s="203" t="s">
        <v>32</v>
      </c>
      <c r="B49" s="202"/>
    </row>
    <row r="50" spans="1:2" x14ac:dyDescent="0.2">
      <c r="A50" s="202" t="s">
        <v>33</v>
      </c>
      <c r="B50" s="202"/>
    </row>
    <row r="51" spans="1:2" x14ac:dyDescent="0.2">
      <c r="A51" s="176"/>
      <c r="B51" s="176"/>
    </row>
    <row r="52" spans="1:2" x14ac:dyDescent="0.2">
      <c r="A52" s="176"/>
      <c r="B52" s="176"/>
    </row>
    <row r="53" spans="1:2" ht="15" x14ac:dyDescent="0.25">
      <c r="A53" s="175" t="s">
        <v>1</v>
      </c>
      <c r="B53" s="176"/>
    </row>
    <row r="54" spans="1:2" ht="15" x14ac:dyDescent="0.25">
      <c r="A54" s="175" t="s">
        <v>395</v>
      </c>
      <c r="B54" s="176"/>
    </row>
    <row r="55" spans="1:2" x14ac:dyDescent="0.2">
      <c r="A55" s="176"/>
      <c r="B55" s="176" t="s">
        <v>34</v>
      </c>
    </row>
    <row r="56" spans="1:2" ht="15" x14ac:dyDescent="0.25">
      <c r="A56" s="204" t="s">
        <v>35</v>
      </c>
      <c r="B56" s="176"/>
    </row>
    <row r="57" spans="1:2" ht="15.75" thickBot="1" x14ac:dyDescent="0.3">
      <c r="A57" s="175"/>
      <c r="B57" s="176"/>
    </row>
    <row r="58" spans="1:2" ht="15" x14ac:dyDescent="0.2">
      <c r="A58" s="205" t="s">
        <v>36</v>
      </c>
      <c r="B58" s="206" t="s">
        <v>37</v>
      </c>
    </row>
    <row r="59" spans="1:2" ht="15.75" thickBot="1" x14ac:dyDescent="0.25">
      <c r="A59" s="207" t="s">
        <v>38</v>
      </c>
      <c r="B59" s="169">
        <f>SUM('Lines 3 &amp; 4'!J8:J13)</f>
        <v>42</v>
      </c>
    </row>
    <row r="60" spans="1:2" ht="15" x14ac:dyDescent="0.2">
      <c r="A60" s="208" t="s">
        <v>168</v>
      </c>
      <c r="B60" s="170">
        <f>SUM('Weighted Avg'!K4:K7)</f>
        <v>104</v>
      </c>
    </row>
    <row r="61" spans="1:2" ht="15.75" thickBot="1" x14ac:dyDescent="0.25">
      <c r="A61" s="209" t="s">
        <v>167</v>
      </c>
      <c r="B61" s="171">
        <f>SUM('Weighted Avg'!K8:K15)</f>
        <v>21</v>
      </c>
    </row>
    <row r="62" spans="1:2" ht="16.5" thickTop="1" thickBot="1" x14ac:dyDescent="0.25">
      <c r="A62" s="210" t="s">
        <v>39</v>
      </c>
      <c r="B62" s="172">
        <f>'Weighted Avg'!K16</f>
        <v>125</v>
      </c>
    </row>
    <row r="63" spans="1:2" ht="21" x14ac:dyDescent="0.2">
      <c r="A63" s="211" t="s">
        <v>277</v>
      </c>
      <c r="B63" s="212"/>
    </row>
    <row r="64" spans="1:2" ht="15" x14ac:dyDescent="0.2">
      <c r="A64" s="213" t="s">
        <v>282</v>
      </c>
      <c r="B64" s="214"/>
    </row>
    <row r="65" spans="1:2" ht="15" x14ac:dyDescent="0.2">
      <c r="A65" s="213" t="s">
        <v>283</v>
      </c>
      <c r="B65" s="214"/>
    </row>
    <row r="66" spans="1:2" ht="15" x14ac:dyDescent="0.2">
      <c r="A66" s="213" t="s">
        <v>284</v>
      </c>
      <c r="B66" s="214"/>
    </row>
    <row r="67" spans="1:2" ht="15" x14ac:dyDescent="0.2">
      <c r="A67" s="213" t="s">
        <v>278</v>
      </c>
      <c r="B67" s="214"/>
    </row>
    <row r="68" spans="1:2" ht="15" x14ac:dyDescent="0.2">
      <c r="A68" s="215" t="s">
        <v>279</v>
      </c>
      <c r="B68" s="214">
        <v>100</v>
      </c>
    </row>
    <row r="69" spans="1:2" ht="17.25" customHeight="1" x14ac:dyDescent="0.2">
      <c r="A69" s="216" t="s">
        <v>409</v>
      </c>
      <c r="B69" s="214"/>
    </row>
    <row r="70" spans="1:2" ht="15" x14ac:dyDescent="0.2">
      <c r="A70" s="216" t="s">
        <v>417</v>
      </c>
      <c r="B70" s="214"/>
    </row>
    <row r="71" spans="1:2" ht="15.75" customHeight="1" x14ac:dyDescent="0.2">
      <c r="A71" s="216" t="s">
        <v>410</v>
      </c>
      <c r="B71" s="214"/>
    </row>
    <row r="72" spans="1:2" ht="15.75" customHeight="1" x14ac:dyDescent="0.2">
      <c r="A72" s="216" t="s">
        <v>411</v>
      </c>
      <c r="B72" s="214">
        <v>2</v>
      </c>
    </row>
    <row r="73" spans="1:2" ht="15.75" customHeight="1" x14ac:dyDescent="0.2">
      <c r="A73" s="215" t="s">
        <v>412</v>
      </c>
      <c r="B73" s="214"/>
    </row>
    <row r="74" spans="1:2" ht="21" x14ac:dyDescent="0.2">
      <c r="A74" s="217" t="s">
        <v>280</v>
      </c>
      <c r="B74" s="218"/>
    </row>
    <row r="75" spans="1:2" ht="15" x14ac:dyDescent="0.2">
      <c r="A75" s="213" t="s">
        <v>285</v>
      </c>
      <c r="B75" s="214">
        <v>20</v>
      </c>
    </row>
    <row r="76" spans="1:2" ht="15" x14ac:dyDescent="0.2">
      <c r="A76" s="213" t="s">
        <v>286</v>
      </c>
      <c r="B76" s="214"/>
    </row>
    <row r="77" spans="1:2" ht="15" x14ac:dyDescent="0.2">
      <c r="A77" s="213" t="s">
        <v>419</v>
      </c>
      <c r="B77" s="214"/>
    </row>
    <row r="78" spans="1:2" ht="15" x14ac:dyDescent="0.2">
      <c r="A78" s="213" t="s">
        <v>281</v>
      </c>
      <c r="B78" s="214"/>
    </row>
    <row r="79" spans="1:2" ht="15" x14ac:dyDescent="0.2">
      <c r="A79" s="215" t="s">
        <v>287</v>
      </c>
      <c r="B79" s="214"/>
    </row>
    <row r="80" spans="1:2" ht="18" customHeight="1" x14ac:dyDescent="0.2">
      <c r="A80" s="219" t="s">
        <v>413</v>
      </c>
      <c r="B80" s="214"/>
    </row>
    <row r="81" spans="1:2" ht="16.5" customHeight="1" x14ac:dyDescent="0.2">
      <c r="A81" s="219" t="s">
        <v>418</v>
      </c>
      <c r="B81" s="214"/>
    </row>
    <row r="82" spans="1:2" ht="15" x14ac:dyDescent="0.2">
      <c r="A82" s="216" t="s">
        <v>414</v>
      </c>
      <c r="B82" s="214"/>
    </row>
    <row r="83" spans="1:2" ht="15" x14ac:dyDescent="0.2">
      <c r="A83" s="216" t="s">
        <v>415</v>
      </c>
      <c r="B83" s="214">
        <v>2</v>
      </c>
    </row>
    <row r="84" spans="1:2" ht="15" x14ac:dyDescent="0.2">
      <c r="A84" s="360" t="s">
        <v>416</v>
      </c>
      <c r="B84" s="361"/>
    </row>
    <row r="85" spans="1:2" ht="15.75" thickBot="1" x14ac:dyDescent="0.25">
      <c r="A85" s="220" t="s">
        <v>40</v>
      </c>
      <c r="B85" s="173">
        <f>SUM(B64:B84)</f>
        <v>124</v>
      </c>
    </row>
    <row r="86" spans="1:2" x14ac:dyDescent="0.2">
      <c r="A86" s="221"/>
      <c r="B86" s="221"/>
    </row>
    <row r="87" spans="1:2" x14ac:dyDescent="0.2">
      <c r="A87" s="222" t="s">
        <v>41</v>
      </c>
      <c r="B87" s="176"/>
    </row>
    <row r="88" spans="1:2" x14ac:dyDescent="0.2">
      <c r="A88" s="176" t="s">
        <v>401</v>
      </c>
      <c r="B88" s="176"/>
    </row>
    <row r="89" spans="1:2" x14ac:dyDescent="0.2">
      <c r="A89" s="176"/>
      <c r="B89" s="176"/>
    </row>
  </sheetData>
  <mergeCells count="4">
    <mergeCell ref="A48:B48"/>
    <mergeCell ref="A41:B41"/>
    <mergeCell ref="A1:B1"/>
    <mergeCell ref="A2:B2"/>
  </mergeCells>
  <phoneticPr fontId="12" type="noConversion"/>
  <pageMargins left="0.2" right="0.2" top="0.5" bottom="0.75" header="0.3" footer="0.3"/>
  <pageSetup scale="89" orientation="portrait" r:id="rId1"/>
  <headerFooter alignWithMargins="0">
    <oddHeader>&amp;L&amp;"-,Regular"&amp;12&amp;KFF0000SAMPLE</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2"/>
  <sheetViews>
    <sheetView workbookViewId="0">
      <selection activeCell="G18" sqref="G18"/>
    </sheetView>
  </sheetViews>
  <sheetFormatPr defaultRowHeight="12.75" x14ac:dyDescent="0.2"/>
  <cols>
    <col min="1" max="1" width="13.85546875" customWidth="1"/>
    <col min="2" max="2" width="36.42578125" customWidth="1"/>
    <col min="3" max="3" width="21.5703125" customWidth="1"/>
    <col min="4" max="4" width="37.85546875" customWidth="1"/>
  </cols>
  <sheetData>
    <row r="1" spans="1:4" ht="15" x14ac:dyDescent="0.25">
      <c r="A1" s="41" t="s">
        <v>0</v>
      </c>
      <c r="B1" s="10"/>
      <c r="C1" s="60"/>
      <c r="D1" s="60"/>
    </row>
    <row r="2" spans="1:4" x14ac:dyDescent="0.2">
      <c r="A2" s="61" t="str">
        <f>'Claim Form Summary'!A5</f>
        <v>CPCN  _####________</v>
      </c>
      <c r="B2" s="61" t="str">
        <f>'Claim Form Summary'!A2</f>
        <v>For Period of ___January 2022___________</v>
      </c>
      <c r="C2" s="60"/>
      <c r="D2" s="60"/>
    </row>
    <row r="3" spans="1:4" ht="15.75" x14ac:dyDescent="0.25">
      <c r="A3" s="98" t="s">
        <v>426</v>
      </c>
      <c r="B3" s="10"/>
      <c r="C3" s="60"/>
      <c r="D3" s="60"/>
    </row>
    <row r="4" spans="1:4" ht="15" x14ac:dyDescent="0.25">
      <c r="A4" s="23"/>
      <c r="B4" s="10"/>
      <c r="C4" s="60"/>
      <c r="D4" s="60"/>
    </row>
    <row r="5" spans="1:4" ht="16.5" thickBot="1" x14ac:dyDescent="0.3">
      <c r="A5" s="2"/>
      <c r="B5" s="60"/>
      <c r="C5" s="60"/>
      <c r="D5" s="60"/>
    </row>
    <row r="6" spans="1:4" ht="30.75" thickBot="1" x14ac:dyDescent="0.3">
      <c r="A6" s="101" t="s">
        <v>106</v>
      </c>
      <c r="B6" s="102" t="s">
        <v>136</v>
      </c>
      <c r="C6" s="103" t="s">
        <v>144</v>
      </c>
      <c r="D6" s="103" t="s">
        <v>145</v>
      </c>
    </row>
    <row r="7" spans="1:4" ht="21.2" customHeight="1" thickBot="1" x14ac:dyDescent="0.25">
      <c r="A7" s="445">
        <v>8</v>
      </c>
      <c r="B7" s="104" t="s">
        <v>146</v>
      </c>
      <c r="C7" s="105"/>
      <c r="D7" s="106"/>
    </row>
    <row r="8" spans="1:4" ht="19.5" customHeight="1" thickBot="1" x14ac:dyDescent="0.25">
      <c r="A8" s="445"/>
      <c r="B8" s="104" t="s">
        <v>165</v>
      </c>
      <c r="C8" s="105"/>
      <c r="D8" s="106"/>
    </row>
    <row r="9" spans="1:4" ht="23.25" customHeight="1" thickBot="1" x14ac:dyDescent="0.25">
      <c r="A9" s="445"/>
      <c r="B9" s="104" t="s">
        <v>148</v>
      </c>
      <c r="C9" s="105"/>
      <c r="D9" s="106"/>
    </row>
    <row r="10" spans="1:4" ht="15.75" thickBot="1" x14ac:dyDescent="0.25">
      <c r="A10" s="445"/>
      <c r="B10" s="104" t="s">
        <v>149</v>
      </c>
      <c r="C10" s="105"/>
      <c r="D10" s="106"/>
    </row>
    <row r="11" spans="1:4" ht="15.75" thickBot="1" x14ac:dyDescent="0.25">
      <c r="A11" s="445"/>
      <c r="B11" s="104" t="s">
        <v>150</v>
      </c>
      <c r="C11" s="105"/>
      <c r="D11" s="106"/>
    </row>
    <row r="12" spans="1:4" ht="15.75" thickBot="1" x14ac:dyDescent="0.25">
      <c r="A12" s="445"/>
      <c r="B12" s="107" t="s">
        <v>87</v>
      </c>
      <c r="C12" s="108">
        <f>SUM(C7:C11)</f>
        <v>0</v>
      </c>
      <c r="D12" s="106"/>
    </row>
    <row r="13" spans="1:4" ht="15" x14ac:dyDescent="0.25">
      <c r="A13" s="1"/>
      <c r="B13" s="1"/>
      <c r="C13" s="1"/>
      <c r="D13" s="1"/>
    </row>
    <row r="14" spans="1:4" ht="15" x14ac:dyDescent="0.25">
      <c r="A14" s="1"/>
      <c r="B14" s="1"/>
      <c r="C14" s="1"/>
      <c r="D14" s="1"/>
    </row>
    <row r="15" spans="1:4" ht="15" x14ac:dyDescent="0.25">
      <c r="A15" s="1"/>
      <c r="B15" s="1"/>
      <c r="C15" s="1"/>
      <c r="D15" s="1"/>
    </row>
    <row r="16" spans="1:4" ht="15" x14ac:dyDescent="0.25">
      <c r="A16" s="5" t="s">
        <v>420</v>
      </c>
      <c r="B16" s="1"/>
      <c r="C16" s="1"/>
      <c r="D16" s="1"/>
    </row>
    <row r="17" spans="1:4" ht="15.75" thickBot="1" x14ac:dyDescent="0.3">
      <c r="A17" s="1"/>
      <c r="B17" s="1"/>
      <c r="C17" s="1"/>
      <c r="D17" s="1"/>
    </row>
    <row r="18" spans="1:4" ht="30.75" thickBot="1" x14ac:dyDescent="0.3">
      <c r="A18" s="101" t="s">
        <v>106</v>
      </c>
      <c r="B18" s="102" t="s">
        <v>166</v>
      </c>
      <c r="C18" s="103" t="s">
        <v>144</v>
      </c>
      <c r="D18" s="103" t="s">
        <v>145</v>
      </c>
    </row>
    <row r="19" spans="1:4" ht="15.75" thickBot="1" x14ac:dyDescent="0.25">
      <c r="A19" s="445">
        <v>9</v>
      </c>
      <c r="B19" s="104"/>
      <c r="C19" s="105"/>
      <c r="D19" s="106"/>
    </row>
    <row r="20" spans="1:4" ht="15.75" thickBot="1" x14ac:dyDescent="0.25">
      <c r="A20" s="445"/>
      <c r="B20" s="107" t="s">
        <v>87</v>
      </c>
      <c r="C20" s="108">
        <f>SUM(C19:C19)</f>
        <v>0</v>
      </c>
      <c r="D20" s="106"/>
    </row>
    <row r="21" spans="1:4" x14ac:dyDescent="0.2">
      <c r="A21" s="71"/>
      <c r="B21" s="71"/>
      <c r="C21" s="71"/>
      <c r="D21" s="71"/>
    </row>
    <row r="22" spans="1:4" x14ac:dyDescent="0.2">
      <c r="A22" s="71"/>
      <c r="B22" s="71"/>
      <c r="C22" s="71"/>
      <c r="D22" s="71"/>
    </row>
  </sheetData>
  <mergeCells count="2">
    <mergeCell ref="A7:A12"/>
    <mergeCell ref="A19:A20"/>
  </mergeCells>
  <phoneticPr fontId="12"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W20"/>
  <sheetViews>
    <sheetView workbookViewId="0">
      <selection activeCell="C3" sqref="C3"/>
    </sheetView>
  </sheetViews>
  <sheetFormatPr defaultRowHeight="12.75" outlineLevelCol="1" x14ac:dyDescent="0.2"/>
  <cols>
    <col min="1" max="1" width="13.42578125" customWidth="1"/>
    <col min="2" max="5" width="13.42578125" customWidth="1" outlineLevel="1"/>
    <col min="6" max="25" width="13.42578125" style="60" customWidth="1" outlineLevel="1"/>
    <col min="26" max="26" width="13.42578125" customWidth="1" outlineLevel="1"/>
    <col min="27" max="37" width="13.42578125" style="60" customWidth="1" outlineLevel="1"/>
    <col min="38" max="38" width="13.42578125" customWidth="1" outlineLevel="1"/>
    <col min="39" max="70" width="13.42578125" style="60" customWidth="1" outlineLevel="1"/>
    <col min="71" max="71" width="13.42578125" customWidth="1" outlineLevel="1"/>
    <col min="72" max="72" width="13.42578125" style="60" customWidth="1" outlineLevel="1"/>
    <col min="73" max="84" width="13.42578125" customWidth="1" outlineLevel="1"/>
    <col min="85" max="85" width="13.42578125" style="60" customWidth="1" outlineLevel="1"/>
    <col min="86" max="86" width="13.42578125" customWidth="1" outlineLevel="1"/>
    <col min="87" max="96" width="13.42578125" style="60" customWidth="1" outlineLevel="1"/>
    <col min="97" max="97" width="13.42578125" customWidth="1" outlineLevel="1"/>
    <col min="98" max="109" width="13.42578125" style="60" customWidth="1" outlineLevel="1"/>
    <col min="110" max="114" width="13.42578125" customWidth="1" outlineLevel="1"/>
    <col min="115" max="125" width="13.42578125" customWidth="1"/>
    <col min="126" max="126" width="9.140625" customWidth="1"/>
  </cols>
  <sheetData>
    <row r="1" spans="1:127" x14ac:dyDescent="0.2">
      <c r="A1" s="61" t="s">
        <v>0</v>
      </c>
      <c r="B1" s="60"/>
      <c r="C1" s="60"/>
      <c r="D1" s="60"/>
      <c r="E1" s="60"/>
      <c r="Z1" s="60"/>
      <c r="AL1" s="60"/>
      <c r="BS1" s="60"/>
      <c r="BU1" s="60"/>
      <c r="BV1" s="60"/>
      <c r="BW1" s="60"/>
      <c r="BX1" s="60"/>
      <c r="BY1" s="60"/>
      <c r="BZ1" s="60"/>
      <c r="CA1" s="60"/>
      <c r="CB1" s="60"/>
      <c r="CC1" s="60"/>
      <c r="CD1" s="60"/>
      <c r="CE1" s="60"/>
      <c r="CF1" s="60"/>
      <c r="CH1" s="60"/>
      <c r="CS1" s="60"/>
      <c r="DF1" s="60"/>
      <c r="DG1" s="60"/>
      <c r="DH1" s="60"/>
      <c r="DI1" s="60"/>
      <c r="DJ1" s="60"/>
      <c r="DK1" s="60"/>
      <c r="DL1" s="60"/>
      <c r="DM1" s="60"/>
      <c r="DN1" s="60"/>
      <c r="DO1" s="60"/>
      <c r="DP1" s="60"/>
      <c r="DQ1" s="60"/>
      <c r="DR1" s="60"/>
      <c r="DS1" s="60"/>
      <c r="DT1" s="60"/>
      <c r="DU1" s="60"/>
      <c r="DV1" s="60"/>
      <c r="DW1" s="60"/>
    </row>
    <row r="2" spans="1:127" s="70" customFormat="1" ht="96" x14ac:dyDescent="0.2">
      <c r="A2" s="152" t="s">
        <v>211</v>
      </c>
      <c r="B2" s="152" t="s">
        <v>202</v>
      </c>
      <c r="C2" s="152" t="s">
        <v>253</v>
      </c>
      <c r="D2" s="152" t="s">
        <v>335</v>
      </c>
      <c r="E2" s="152" t="s">
        <v>336</v>
      </c>
      <c r="F2" s="152" t="s">
        <v>212</v>
      </c>
      <c r="G2" s="152" t="s">
        <v>203</v>
      </c>
      <c r="H2" s="152" t="s">
        <v>431</v>
      </c>
      <c r="I2" s="152" t="s">
        <v>337</v>
      </c>
      <c r="J2" s="152" t="s">
        <v>338</v>
      </c>
      <c r="K2" s="95" t="s">
        <v>213</v>
      </c>
      <c r="L2" s="95" t="s">
        <v>245</v>
      </c>
      <c r="M2" s="95" t="s">
        <v>254</v>
      </c>
      <c r="N2" s="95" t="s">
        <v>339</v>
      </c>
      <c r="O2" s="95" t="s">
        <v>340</v>
      </c>
      <c r="P2" s="95" t="s">
        <v>214</v>
      </c>
      <c r="Q2" s="95" t="s">
        <v>246</v>
      </c>
      <c r="R2" s="95" t="s">
        <v>255</v>
      </c>
      <c r="S2" s="95" t="s">
        <v>341</v>
      </c>
      <c r="T2" s="95" t="s">
        <v>342</v>
      </c>
      <c r="U2" s="152" t="s">
        <v>215</v>
      </c>
      <c r="V2" s="152" t="s">
        <v>204</v>
      </c>
      <c r="W2" s="152" t="s">
        <v>256</v>
      </c>
      <c r="X2" s="152" t="s">
        <v>343</v>
      </c>
      <c r="Y2" s="152" t="s">
        <v>344</v>
      </c>
      <c r="Z2" s="152" t="s">
        <v>216</v>
      </c>
      <c r="AA2" s="152" t="s">
        <v>205</v>
      </c>
      <c r="AB2" s="152" t="s">
        <v>257</v>
      </c>
      <c r="AC2" s="152" t="s">
        <v>345</v>
      </c>
      <c r="AD2" s="152" t="s">
        <v>346</v>
      </c>
      <c r="AE2" s="152" t="s">
        <v>217</v>
      </c>
      <c r="AF2" s="152" t="s">
        <v>206</v>
      </c>
      <c r="AG2" s="152" t="s">
        <v>258</v>
      </c>
      <c r="AH2" s="152" t="s">
        <v>347</v>
      </c>
      <c r="AI2" s="152" t="s">
        <v>348</v>
      </c>
      <c r="AJ2" s="152" t="s">
        <v>218</v>
      </c>
      <c r="AK2" s="152" t="s">
        <v>207</v>
      </c>
      <c r="AL2" s="152" t="s">
        <v>259</v>
      </c>
      <c r="AM2" s="152" t="s">
        <v>349</v>
      </c>
      <c r="AN2" s="152" t="s">
        <v>350</v>
      </c>
      <c r="AO2" s="95" t="s">
        <v>219</v>
      </c>
      <c r="AP2" s="95" t="s">
        <v>247</v>
      </c>
      <c r="AQ2" s="95" t="s">
        <v>260</v>
      </c>
      <c r="AR2" s="95" t="s">
        <v>351</v>
      </c>
      <c r="AS2" s="95" t="s">
        <v>352</v>
      </c>
      <c r="AT2" s="95" t="s">
        <v>220</v>
      </c>
      <c r="AU2" s="95" t="s">
        <v>248</v>
      </c>
      <c r="AV2" s="95" t="s">
        <v>261</v>
      </c>
      <c r="AW2" s="95" t="s">
        <v>353</v>
      </c>
      <c r="AX2" s="95" t="s">
        <v>354</v>
      </c>
      <c r="AY2" s="95" t="s">
        <v>221</v>
      </c>
      <c r="AZ2" s="95" t="s">
        <v>249</v>
      </c>
      <c r="BA2" s="95" t="s">
        <v>262</v>
      </c>
      <c r="BB2" s="95" t="s">
        <v>355</v>
      </c>
      <c r="BC2" s="95" t="s">
        <v>356</v>
      </c>
      <c r="BD2" s="95" t="s">
        <v>222</v>
      </c>
      <c r="BE2" s="95" t="s">
        <v>250</v>
      </c>
      <c r="BF2" s="95" t="s">
        <v>367</v>
      </c>
      <c r="BG2" s="95" t="s">
        <v>357</v>
      </c>
      <c r="BH2" s="95" t="s">
        <v>358</v>
      </c>
      <c r="BI2" s="153" t="s">
        <v>62</v>
      </c>
      <c r="BJ2" s="153" t="s">
        <v>63</v>
      </c>
      <c r="BK2" s="153" t="s">
        <v>64</v>
      </c>
      <c r="BL2" s="153" t="s">
        <v>65</v>
      </c>
      <c r="BM2" s="153" t="s">
        <v>66</v>
      </c>
      <c r="BN2" s="153" t="s">
        <v>67</v>
      </c>
      <c r="BO2" s="154" t="s">
        <v>68</v>
      </c>
      <c r="BP2" s="152" t="s">
        <v>69</v>
      </c>
      <c r="BQ2" s="155" t="s">
        <v>70</v>
      </c>
      <c r="BR2" s="153" t="s">
        <v>71</v>
      </c>
      <c r="BS2" s="153" t="s">
        <v>42</v>
      </c>
      <c r="BT2" s="158" t="s">
        <v>43</v>
      </c>
      <c r="BU2" s="153" t="s">
        <v>72</v>
      </c>
      <c r="BV2" s="153" t="s">
        <v>73</v>
      </c>
      <c r="BW2" s="153" t="s">
        <v>74</v>
      </c>
      <c r="BX2" s="156" t="s">
        <v>44</v>
      </c>
      <c r="BY2" s="153" t="s">
        <v>210</v>
      </c>
      <c r="BZ2" s="153" t="s">
        <v>208</v>
      </c>
      <c r="CA2" s="153" t="s">
        <v>263</v>
      </c>
      <c r="CB2" s="153" t="s">
        <v>359</v>
      </c>
      <c r="CC2" s="153" t="s">
        <v>360</v>
      </c>
      <c r="CD2" s="96" t="s">
        <v>225</v>
      </c>
      <c r="CE2" s="96" t="s">
        <v>251</v>
      </c>
      <c r="CF2" s="96" t="s">
        <v>264</v>
      </c>
      <c r="CG2" s="96" t="s">
        <v>361</v>
      </c>
      <c r="CH2" s="96" t="s">
        <v>362</v>
      </c>
      <c r="CI2" s="153" t="s">
        <v>223</v>
      </c>
      <c r="CJ2" s="153" t="s">
        <v>209</v>
      </c>
      <c r="CK2" s="153" t="s">
        <v>265</v>
      </c>
      <c r="CL2" s="153" t="s">
        <v>363</v>
      </c>
      <c r="CM2" s="153" t="s">
        <v>364</v>
      </c>
      <c r="CN2" s="96" t="s">
        <v>224</v>
      </c>
      <c r="CO2" s="96" t="s">
        <v>252</v>
      </c>
      <c r="CP2" s="96" t="s">
        <v>266</v>
      </c>
      <c r="CQ2" s="96" t="s">
        <v>365</v>
      </c>
      <c r="CR2" s="96" t="s">
        <v>366</v>
      </c>
      <c r="CS2" s="96" t="s">
        <v>75</v>
      </c>
      <c r="CT2" s="154" t="s">
        <v>45</v>
      </c>
      <c r="CU2" s="154" t="s">
        <v>46</v>
      </c>
      <c r="CV2" s="154" t="s">
        <v>47</v>
      </c>
      <c r="CW2" s="152" t="s">
        <v>48</v>
      </c>
      <c r="CX2" s="152" t="s">
        <v>49</v>
      </c>
      <c r="CY2" s="152" t="s">
        <v>76</v>
      </c>
      <c r="CZ2" s="152" t="s">
        <v>50</v>
      </c>
      <c r="DA2" s="152" t="s">
        <v>51</v>
      </c>
      <c r="DB2" s="152" t="s">
        <v>52</v>
      </c>
      <c r="DC2" s="152" t="s">
        <v>53</v>
      </c>
      <c r="DD2" s="152" t="s">
        <v>54</v>
      </c>
      <c r="DE2" s="155" t="s">
        <v>55</v>
      </c>
      <c r="DF2" s="153" t="s">
        <v>56</v>
      </c>
      <c r="DG2" s="153" t="s">
        <v>57</v>
      </c>
      <c r="DH2" s="153" t="s">
        <v>58</v>
      </c>
      <c r="DI2" s="153" t="s">
        <v>59</v>
      </c>
      <c r="DJ2" s="153" t="s">
        <v>60</v>
      </c>
      <c r="DK2" s="153" t="s">
        <v>61</v>
      </c>
    </row>
    <row r="3" spans="1:127" s="79" customFormat="1" x14ac:dyDescent="0.2">
      <c r="A3" s="157">
        <f>'Lines 1 &amp; 2 '!J9</f>
        <v>0</v>
      </c>
      <c r="B3" s="157">
        <f>'Lines 1 &amp; 2 '!J11</f>
        <v>0</v>
      </c>
      <c r="C3" s="157">
        <f>'Lines 1 &amp; 2 '!J15</f>
        <v>0</v>
      </c>
      <c r="D3" s="157">
        <f>'Lines 1 &amp; 2 '!J18</f>
        <v>0</v>
      </c>
      <c r="E3" s="157">
        <f>'Lines 1 &amp; 2 '!J21</f>
        <v>75</v>
      </c>
      <c r="F3" s="157">
        <f>'Lines 1 &amp; 2 '!J28</f>
        <v>0</v>
      </c>
      <c r="G3" s="157">
        <f>'Lines 1 &amp; 2 '!J31</f>
        <v>0</v>
      </c>
      <c r="H3" s="157">
        <f>'Lines 1 &amp; 2 '!J34</f>
        <v>0</v>
      </c>
      <c r="I3" s="157">
        <f>'Lines 1 &amp; 2 '!J37</f>
        <v>0</v>
      </c>
      <c r="J3" s="157">
        <f>'Lines 1 &amp; 2 '!J40</f>
        <v>0</v>
      </c>
      <c r="K3" s="157">
        <f>'Lines 1 &amp; 2 '!J47</f>
        <v>0</v>
      </c>
      <c r="L3" s="157">
        <f>'Lines 1 &amp; 2 '!J50</f>
        <v>25.7</v>
      </c>
      <c r="M3" s="157">
        <f>'Lines 1 &amp; 2 '!J53</f>
        <v>0</v>
      </c>
      <c r="N3" s="157">
        <f>'Lines 1 &amp; 2 '!J56</f>
        <v>0</v>
      </c>
      <c r="O3" s="157">
        <f>'Lines 1 &amp; 2 '!J59</f>
        <v>0</v>
      </c>
      <c r="P3" s="157">
        <f>'Lines 1 &amp; 2 '!J66</f>
        <v>0</v>
      </c>
      <c r="Q3" s="157">
        <f>'Lines 1 &amp; 2 '!J69</f>
        <v>0</v>
      </c>
      <c r="R3" s="157">
        <f>'Lines 1 &amp; 2 '!J72</f>
        <v>0</v>
      </c>
      <c r="S3" s="157">
        <f>'Lines 1 &amp; 2 '!J75</f>
        <v>0</v>
      </c>
      <c r="T3" s="157">
        <f>'Lines 1 &amp; 2 '!J78</f>
        <v>0</v>
      </c>
      <c r="U3" s="157">
        <f>'Lines 1 &amp; 2 '!J85</f>
        <v>185</v>
      </c>
      <c r="V3" s="157">
        <f>'Lines 1 &amp; 2 '!J88</f>
        <v>0</v>
      </c>
      <c r="W3" s="157">
        <f>'Lines 1 &amp; 2 '!J91</f>
        <v>0</v>
      </c>
      <c r="X3" s="157">
        <f>'Lines 1 &amp; 2 '!J94</f>
        <v>0</v>
      </c>
      <c r="Y3" s="157">
        <f>'Lines 1 &amp; 2 '!J97</f>
        <v>0</v>
      </c>
      <c r="Z3" s="157">
        <f>'Lines 1 &amp; 2 '!J104</f>
        <v>0</v>
      </c>
      <c r="AA3" s="157">
        <f>'Lines 1 &amp; 2 '!J107</f>
        <v>0</v>
      </c>
      <c r="AB3" s="157">
        <f>'Lines 1 &amp; 2 '!J110</f>
        <v>0</v>
      </c>
      <c r="AC3" s="157">
        <f>'Lines 1 &amp; 2 '!J113</f>
        <v>0</v>
      </c>
      <c r="AD3" s="157">
        <f>'Lines 1 &amp; 2 '!J116</f>
        <v>0</v>
      </c>
      <c r="AE3" s="157">
        <f>'Lines 1 &amp; 2 '!J123</f>
        <v>0</v>
      </c>
      <c r="AF3" s="157">
        <f>'Lines 1 &amp; 2 '!J126</f>
        <v>0</v>
      </c>
      <c r="AG3" s="157">
        <f>'Lines 1 &amp; 2 '!J129</f>
        <v>0</v>
      </c>
      <c r="AH3" s="157">
        <f>'Lines 1 &amp; 2 '!J132</f>
        <v>0</v>
      </c>
      <c r="AI3" s="157">
        <f>'Lines 1 &amp; 2 '!J135</f>
        <v>0</v>
      </c>
      <c r="AJ3" s="157">
        <f>'Lines 1 &amp; 2 '!J142</f>
        <v>0</v>
      </c>
      <c r="AK3" s="157">
        <f>'Lines 1 &amp; 2 '!J145</f>
        <v>0</v>
      </c>
      <c r="AL3" s="157">
        <f>'Lines 1 &amp; 2 '!J148</f>
        <v>0</v>
      </c>
      <c r="AM3" s="157">
        <f>'Lines 1 &amp; 2 '!J151</f>
        <v>0</v>
      </c>
      <c r="AN3" s="157">
        <f>'Lines 1 &amp; 2 '!J154</f>
        <v>0</v>
      </c>
      <c r="AO3" s="157">
        <f>'Lines 1 &amp; 2 '!J161</f>
        <v>0</v>
      </c>
      <c r="AP3" s="157">
        <f>'Lines 1 &amp; 2 '!J164</f>
        <v>0</v>
      </c>
      <c r="AQ3" s="157">
        <f>'Lines 1 &amp; 2 '!J167</f>
        <v>0</v>
      </c>
      <c r="AR3" s="157">
        <f>'Lines 1 &amp; 2 '!J170</f>
        <v>0</v>
      </c>
      <c r="AS3" s="157">
        <f>'Lines 1 &amp; 2 '!J173</f>
        <v>0</v>
      </c>
      <c r="AT3" s="157">
        <f>'Lines 1 &amp; 2 '!J180</f>
        <v>0</v>
      </c>
      <c r="AU3" s="157">
        <f>'Lines 1 &amp; 2 '!J183</f>
        <v>0</v>
      </c>
      <c r="AV3" s="157">
        <f>'Lines 1 &amp; 2 '!J186</f>
        <v>0</v>
      </c>
      <c r="AW3" s="157">
        <f>'Lines 1 &amp; 2 '!J189</f>
        <v>0</v>
      </c>
      <c r="AX3" s="157">
        <f>'Lines 1 &amp; 2 '!J192</f>
        <v>30.25</v>
      </c>
      <c r="AY3" s="157">
        <f>'Lines 1 &amp; 2 '!J199</f>
        <v>5.25</v>
      </c>
      <c r="AZ3" s="157">
        <f>'Lines 1 &amp; 2 '!J202</f>
        <v>0</v>
      </c>
      <c r="BA3" s="157">
        <f>'Lines 1 &amp; 2 '!J205</f>
        <v>0</v>
      </c>
      <c r="BB3" s="157">
        <f>'Lines 1 &amp; 2 '!J208</f>
        <v>0</v>
      </c>
      <c r="BC3" s="157">
        <f>'Lines 1 &amp; 2 '!J211</f>
        <v>0</v>
      </c>
      <c r="BD3" s="157">
        <f>'Lines 1 &amp; 2 '!J218</f>
        <v>0</v>
      </c>
      <c r="BE3" s="157">
        <f>'Lines 1 &amp; 2 '!J221</f>
        <v>0</v>
      </c>
      <c r="BF3" s="157">
        <f>'Lines 1 &amp; 2 '!J224</f>
        <v>0</v>
      </c>
      <c r="BG3" s="157">
        <f>'Lines 1 &amp; 2 '!J227</f>
        <v>0</v>
      </c>
      <c r="BH3" s="157">
        <f>'Lines 1 &amp; 2 '!J230</f>
        <v>0</v>
      </c>
      <c r="BI3" s="157">
        <f>'Claim Form Summary'!B22</f>
        <v>975</v>
      </c>
      <c r="BJ3" s="157">
        <f>'Claim Form Summary'!B23</f>
        <v>0</v>
      </c>
      <c r="BK3" s="157">
        <f>'Claim Form Summary'!B25</f>
        <v>585</v>
      </c>
      <c r="BL3" s="157">
        <f>'Claim Form Summary'!B26</f>
        <v>39</v>
      </c>
      <c r="BM3" s="157">
        <f>'Claim Form Summary'!B27</f>
        <v>0</v>
      </c>
      <c r="BN3" s="157">
        <f>'Claim Form Summary'!B28</f>
        <v>0</v>
      </c>
      <c r="BO3" s="157">
        <f>'Claim Form Summary'!B30</f>
        <v>0</v>
      </c>
      <c r="BP3" s="157">
        <f>'Claim Form Summary'!B34</f>
        <v>52</v>
      </c>
      <c r="BQ3" s="157">
        <f>'Claim Form Summary'!B35</f>
        <v>0</v>
      </c>
      <c r="BR3" s="157">
        <f>'Claim Form Summary'!B36</f>
        <v>0</v>
      </c>
      <c r="BS3" s="157">
        <f>'Claim Form Summary'!B38</f>
        <v>0</v>
      </c>
      <c r="BT3" s="159">
        <f>'Claim Form Summary'!B39</f>
        <v>1972.2</v>
      </c>
      <c r="BU3" s="159">
        <f>'Claim Form Summary'!B59</f>
        <v>42</v>
      </c>
      <c r="BV3" s="159">
        <f>'Claim Form Summary'!B60</f>
        <v>104</v>
      </c>
      <c r="BW3" s="159">
        <f>'Claim Form Summary'!B61</f>
        <v>21</v>
      </c>
      <c r="BX3" s="159">
        <f>'Claim Form Summary'!B62</f>
        <v>125</v>
      </c>
      <c r="BY3" s="159">
        <f>'Claim Form Summary'!B64</f>
        <v>0</v>
      </c>
      <c r="BZ3" s="159">
        <f>'Claim Form Summary'!B65</f>
        <v>0</v>
      </c>
      <c r="CA3" s="159">
        <f>'Claim Form Summary'!B66</f>
        <v>0</v>
      </c>
      <c r="CB3" s="159">
        <f>'Claim Form Summary'!B67</f>
        <v>0</v>
      </c>
      <c r="CC3" s="159">
        <f>'Claim Form Summary'!B68</f>
        <v>100</v>
      </c>
      <c r="CD3" s="159">
        <f>'Claim Form Summary'!B69</f>
        <v>0</v>
      </c>
      <c r="CE3" s="159">
        <f>'Claim Form Summary'!B70</f>
        <v>0</v>
      </c>
      <c r="CF3" s="159">
        <f>'Claim Form Summary'!$B71</f>
        <v>0</v>
      </c>
      <c r="CG3" s="159">
        <f>'Claim Form Summary'!$B72</f>
        <v>2</v>
      </c>
      <c r="CH3" s="159">
        <f>'Claim Form Summary'!$B73</f>
        <v>0</v>
      </c>
      <c r="CI3" s="159">
        <f>'Claim Form Summary'!B75</f>
        <v>20</v>
      </c>
      <c r="CJ3" s="159">
        <f>'Claim Form Summary'!B76</f>
        <v>0</v>
      </c>
      <c r="CK3" s="159">
        <f>'Claim Form Summary'!B77</f>
        <v>0</v>
      </c>
      <c r="CL3" s="159">
        <f>'Claim Form Summary'!B78</f>
        <v>0</v>
      </c>
      <c r="CM3" s="159">
        <f>'Claim Form Summary'!B79</f>
        <v>0</v>
      </c>
      <c r="CN3" s="159">
        <f>'Claim Form Summary'!B80</f>
        <v>0</v>
      </c>
      <c r="CO3" s="159">
        <f>'Claim Form Summary'!B81</f>
        <v>0</v>
      </c>
      <c r="CP3" s="159">
        <f>'Claim Form Summary'!$B82</f>
        <v>0</v>
      </c>
      <c r="CQ3" s="159">
        <f>'Claim Form Summary'!$B83</f>
        <v>2</v>
      </c>
      <c r="CR3" s="159">
        <f>'Claim Form Summary'!$B84</f>
        <v>0</v>
      </c>
      <c r="CS3" s="159">
        <f>'Claim Form Summary'!B85</f>
        <v>124</v>
      </c>
      <c r="CT3" s="157">
        <f>'Line 5'!C7</f>
        <v>0</v>
      </c>
      <c r="CU3" s="157">
        <f>'Line 5'!C8</f>
        <v>0</v>
      </c>
      <c r="CV3" s="157">
        <f>'Line 5'!C9</f>
        <v>0</v>
      </c>
      <c r="CW3" s="157">
        <f>'Lines 6 or 7'!B9</f>
        <v>11</v>
      </c>
      <c r="CX3" s="157">
        <f>'Lines 6 or 7'!B10</f>
        <v>5</v>
      </c>
      <c r="CY3" s="157">
        <f>'Lines 6 or 7'!B11</f>
        <v>14</v>
      </c>
      <c r="CZ3" s="157">
        <f>'Lines 6 or 7'!B12</f>
        <v>10</v>
      </c>
      <c r="DA3" s="157">
        <f>'Lines 6 or 7'!B13</f>
        <v>12</v>
      </c>
      <c r="DB3" s="157">
        <f>SUM('Lines 6 or 7'!B14:B16)</f>
        <v>0</v>
      </c>
      <c r="DC3" s="157">
        <f>'Lines 6 or 7'!D24</f>
        <v>0.41935483870967744</v>
      </c>
      <c r="DD3" s="157">
        <f>'Lines 6 or 7'!F24</f>
        <v>0.41935483870967744</v>
      </c>
      <c r="DE3" s="157">
        <f>'Lines 6 or 7'!F24</f>
        <v>0.41935483870967744</v>
      </c>
      <c r="DF3" s="157">
        <f>'Lines 8 &amp; 9'!C7</f>
        <v>0</v>
      </c>
      <c r="DG3" s="157">
        <f>'Lines 8 &amp; 9'!C8</f>
        <v>0</v>
      </c>
      <c r="DH3" s="157">
        <f>'Lines 8 &amp; 9'!C9</f>
        <v>0</v>
      </c>
      <c r="DI3" s="157">
        <f>'Lines 8 &amp; 9'!C10</f>
        <v>0</v>
      </c>
      <c r="DJ3" s="157">
        <f>'Lines 8 &amp; 9'!C11</f>
        <v>0</v>
      </c>
      <c r="DK3" s="157">
        <f>'Lines 8 &amp; 9'!C20</f>
        <v>0</v>
      </c>
    </row>
    <row r="4" spans="1:127" s="60" customFormat="1" ht="13.5" thickBot="1" x14ac:dyDescent="0.25">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BV4" s="17"/>
      <c r="BW4" s="18"/>
      <c r="BX4" s="19"/>
      <c r="CD4" s="20"/>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8"/>
      <c r="DG4" s="18"/>
      <c r="DH4" s="18"/>
      <c r="DI4" s="18"/>
      <c r="DJ4" s="18"/>
      <c r="DK4" s="18"/>
      <c r="DL4" s="18"/>
      <c r="DM4" s="18"/>
      <c r="DN4" s="19"/>
    </row>
    <row r="5" spans="1:127" x14ac:dyDescent="0.2">
      <c r="A5" s="392" t="s">
        <v>379</v>
      </c>
      <c r="B5" s="393"/>
      <c r="C5" s="60"/>
      <c r="D5" s="60"/>
      <c r="E5" s="60"/>
      <c r="Z5" s="60"/>
      <c r="AL5" s="60"/>
      <c r="BS5" s="60"/>
      <c r="BU5" s="60"/>
      <c r="BV5" s="60"/>
      <c r="BW5" s="60"/>
      <c r="BX5" s="60"/>
      <c r="BY5" s="60"/>
      <c r="BZ5" s="60"/>
      <c r="CA5" s="60"/>
      <c r="CB5" s="60"/>
      <c r="CC5" s="60"/>
      <c r="CD5" s="60"/>
      <c r="CE5" s="60"/>
      <c r="CF5" s="60"/>
      <c r="CH5" s="60"/>
      <c r="CS5" s="60"/>
      <c r="DF5" s="60"/>
      <c r="DG5" s="60"/>
      <c r="DH5" s="60"/>
      <c r="DI5" s="60"/>
      <c r="DJ5" s="60"/>
      <c r="DK5" s="60"/>
      <c r="DL5" s="60"/>
      <c r="DM5" s="60"/>
      <c r="DN5" s="60"/>
      <c r="DO5" s="60"/>
      <c r="DP5" s="60"/>
      <c r="DQ5" s="60"/>
      <c r="DR5" s="60"/>
      <c r="DS5" s="60"/>
      <c r="DT5" s="60"/>
      <c r="DU5" s="60"/>
      <c r="DV5" s="60"/>
      <c r="DW5" s="60"/>
    </row>
    <row r="6" spans="1:127" x14ac:dyDescent="0.2">
      <c r="A6" s="394" t="s">
        <v>380</v>
      </c>
      <c r="B6" s="395"/>
      <c r="C6" s="60"/>
      <c r="D6" s="60"/>
      <c r="E6" s="60"/>
      <c r="Z6" s="60"/>
      <c r="AL6" s="60"/>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60"/>
      <c r="BU6" s="60"/>
      <c r="BV6" s="60"/>
      <c r="BW6" s="60"/>
      <c r="BX6" s="60"/>
      <c r="BY6" s="60"/>
      <c r="BZ6" s="60"/>
      <c r="CA6" s="60"/>
      <c r="CB6" s="60"/>
      <c r="CC6" s="60"/>
      <c r="CD6" s="60"/>
      <c r="CE6" s="60"/>
      <c r="CF6" s="60"/>
      <c r="CH6" s="60"/>
      <c r="CS6" s="60"/>
      <c r="DF6" s="60"/>
      <c r="DG6" s="60"/>
      <c r="DH6" s="60"/>
      <c r="DI6" s="60"/>
      <c r="DJ6" s="60"/>
      <c r="DK6" s="60"/>
      <c r="DL6" s="60"/>
      <c r="DM6" s="60"/>
      <c r="DN6" s="60"/>
      <c r="DO6" s="60"/>
      <c r="DP6" s="60"/>
      <c r="DQ6" s="60"/>
      <c r="DR6" s="60"/>
      <c r="DS6" s="60"/>
      <c r="DT6" s="60"/>
      <c r="DU6" s="60"/>
      <c r="DV6" s="60"/>
      <c r="DW6" s="60"/>
    </row>
    <row r="7" spans="1:127" x14ac:dyDescent="0.2">
      <c r="A7" s="147" t="s">
        <v>381</v>
      </c>
      <c r="B7" s="148">
        <f>SUM(A3:E3)</f>
        <v>75</v>
      </c>
    </row>
    <row r="8" spans="1:127" x14ac:dyDescent="0.2">
      <c r="A8" s="147" t="s">
        <v>382</v>
      </c>
      <c r="B8" s="148">
        <f>SUM(F3:J3)</f>
        <v>0</v>
      </c>
    </row>
    <row r="9" spans="1:127" x14ac:dyDescent="0.2">
      <c r="A9" s="147" t="s">
        <v>383</v>
      </c>
      <c r="B9" s="148">
        <f>SUM(K3:O3)</f>
        <v>25.7</v>
      </c>
    </row>
    <row r="10" spans="1:127" x14ac:dyDescent="0.2">
      <c r="A10" s="147" t="s">
        <v>384</v>
      </c>
      <c r="B10" s="148">
        <f>SUM(P3:T3)</f>
        <v>0</v>
      </c>
    </row>
    <row r="11" spans="1:127" x14ac:dyDescent="0.2">
      <c r="A11" s="147" t="s">
        <v>385</v>
      </c>
      <c r="B11" s="148">
        <f>SUM(U3:Y3)</f>
        <v>185</v>
      </c>
    </row>
    <row r="12" spans="1:127" x14ac:dyDescent="0.2">
      <c r="A12" s="147" t="s">
        <v>386</v>
      </c>
      <c r="B12" s="148">
        <f>SUM(Z3:AD3)</f>
        <v>0</v>
      </c>
    </row>
    <row r="13" spans="1:127" x14ac:dyDescent="0.2">
      <c r="A13" s="147" t="s">
        <v>387</v>
      </c>
      <c r="B13" s="148">
        <f>SUM(AE3:AI3)</f>
        <v>0</v>
      </c>
    </row>
    <row r="14" spans="1:127" x14ac:dyDescent="0.2">
      <c r="A14" s="147" t="s">
        <v>388</v>
      </c>
      <c r="B14" s="148">
        <f>SUM(AJ3:AN3)</f>
        <v>0</v>
      </c>
    </row>
    <row r="15" spans="1:127" x14ac:dyDescent="0.2">
      <c r="A15" s="147" t="s">
        <v>389</v>
      </c>
      <c r="B15" s="148">
        <f>SUM(AO3:AS3)</f>
        <v>0</v>
      </c>
    </row>
    <row r="16" spans="1:127" x14ac:dyDescent="0.2">
      <c r="A16" s="147" t="s">
        <v>390</v>
      </c>
      <c r="B16" s="148">
        <f>SUM(AT3:AX3)</f>
        <v>30.25</v>
      </c>
    </row>
    <row r="17" spans="1:2" x14ac:dyDescent="0.2">
      <c r="A17" s="147" t="s">
        <v>391</v>
      </c>
      <c r="B17" s="148">
        <f>SUM(AY3:BC3)</f>
        <v>5.25</v>
      </c>
    </row>
    <row r="18" spans="1:2" ht="13.5" thickBot="1" x14ac:dyDescent="0.25">
      <c r="A18" s="149" t="s">
        <v>392</v>
      </c>
      <c r="B18" s="150">
        <f>SUM(BD3:BH3)</f>
        <v>0</v>
      </c>
    </row>
    <row r="19" spans="1:2" x14ac:dyDescent="0.2">
      <c r="A19" t="str">
        <f>'Claim Form Summary'!A5</f>
        <v>CPCN  _####________</v>
      </c>
    </row>
    <row r="20" spans="1:2" x14ac:dyDescent="0.2">
      <c r="A20" t="str">
        <f>'Claim Form Summary'!A2</f>
        <v>For Period of ___January 2022___________</v>
      </c>
    </row>
  </sheetData>
  <mergeCells count="2">
    <mergeCell ref="A5:B5"/>
    <mergeCell ref="A6:B6"/>
  </mergeCells>
  <phoneticPr fontId="12" type="noConversion"/>
  <printOptions gridLines="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6"/>
  <sheetViews>
    <sheetView workbookViewId="0">
      <selection activeCell="A36" sqref="A36:G36"/>
    </sheetView>
  </sheetViews>
  <sheetFormatPr defaultRowHeight="12.75" x14ac:dyDescent="0.2"/>
  <cols>
    <col min="1" max="1" width="14.140625" customWidth="1"/>
    <col min="2" max="2" width="22.140625" bestFit="1" customWidth="1"/>
    <col min="3" max="3" width="18.28515625" customWidth="1"/>
    <col min="4" max="4" width="26.28515625" style="60" customWidth="1"/>
    <col min="5" max="5" width="12.7109375" customWidth="1"/>
    <col min="6" max="6" width="13.85546875" customWidth="1"/>
    <col min="7" max="7" width="16" customWidth="1"/>
    <col min="8" max="8" width="12.5703125" customWidth="1"/>
    <col min="9" max="9" width="14.7109375" customWidth="1"/>
    <col min="10" max="10" width="12.7109375" customWidth="1"/>
  </cols>
  <sheetData>
    <row r="1" spans="1:14" x14ac:dyDescent="0.2">
      <c r="A1" s="61" t="s">
        <v>0</v>
      </c>
      <c r="B1" s="61"/>
      <c r="C1" s="61"/>
      <c r="D1" s="61"/>
      <c r="E1" s="61"/>
      <c r="F1" s="61"/>
      <c r="G1" s="61"/>
      <c r="H1" s="61"/>
      <c r="I1" s="61"/>
      <c r="J1" s="61"/>
      <c r="K1" s="60"/>
    </row>
    <row r="2" spans="1:14" x14ac:dyDescent="0.2">
      <c r="A2" s="61" t="str">
        <f>'Claim Form Summary'!A5</f>
        <v>CPCN  _####________</v>
      </c>
      <c r="B2" s="61" t="str">
        <f>'Claim Form Summary'!A2</f>
        <v>For Period of ___January 2022___________</v>
      </c>
      <c r="C2" s="61"/>
      <c r="D2" s="61"/>
      <c r="E2" s="61"/>
      <c r="F2" s="61"/>
      <c r="G2" s="61"/>
      <c r="H2" s="61"/>
      <c r="I2" s="61"/>
      <c r="J2" s="61"/>
      <c r="K2" s="60"/>
    </row>
    <row r="3" spans="1:14" s="3" customFormat="1" ht="66" x14ac:dyDescent="0.2">
      <c r="A3" s="362" t="s">
        <v>288</v>
      </c>
      <c r="B3" s="362" t="s">
        <v>77</v>
      </c>
      <c r="C3" s="362" t="s">
        <v>399</v>
      </c>
      <c r="D3" s="362" t="s">
        <v>169</v>
      </c>
      <c r="E3" s="363" t="s">
        <v>78</v>
      </c>
      <c r="F3" s="363" t="s">
        <v>79</v>
      </c>
      <c r="G3" s="363" t="s">
        <v>80</v>
      </c>
      <c r="H3" s="364" t="s">
        <v>81</v>
      </c>
      <c r="I3" s="366" t="s">
        <v>289</v>
      </c>
      <c r="J3" s="363" t="s">
        <v>75</v>
      </c>
      <c r="K3" s="363" t="s">
        <v>82</v>
      </c>
      <c r="L3" s="97"/>
      <c r="M3" s="97"/>
      <c r="N3" s="97"/>
    </row>
    <row r="4" spans="1:14" x14ac:dyDescent="0.2">
      <c r="A4" s="29"/>
      <c r="B4" s="40" t="s">
        <v>229</v>
      </c>
      <c r="C4" s="40" t="s">
        <v>298</v>
      </c>
      <c r="D4" s="109" t="s">
        <v>228</v>
      </c>
      <c r="E4" s="68" t="s">
        <v>84</v>
      </c>
      <c r="F4" s="68" t="s">
        <v>85</v>
      </c>
      <c r="G4" s="68" t="s">
        <v>85</v>
      </c>
      <c r="H4" s="68" t="s">
        <v>86</v>
      </c>
      <c r="I4" s="68" t="s">
        <v>86</v>
      </c>
      <c r="J4" s="28">
        <v>100</v>
      </c>
      <c r="K4" s="28">
        <v>102</v>
      </c>
      <c r="L4" s="61"/>
      <c r="M4" s="61"/>
      <c r="N4" s="61"/>
    </row>
    <row r="5" spans="1:14" x14ac:dyDescent="0.2">
      <c r="A5" s="29"/>
      <c r="B5" s="40" t="s">
        <v>229</v>
      </c>
      <c r="C5" s="40"/>
      <c r="D5" s="109"/>
      <c r="E5" s="68" t="s">
        <v>84</v>
      </c>
      <c r="F5" s="68" t="s">
        <v>86</v>
      </c>
      <c r="G5" s="68" t="s">
        <v>85</v>
      </c>
      <c r="H5" s="68" t="s">
        <v>86</v>
      </c>
      <c r="I5" s="68" t="s">
        <v>85</v>
      </c>
      <c r="J5" s="28">
        <v>0</v>
      </c>
      <c r="K5" s="28">
        <v>0</v>
      </c>
      <c r="L5" s="61"/>
      <c r="M5" s="61"/>
      <c r="N5" s="61"/>
    </row>
    <row r="6" spans="1:14" s="60" customFormat="1" x14ac:dyDescent="0.2">
      <c r="A6" s="29" t="s">
        <v>334</v>
      </c>
      <c r="B6" s="40" t="s">
        <v>229</v>
      </c>
      <c r="C6" s="40" t="s">
        <v>226</v>
      </c>
      <c r="D6" s="109" t="s">
        <v>226</v>
      </c>
      <c r="E6" s="68" t="s">
        <v>84</v>
      </c>
      <c r="F6" s="68" t="s">
        <v>85</v>
      </c>
      <c r="G6" s="68" t="s">
        <v>85</v>
      </c>
      <c r="H6" s="68" t="s">
        <v>85</v>
      </c>
      <c r="I6" s="68" t="s">
        <v>85</v>
      </c>
      <c r="J6" s="28">
        <v>2</v>
      </c>
      <c r="K6" s="28">
        <v>2</v>
      </c>
      <c r="L6" s="61"/>
      <c r="M6" s="61"/>
      <c r="N6" s="61"/>
    </row>
    <row r="7" spans="1:14" s="60" customFormat="1" x14ac:dyDescent="0.2">
      <c r="A7" s="29"/>
      <c r="B7" s="40" t="s">
        <v>229</v>
      </c>
      <c r="C7" s="40"/>
      <c r="D7" s="109"/>
      <c r="E7" s="68" t="s">
        <v>84</v>
      </c>
      <c r="F7" s="68" t="s">
        <v>86</v>
      </c>
      <c r="G7" s="68" t="s">
        <v>85</v>
      </c>
      <c r="H7" s="68" t="s">
        <v>85</v>
      </c>
      <c r="I7" s="68" t="s">
        <v>85</v>
      </c>
      <c r="J7" s="28">
        <v>0</v>
      </c>
      <c r="K7" s="28">
        <v>0</v>
      </c>
      <c r="L7" s="61"/>
      <c r="M7" s="61"/>
      <c r="N7" s="61"/>
    </row>
    <row r="8" spans="1:14" x14ac:dyDescent="0.2">
      <c r="A8" s="29" t="s">
        <v>332</v>
      </c>
      <c r="B8" s="40" t="s">
        <v>229</v>
      </c>
      <c r="C8" s="40" t="s">
        <v>172</v>
      </c>
      <c r="D8" s="109" t="s">
        <v>228</v>
      </c>
      <c r="E8" s="68" t="s">
        <v>83</v>
      </c>
      <c r="F8" s="68" t="s">
        <v>85</v>
      </c>
      <c r="G8" s="68" t="s">
        <v>85</v>
      </c>
      <c r="H8" s="68" t="s">
        <v>86</v>
      </c>
      <c r="I8" s="68" t="s">
        <v>85</v>
      </c>
      <c r="J8" s="28">
        <v>20</v>
      </c>
      <c r="K8" s="28">
        <v>19</v>
      </c>
      <c r="L8" s="61"/>
      <c r="M8" s="61"/>
      <c r="N8" s="61"/>
    </row>
    <row r="9" spans="1:14" x14ac:dyDescent="0.2">
      <c r="A9" s="29"/>
      <c r="B9" s="40" t="s">
        <v>229</v>
      </c>
      <c r="C9" s="40"/>
      <c r="D9" s="109"/>
      <c r="E9" s="68" t="s">
        <v>83</v>
      </c>
      <c r="F9" s="68" t="s">
        <v>86</v>
      </c>
      <c r="G9" s="68" t="s">
        <v>85</v>
      </c>
      <c r="H9" s="68" t="s">
        <v>86</v>
      </c>
      <c r="I9" s="68" t="s">
        <v>85</v>
      </c>
      <c r="J9" s="28">
        <v>0</v>
      </c>
      <c r="K9" s="28">
        <v>0</v>
      </c>
      <c r="L9" s="61"/>
      <c r="M9" s="61"/>
      <c r="N9" s="61"/>
    </row>
    <row r="10" spans="1:14" x14ac:dyDescent="0.2">
      <c r="A10" s="29"/>
      <c r="B10" s="40" t="s">
        <v>229</v>
      </c>
      <c r="C10" s="40"/>
      <c r="D10" s="109"/>
      <c r="E10" s="68" t="s">
        <v>83</v>
      </c>
      <c r="F10" s="68" t="s">
        <v>85</v>
      </c>
      <c r="G10" s="68" t="s">
        <v>86</v>
      </c>
      <c r="H10" s="68" t="s">
        <v>86</v>
      </c>
      <c r="I10" s="68" t="s">
        <v>85</v>
      </c>
      <c r="J10" s="28">
        <v>0</v>
      </c>
      <c r="K10" s="28">
        <v>0</v>
      </c>
      <c r="L10" s="61"/>
      <c r="M10" s="61"/>
      <c r="N10" s="61"/>
    </row>
    <row r="11" spans="1:14" x14ac:dyDescent="0.2">
      <c r="A11" s="29"/>
      <c r="B11" s="40" t="s">
        <v>229</v>
      </c>
      <c r="C11" s="40"/>
      <c r="D11" s="109"/>
      <c r="E11" s="68" t="s">
        <v>83</v>
      </c>
      <c r="F11" s="68" t="s">
        <v>86</v>
      </c>
      <c r="G11" s="68" t="s">
        <v>86</v>
      </c>
      <c r="H11" s="68" t="s">
        <v>86</v>
      </c>
      <c r="I11" s="68" t="s">
        <v>85</v>
      </c>
      <c r="J11" s="28">
        <v>0</v>
      </c>
      <c r="K11" s="28">
        <v>0</v>
      </c>
      <c r="L11" s="61"/>
      <c r="M11" s="61"/>
      <c r="N11" s="61"/>
    </row>
    <row r="12" spans="1:14" s="60" customFormat="1" x14ac:dyDescent="0.2">
      <c r="A12" s="29"/>
      <c r="B12" s="40" t="s">
        <v>229</v>
      </c>
      <c r="C12" s="40"/>
      <c r="D12" s="109"/>
      <c r="E12" s="68" t="s">
        <v>83</v>
      </c>
      <c r="F12" s="68" t="s">
        <v>85</v>
      </c>
      <c r="G12" s="68" t="s">
        <v>85</v>
      </c>
      <c r="H12" s="68" t="s">
        <v>85</v>
      </c>
      <c r="I12" s="68" t="s">
        <v>85</v>
      </c>
      <c r="J12" s="28">
        <v>0</v>
      </c>
      <c r="K12" s="28">
        <v>0</v>
      </c>
      <c r="L12" s="61"/>
      <c r="M12" s="61"/>
      <c r="N12" s="61"/>
    </row>
    <row r="13" spans="1:14" s="60" customFormat="1" x14ac:dyDescent="0.2">
      <c r="A13" s="29" t="s">
        <v>334</v>
      </c>
      <c r="B13" s="40" t="s">
        <v>229</v>
      </c>
      <c r="C13" s="40" t="s">
        <v>226</v>
      </c>
      <c r="D13" s="109" t="s">
        <v>226</v>
      </c>
      <c r="E13" s="68" t="s">
        <v>83</v>
      </c>
      <c r="F13" s="68" t="s">
        <v>86</v>
      </c>
      <c r="G13" s="68" t="s">
        <v>85</v>
      </c>
      <c r="H13" s="68" t="s">
        <v>85</v>
      </c>
      <c r="I13" s="68" t="s">
        <v>85</v>
      </c>
      <c r="J13" s="28">
        <v>1</v>
      </c>
      <c r="K13" s="28">
        <v>1</v>
      </c>
      <c r="L13" s="61"/>
      <c r="M13" s="61"/>
      <c r="N13" s="61"/>
    </row>
    <row r="14" spans="1:14" s="60" customFormat="1" x14ac:dyDescent="0.2">
      <c r="A14" s="29" t="s">
        <v>332</v>
      </c>
      <c r="B14" s="40" t="s">
        <v>229</v>
      </c>
      <c r="C14" s="40" t="s">
        <v>172</v>
      </c>
      <c r="D14" s="109" t="s">
        <v>227</v>
      </c>
      <c r="E14" s="68" t="s">
        <v>83</v>
      </c>
      <c r="F14" s="68" t="s">
        <v>85</v>
      </c>
      <c r="G14" s="68" t="s">
        <v>86</v>
      </c>
      <c r="H14" s="68" t="s">
        <v>85</v>
      </c>
      <c r="I14" s="68" t="s">
        <v>85</v>
      </c>
      <c r="J14" s="28">
        <v>1</v>
      </c>
      <c r="K14" s="28">
        <v>1</v>
      </c>
      <c r="L14" s="61"/>
      <c r="M14" s="61"/>
      <c r="N14" s="61"/>
    </row>
    <row r="15" spans="1:14" s="60" customFormat="1" ht="13.5" thickBot="1" x14ac:dyDescent="0.25">
      <c r="A15" s="29"/>
      <c r="B15" s="109" t="s">
        <v>229</v>
      </c>
      <c r="C15" s="40"/>
      <c r="D15" s="109"/>
      <c r="E15" s="68" t="s">
        <v>83</v>
      </c>
      <c r="F15" s="68" t="s">
        <v>86</v>
      </c>
      <c r="G15" s="68" t="s">
        <v>86</v>
      </c>
      <c r="H15" s="68" t="s">
        <v>85</v>
      </c>
      <c r="I15" s="68" t="s">
        <v>85</v>
      </c>
      <c r="J15" s="28">
        <v>0</v>
      </c>
      <c r="K15" s="28">
        <v>0</v>
      </c>
      <c r="L15" s="61"/>
      <c r="M15" s="61"/>
      <c r="N15" s="61"/>
    </row>
    <row r="16" spans="1:14" ht="13.5" thickBot="1" x14ac:dyDescent="0.25">
      <c r="A16" s="396" t="s">
        <v>87</v>
      </c>
      <c r="B16" s="397"/>
      <c r="C16" s="397"/>
      <c r="D16" s="397"/>
      <c r="E16" s="397"/>
      <c r="F16" s="84"/>
      <c r="G16" s="84"/>
      <c r="H16" s="84"/>
      <c r="I16" s="84"/>
      <c r="J16" s="72">
        <f>SUM(J4:J15)</f>
        <v>124</v>
      </c>
      <c r="K16" s="72">
        <f>SUM(K4:K15)</f>
        <v>125</v>
      </c>
      <c r="L16" s="61"/>
      <c r="M16" s="61"/>
      <c r="N16" s="61"/>
    </row>
    <row r="17" spans="1:12" x14ac:dyDescent="0.2">
      <c r="A17" s="61"/>
      <c r="B17" s="61"/>
      <c r="C17" s="61"/>
      <c r="D17" s="61"/>
      <c r="E17" s="61"/>
      <c r="F17" s="61"/>
      <c r="G17" s="61"/>
      <c r="H17" s="61"/>
      <c r="I17" s="61"/>
      <c r="J17" s="61"/>
      <c r="K17" s="60"/>
    </row>
    <row r="18" spans="1:12" x14ac:dyDescent="0.2">
      <c r="A18" s="61"/>
      <c r="B18" s="61"/>
      <c r="C18" s="61"/>
      <c r="D18" s="61"/>
      <c r="E18" s="61"/>
      <c r="F18" s="61"/>
      <c r="G18" s="61"/>
      <c r="H18" s="61"/>
      <c r="I18" s="61"/>
      <c r="J18" s="61"/>
      <c r="K18" s="60"/>
    </row>
    <row r="19" spans="1:12" x14ac:dyDescent="0.2">
      <c r="A19" s="61"/>
      <c r="B19" s="61"/>
      <c r="C19" s="61"/>
      <c r="D19" s="61"/>
      <c r="E19" s="61"/>
      <c r="F19" s="61"/>
      <c r="G19" s="61"/>
      <c r="H19" s="61"/>
      <c r="I19" s="61"/>
      <c r="J19" s="61"/>
      <c r="K19" s="60"/>
    </row>
    <row r="20" spans="1:12" x14ac:dyDescent="0.2">
      <c r="A20" s="27" t="s">
        <v>88</v>
      </c>
      <c r="B20" s="61"/>
      <c r="C20" s="61"/>
      <c r="D20" s="61"/>
      <c r="E20" s="70"/>
      <c r="F20" s="70"/>
      <c r="G20" s="61"/>
      <c r="H20" s="61"/>
      <c r="I20" s="61"/>
      <c r="J20" s="61"/>
      <c r="K20" s="60"/>
    </row>
    <row r="21" spans="1:12" s="3" customFormat="1" ht="42.75" x14ac:dyDescent="0.2">
      <c r="A21" s="365" t="s">
        <v>77</v>
      </c>
      <c r="B21" s="365" t="s">
        <v>398</v>
      </c>
      <c r="C21" s="365" t="s">
        <v>89</v>
      </c>
      <c r="D21" s="365" t="s">
        <v>79</v>
      </c>
      <c r="E21" s="365" t="s">
        <v>80</v>
      </c>
      <c r="F21" s="365" t="s">
        <v>81</v>
      </c>
      <c r="G21" s="367" t="s">
        <v>289</v>
      </c>
      <c r="H21" s="151" t="s">
        <v>90</v>
      </c>
      <c r="I21" s="151" t="s">
        <v>91</v>
      </c>
      <c r="J21" s="97"/>
      <c r="K21" s="97"/>
      <c r="L21" s="97"/>
    </row>
    <row r="22" spans="1:12" x14ac:dyDescent="0.2">
      <c r="A22" s="40" t="s">
        <v>229</v>
      </c>
      <c r="B22" s="40" t="s">
        <v>244</v>
      </c>
      <c r="C22" s="68" t="s">
        <v>92</v>
      </c>
      <c r="D22" s="68" t="s">
        <v>85</v>
      </c>
      <c r="E22" s="68" t="s">
        <v>93</v>
      </c>
      <c r="F22" s="68" t="s">
        <v>93</v>
      </c>
      <c r="G22" s="68"/>
      <c r="H22" s="50">
        <v>30</v>
      </c>
      <c r="I22" s="50">
        <v>0</v>
      </c>
      <c r="J22" s="61"/>
      <c r="K22" s="61"/>
      <c r="L22" s="61"/>
    </row>
    <row r="23" spans="1:12" x14ac:dyDescent="0.2">
      <c r="A23" s="40" t="s">
        <v>229</v>
      </c>
      <c r="B23" s="40" t="s">
        <v>172</v>
      </c>
      <c r="C23" s="68" t="s">
        <v>92</v>
      </c>
      <c r="D23" s="68" t="s">
        <v>85</v>
      </c>
      <c r="E23" s="68" t="s">
        <v>93</v>
      </c>
      <c r="F23" s="68" t="s">
        <v>93</v>
      </c>
      <c r="G23" s="68"/>
      <c r="H23" s="50">
        <v>50</v>
      </c>
      <c r="I23" s="50">
        <v>0</v>
      </c>
      <c r="J23" s="61"/>
      <c r="K23" s="61"/>
      <c r="L23" s="61"/>
    </row>
    <row r="24" spans="1:12" x14ac:dyDescent="0.2">
      <c r="A24" s="40" t="s">
        <v>229</v>
      </c>
      <c r="B24" s="40" t="s">
        <v>201</v>
      </c>
      <c r="C24" s="68" t="s">
        <v>92</v>
      </c>
      <c r="D24" s="68" t="s">
        <v>85</v>
      </c>
      <c r="E24" s="68" t="s">
        <v>93</v>
      </c>
      <c r="F24" s="68" t="s">
        <v>93</v>
      </c>
      <c r="G24" s="68"/>
      <c r="H24" s="50">
        <v>34</v>
      </c>
      <c r="I24" s="50">
        <v>5</v>
      </c>
      <c r="J24" s="61"/>
      <c r="K24" s="61"/>
      <c r="L24" s="61"/>
    </row>
    <row r="25" spans="1:12" x14ac:dyDescent="0.2">
      <c r="A25" s="40" t="s">
        <v>229</v>
      </c>
      <c r="B25" s="40" t="s">
        <v>292</v>
      </c>
      <c r="C25" s="68" t="s">
        <v>92</v>
      </c>
      <c r="D25" s="68" t="s">
        <v>85</v>
      </c>
      <c r="E25" s="68" t="s">
        <v>93</v>
      </c>
      <c r="F25" s="68" t="s">
        <v>93</v>
      </c>
      <c r="G25" s="68"/>
      <c r="H25" s="50">
        <v>34</v>
      </c>
      <c r="I25" s="50">
        <v>5</v>
      </c>
      <c r="J25" s="61"/>
      <c r="K25" s="61"/>
      <c r="L25" s="61"/>
    </row>
    <row r="26" spans="1:12" x14ac:dyDescent="0.2">
      <c r="A26" s="73"/>
      <c r="B26" s="40"/>
      <c r="C26" s="68"/>
      <c r="D26" s="68"/>
      <c r="E26" s="68"/>
      <c r="F26" s="68"/>
      <c r="G26" s="68"/>
      <c r="H26" s="50"/>
      <c r="I26" s="74"/>
      <c r="J26" s="61"/>
      <c r="K26" s="61"/>
      <c r="L26" s="61"/>
    </row>
    <row r="27" spans="1:12" x14ac:dyDescent="0.2">
      <c r="A27" s="73"/>
      <c r="B27" s="40"/>
      <c r="C27" s="68"/>
      <c r="D27" s="68"/>
      <c r="E27" s="68"/>
      <c r="F27" s="68"/>
      <c r="G27" s="68"/>
      <c r="H27" s="50"/>
      <c r="I27" s="50"/>
      <c r="J27" s="61"/>
      <c r="K27" s="61"/>
      <c r="L27" s="61"/>
    </row>
    <row r="28" spans="1:12" x14ac:dyDescent="0.2">
      <c r="A28" s="73"/>
      <c r="B28" s="40"/>
      <c r="C28" s="68"/>
      <c r="D28" s="68"/>
      <c r="E28" s="68"/>
      <c r="F28" s="68"/>
      <c r="G28" s="68"/>
      <c r="H28" s="50"/>
      <c r="I28" s="74"/>
      <c r="J28" s="61"/>
      <c r="K28" s="61"/>
      <c r="L28" s="61"/>
    </row>
    <row r="29" spans="1:12" x14ac:dyDescent="0.2">
      <c r="A29" s="73"/>
      <c r="B29" s="40"/>
      <c r="C29" s="68"/>
      <c r="D29" s="68"/>
      <c r="E29" s="68"/>
      <c r="F29" s="68"/>
      <c r="G29" s="68"/>
      <c r="H29" s="50"/>
      <c r="I29" s="74"/>
      <c r="J29" s="61"/>
      <c r="K29" s="61"/>
      <c r="L29" s="61"/>
    </row>
    <row r="30" spans="1:12" x14ac:dyDescent="0.2">
      <c r="A30" s="70"/>
      <c r="B30" s="70"/>
      <c r="C30" s="70"/>
      <c r="D30" s="70"/>
      <c r="E30" s="70"/>
      <c r="F30" s="70"/>
      <c r="G30" s="61"/>
      <c r="H30" s="61"/>
      <c r="I30" s="61"/>
      <c r="J30" s="61"/>
      <c r="K30" s="60"/>
    </row>
    <row r="31" spans="1:12" x14ac:dyDescent="0.2">
      <c r="A31" s="70"/>
      <c r="B31" s="70"/>
      <c r="C31" s="70"/>
      <c r="D31" s="70"/>
      <c r="E31" s="70"/>
      <c r="F31" s="70"/>
      <c r="G31" s="61"/>
      <c r="H31" s="61"/>
      <c r="I31" s="61"/>
      <c r="J31" s="61"/>
      <c r="K31" s="60"/>
    </row>
    <row r="32" spans="1:12" x14ac:dyDescent="0.2">
      <c r="A32" s="70"/>
      <c r="B32" s="61"/>
      <c r="C32" s="61"/>
      <c r="D32" s="61"/>
      <c r="E32" s="61"/>
      <c r="F32" s="61"/>
      <c r="G32" s="61"/>
      <c r="H32" s="61"/>
      <c r="I32" s="61"/>
      <c r="J32" s="61"/>
    </row>
    <row r="33" spans="1:10" x14ac:dyDescent="0.2">
      <c r="A33" s="61" t="s">
        <v>94</v>
      </c>
      <c r="B33" s="61"/>
      <c r="C33" s="61"/>
      <c r="D33" s="61"/>
      <c r="E33" s="61"/>
      <c r="F33" s="61"/>
      <c r="G33" s="61"/>
      <c r="H33" s="61"/>
      <c r="I33" s="61"/>
      <c r="J33" s="61"/>
    </row>
    <row r="34" spans="1:10" x14ac:dyDescent="0.2">
      <c r="A34" s="61" t="s">
        <v>170</v>
      </c>
      <c r="B34" s="61"/>
      <c r="C34" s="61"/>
      <c r="D34" s="61"/>
      <c r="E34" s="61"/>
      <c r="F34" s="61"/>
      <c r="G34" s="61"/>
      <c r="H34" s="61"/>
      <c r="I34" s="61"/>
      <c r="J34" s="61"/>
    </row>
    <row r="35" spans="1:10" ht="15" x14ac:dyDescent="0.2">
      <c r="A35" s="398" t="s">
        <v>290</v>
      </c>
      <c r="B35" s="398"/>
      <c r="C35" s="398"/>
      <c r="D35" s="398"/>
      <c r="E35" s="398"/>
      <c r="F35" s="398"/>
      <c r="G35" s="398"/>
      <c r="H35" s="60"/>
      <c r="I35" s="60"/>
      <c r="J35" s="60"/>
    </row>
    <row r="36" spans="1:10" ht="76.5" customHeight="1" x14ac:dyDescent="0.2">
      <c r="A36" s="399" t="s">
        <v>291</v>
      </c>
      <c r="B36" s="399"/>
      <c r="C36" s="399"/>
      <c r="D36" s="399"/>
      <c r="E36" s="399"/>
      <c r="F36" s="399"/>
      <c r="G36" s="399"/>
      <c r="H36" s="60"/>
      <c r="I36" s="60"/>
      <c r="J36" s="60"/>
    </row>
  </sheetData>
  <mergeCells count="3">
    <mergeCell ref="A16:E16"/>
    <mergeCell ref="A35:G35"/>
    <mergeCell ref="A36:G36"/>
  </mergeCells>
  <phoneticPr fontId="12" type="noConversion"/>
  <dataValidations count="6">
    <dataValidation type="list" allowBlank="1" showInputMessage="1" showErrorMessage="1" sqref="D4:D14" xr:uid="{8B16CBAB-C8D3-4BC1-88CC-0DD3D9E90136}">
      <formula1>"Voice, Bundled Voice, Bundled Broadband, Bundled Voice and Broadband"</formula1>
    </dataValidation>
    <dataValidation type="list" allowBlank="1" showInputMessage="1" showErrorMessage="1" sqref="E4:E15" xr:uid="{59D90403-646B-4284-B31A-9E0B136973CF}">
      <formula1>"F, C"</formula1>
    </dataValidation>
    <dataValidation type="list" allowBlank="1" showInputMessage="1" showErrorMessage="1" sqref="D22:D29 G22:G29 F4:I15" xr:uid="{CE726D96-41F4-41F2-AA23-A7378E32D988}">
      <formula1>"Y, N"</formula1>
    </dataValidation>
    <dataValidation type="list" allowBlank="1" showInputMessage="1" showErrorMessage="1" sqref="A4:A15" xr:uid="{48806B0B-B0AF-4A9D-8A2D-B2CB7E13C57E}">
      <formula1>"0,1,2,4,5,6,7,8,N,O,P,Q,R,S,T,U"</formula1>
    </dataValidation>
    <dataValidation type="list" allowBlank="1" showInputMessage="1" showErrorMessage="1" sqref="C4:C15" xr:uid="{799B390E-8398-48A1-AEAE-AB212B294E6D}">
      <formula1>"Voice, Basic $5.25,Basic Plus, Standard, Family, Promotional, EBB"</formula1>
    </dataValidation>
    <dataValidation type="list" allowBlank="1" showInputMessage="1" showErrorMessage="1" sqref="B22:B29" xr:uid="{776837FA-30FC-4081-A976-A4F79D4B046F}">
      <formula1>"Voice, Basic $5.25,Basic Plus, Standard, Family, Promotional"</formula1>
    </dataValidation>
  </dataValidation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97"/>
  <sheetViews>
    <sheetView workbookViewId="0">
      <selection activeCell="F20" sqref="F20"/>
    </sheetView>
  </sheetViews>
  <sheetFormatPr defaultRowHeight="12.75" x14ac:dyDescent="0.2"/>
  <cols>
    <col min="1" max="1" width="13.140625" style="111" customWidth="1"/>
    <col min="2" max="2" width="16" style="24" bestFit="1" customWidth="1"/>
    <col min="3" max="3" width="16" style="61" customWidth="1"/>
    <col min="4" max="4" width="12.85546875" style="24" customWidth="1"/>
    <col min="5" max="5" width="21.140625" style="24" bestFit="1" customWidth="1"/>
    <col min="6" max="6" width="21.140625" style="61" customWidth="1"/>
    <col min="7" max="7" width="21.140625" style="30" customWidth="1"/>
    <col min="8" max="8" width="9.140625" style="24"/>
    <col min="9" max="9" width="12.5703125" style="24" customWidth="1"/>
    <col min="10" max="10" width="14" style="30" customWidth="1"/>
    <col min="11" max="11" width="17.140625" style="24" customWidth="1"/>
    <col min="12" max="12" width="18.85546875" style="110" bestFit="1" customWidth="1"/>
    <col min="13" max="15" width="9.140625" style="24"/>
  </cols>
  <sheetData>
    <row r="1" spans="1:16" x14ac:dyDescent="0.2">
      <c r="A1" s="61" t="s">
        <v>0</v>
      </c>
      <c r="B1" s="134"/>
      <c r="D1" s="61"/>
      <c r="E1" s="61"/>
      <c r="H1" s="61"/>
      <c r="I1" s="61"/>
      <c r="K1" s="61"/>
      <c r="L1" s="61"/>
      <c r="M1" s="61"/>
      <c r="N1" s="61"/>
      <c r="O1" s="61"/>
      <c r="P1" s="70"/>
    </row>
    <row r="2" spans="1:16" x14ac:dyDescent="0.2">
      <c r="A2" s="61" t="str">
        <f>'Claim Form Summary'!A5</f>
        <v>CPCN  _####________</v>
      </c>
      <c r="B2" s="61" t="str">
        <f>'Claim Form Summary'!A2</f>
        <v>For Period of ___January 2022___________</v>
      </c>
      <c r="D2" s="61"/>
      <c r="E2" s="61"/>
      <c r="G2" s="61"/>
      <c r="H2" s="61"/>
      <c r="I2" s="61"/>
      <c r="J2" s="61"/>
      <c r="K2" s="61"/>
      <c r="L2" s="61"/>
      <c r="M2" s="61"/>
      <c r="N2" s="61"/>
      <c r="O2" s="61"/>
      <c r="P2" s="70"/>
    </row>
    <row r="3" spans="1:16" ht="15.75" x14ac:dyDescent="0.25">
      <c r="A3" s="26" t="s">
        <v>421</v>
      </c>
      <c r="B3" s="134"/>
      <c r="D3" s="61"/>
      <c r="E3" s="61"/>
      <c r="G3" s="61"/>
      <c r="H3" s="61"/>
      <c r="I3" s="61"/>
      <c r="J3" s="61"/>
      <c r="K3" s="61"/>
      <c r="L3" s="61"/>
      <c r="M3" s="61"/>
      <c r="N3" s="61"/>
      <c r="O3" s="61"/>
      <c r="P3" s="70"/>
    </row>
    <row r="4" spans="1:16" ht="11.85" customHeight="1" thickBot="1" x14ac:dyDescent="0.25">
      <c r="A4" s="115"/>
      <c r="B4" s="134"/>
      <c r="D4" s="61"/>
      <c r="E4" s="61"/>
      <c r="G4" s="61"/>
      <c r="H4" s="61"/>
      <c r="I4" s="61"/>
      <c r="J4" s="61"/>
      <c r="K4" s="61"/>
      <c r="L4" s="61"/>
      <c r="M4" s="61"/>
      <c r="N4" s="61"/>
      <c r="O4" s="61"/>
      <c r="P4" s="70"/>
    </row>
    <row r="5" spans="1:16" ht="13.5" thickBot="1" x14ac:dyDescent="0.25">
      <c r="A5" s="119" t="s">
        <v>95</v>
      </c>
      <c r="B5" s="135"/>
      <c r="C5" s="39"/>
      <c r="D5" s="39"/>
      <c r="E5" s="39"/>
      <c r="F5" s="39"/>
      <c r="G5" s="39"/>
      <c r="H5" s="39"/>
      <c r="I5" s="39"/>
      <c r="J5" s="75"/>
      <c r="K5" s="39"/>
      <c r="L5" s="124"/>
      <c r="M5" s="61"/>
      <c r="N5" s="61"/>
      <c r="O5" s="61"/>
      <c r="P5" s="70"/>
    </row>
    <row r="6" spans="1:16" ht="13.5" thickBot="1" x14ac:dyDescent="0.25">
      <c r="A6" s="120" t="s">
        <v>96</v>
      </c>
      <c r="B6" s="77" t="s">
        <v>97</v>
      </c>
      <c r="C6" s="32" t="s">
        <v>98</v>
      </c>
      <c r="D6" s="32" t="s">
        <v>99</v>
      </c>
      <c r="E6" s="32" t="s">
        <v>100</v>
      </c>
      <c r="F6" s="32" t="s">
        <v>101</v>
      </c>
      <c r="G6" s="32" t="s">
        <v>102</v>
      </c>
      <c r="H6" s="32" t="s">
        <v>103</v>
      </c>
      <c r="I6" s="32" t="s">
        <v>104</v>
      </c>
      <c r="J6" s="32" t="s">
        <v>105</v>
      </c>
      <c r="K6" s="32" t="s">
        <v>123</v>
      </c>
      <c r="L6" s="32" t="s">
        <v>200</v>
      </c>
      <c r="M6" s="61"/>
      <c r="N6" s="61"/>
      <c r="O6" s="61"/>
      <c r="P6" s="70"/>
    </row>
    <row r="7" spans="1:16" ht="101.25" thickBot="1" x14ac:dyDescent="0.25">
      <c r="A7" s="121" t="s">
        <v>106</v>
      </c>
      <c r="B7" s="136" t="s">
        <v>288</v>
      </c>
      <c r="C7" s="33" t="s">
        <v>183</v>
      </c>
      <c r="D7" s="34" t="s">
        <v>107</v>
      </c>
      <c r="E7" s="34" t="s">
        <v>77</v>
      </c>
      <c r="F7" s="35" t="s">
        <v>184</v>
      </c>
      <c r="G7" s="35" t="s">
        <v>108</v>
      </c>
      <c r="H7" s="35" t="s">
        <v>91</v>
      </c>
      <c r="I7" s="35" t="s">
        <v>268</v>
      </c>
      <c r="J7" s="33" t="s">
        <v>313</v>
      </c>
      <c r="K7" s="33" t="s">
        <v>396</v>
      </c>
      <c r="L7" s="33" t="s">
        <v>315</v>
      </c>
      <c r="M7" s="31"/>
      <c r="N7" s="70"/>
      <c r="O7" s="70"/>
      <c r="P7" s="70"/>
    </row>
    <row r="8" spans="1:16" ht="13.5" thickBot="1" x14ac:dyDescent="0.25">
      <c r="A8" s="112">
        <v>1</v>
      </c>
      <c r="B8" s="112">
        <v>2</v>
      </c>
      <c r="C8" s="36" t="s">
        <v>172</v>
      </c>
      <c r="D8" s="36"/>
      <c r="E8" s="49" t="s">
        <v>229</v>
      </c>
      <c r="F8" s="49"/>
      <c r="G8" s="118" t="s">
        <v>84</v>
      </c>
      <c r="H8" s="87"/>
      <c r="I8" s="87">
        <v>9.25</v>
      </c>
      <c r="J8" s="88">
        <v>0</v>
      </c>
      <c r="K8" s="87"/>
      <c r="L8" s="87">
        <f>SUM(J8,K8)</f>
        <v>0</v>
      </c>
      <c r="M8" s="31"/>
      <c r="N8" s="70"/>
      <c r="O8" s="70"/>
      <c r="P8" s="70"/>
    </row>
    <row r="9" spans="1:16" s="60" customFormat="1" ht="13.5" thickBot="1" x14ac:dyDescent="0.25">
      <c r="A9" s="76" t="s">
        <v>171</v>
      </c>
      <c r="B9" s="112">
        <v>4</v>
      </c>
      <c r="C9" s="36" t="s">
        <v>201</v>
      </c>
      <c r="D9" s="36"/>
      <c r="E9" s="49" t="s">
        <v>229</v>
      </c>
      <c r="F9" s="49"/>
      <c r="G9" s="118" t="s">
        <v>84</v>
      </c>
      <c r="H9" s="87"/>
      <c r="I9" s="87">
        <v>9.25</v>
      </c>
      <c r="J9" s="88">
        <v>0</v>
      </c>
      <c r="K9" s="87"/>
      <c r="L9" s="87">
        <f t="shared" ref="L9:L15" si="0">SUM(J9,K9)</f>
        <v>0</v>
      </c>
      <c r="M9" s="31"/>
      <c r="N9" s="70"/>
      <c r="O9" s="70"/>
      <c r="P9" s="70"/>
    </row>
    <row r="10" spans="1:16" s="60" customFormat="1" ht="13.5" thickBot="1" x14ac:dyDescent="0.25">
      <c r="A10" s="76" t="s">
        <v>233</v>
      </c>
      <c r="B10" s="112">
        <v>7</v>
      </c>
      <c r="C10" s="36" t="s">
        <v>292</v>
      </c>
      <c r="D10" s="36"/>
      <c r="E10" s="49" t="s">
        <v>229</v>
      </c>
      <c r="F10" s="49"/>
      <c r="G10" s="118" t="s">
        <v>84</v>
      </c>
      <c r="H10" s="87"/>
      <c r="I10" s="87">
        <v>9.25</v>
      </c>
      <c r="J10" s="88">
        <v>0</v>
      </c>
      <c r="K10" s="87">
        <v>12.85</v>
      </c>
      <c r="L10" s="87">
        <f t="shared" si="0"/>
        <v>12.85</v>
      </c>
      <c r="M10" s="31"/>
      <c r="N10" s="70"/>
      <c r="O10" s="70"/>
      <c r="P10" s="70"/>
    </row>
    <row r="11" spans="1:16" s="60" customFormat="1" ht="13.5" thickBot="1" x14ac:dyDescent="0.25">
      <c r="A11" s="76" t="s">
        <v>293</v>
      </c>
      <c r="B11" s="112">
        <v>5</v>
      </c>
      <c r="C11" s="36" t="s">
        <v>294</v>
      </c>
      <c r="D11" s="36"/>
      <c r="E11" s="49" t="s">
        <v>229</v>
      </c>
      <c r="F11" s="49"/>
      <c r="G11" s="118" t="s">
        <v>84</v>
      </c>
      <c r="H11" s="87"/>
      <c r="I11" s="87">
        <v>9.25</v>
      </c>
      <c r="J11" s="88">
        <v>0</v>
      </c>
      <c r="K11" s="87"/>
      <c r="L11" s="87">
        <f t="shared" si="0"/>
        <v>0</v>
      </c>
      <c r="M11" s="31"/>
      <c r="N11" s="70"/>
      <c r="O11" s="70"/>
      <c r="P11" s="70"/>
    </row>
    <row r="12" spans="1:16" s="60" customFormat="1" ht="13.5" thickBot="1" x14ac:dyDescent="0.25">
      <c r="A12" s="76">
        <v>2</v>
      </c>
      <c r="B12" s="112">
        <v>2</v>
      </c>
      <c r="C12" s="36" t="s">
        <v>172</v>
      </c>
      <c r="D12" s="36"/>
      <c r="E12" s="49" t="s">
        <v>229</v>
      </c>
      <c r="F12" s="49"/>
      <c r="G12" s="137" t="s">
        <v>83</v>
      </c>
      <c r="H12" s="89"/>
      <c r="I12" s="90">
        <v>0</v>
      </c>
      <c r="J12" s="87">
        <v>9.25</v>
      </c>
      <c r="K12" s="87"/>
      <c r="L12" s="87">
        <f>SUM(J12,K12)</f>
        <v>9.25</v>
      </c>
      <c r="M12" s="31"/>
      <c r="N12" s="70"/>
      <c r="O12" s="70"/>
      <c r="P12" s="70"/>
    </row>
    <row r="13" spans="1:16" s="60" customFormat="1" ht="13.5" thickBot="1" x14ac:dyDescent="0.25">
      <c r="A13" s="76" t="s">
        <v>173</v>
      </c>
      <c r="B13" s="112">
        <v>4</v>
      </c>
      <c r="C13" s="36" t="s">
        <v>201</v>
      </c>
      <c r="D13" s="36"/>
      <c r="E13" s="49" t="s">
        <v>229</v>
      </c>
      <c r="F13" s="49"/>
      <c r="G13" s="137" t="s">
        <v>83</v>
      </c>
      <c r="H13" s="89"/>
      <c r="I13" s="90">
        <v>0</v>
      </c>
      <c r="J13" s="87">
        <v>9.25</v>
      </c>
      <c r="K13" s="87"/>
      <c r="L13" s="87">
        <f t="shared" si="0"/>
        <v>9.25</v>
      </c>
      <c r="M13" s="31"/>
      <c r="N13" s="70"/>
      <c r="O13" s="70"/>
      <c r="P13" s="70"/>
    </row>
    <row r="14" spans="1:16" s="9" customFormat="1" ht="13.5" thickBot="1" x14ac:dyDescent="0.25">
      <c r="A14" s="76" t="s">
        <v>232</v>
      </c>
      <c r="B14" s="112">
        <v>7</v>
      </c>
      <c r="C14" s="36" t="s">
        <v>292</v>
      </c>
      <c r="D14" s="36"/>
      <c r="E14" s="49" t="s">
        <v>229</v>
      </c>
      <c r="F14" s="49"/>
      <c r="G14" s="137" t="s">
        <v>83</v>
      </c>
      <c r="H14" s="89"/>
      <c r="I14" s="90">
        <v>0</v>
      </c>
      <c r="J14" s="87">
        <v>9.25</v>
      </c>
      <c r="K14" s="87">
        <v>12.85</v>
      </c>
      <c r="L14" s="87">
        <f t="shared" si="0"/>
        <v>22.1</v>
      </c>
      <c r="M14" s="37"/>
      <c r="N14" s="70"/>
      <c r="O14" s="70"/>
      <c r="P14" s="70"/>
    </row>
    <row r="15" spans="1:16" ht="13.5" thickBot="1" x14ac:dyDescent="0.25">
      <c r="A15" s="76" t="s">
        <v>316</v>
      </c>
      <c r="B15" s="112">
        <v>5</v>
      </c>
      <c r="C15" s="36" t="s">
        <v>294</v>
      </c>
      <c r="D15" s="36"/>
      <c r="E15" s="49" t="s">
        <v>229</v>
      </c>
      <c r="F15" s="49"/>
      <c r="G15" s="137" t="s">
        <v>83</v>
      </c>
      <c r="H15" s="77"/>
      <c r="I15" s="90">
        <v>0</v>
      </c>
      <c r="J15" s="87">
        <v>9.25</v>
      </c>
      <c r="K15" s="87"/>
      <c r="L15" s="87">
        <f t="shared" si="0"/>
        <v>9.25</v>
      </c>
      <c r="M15" s="31"/>
      <c r="N15" s="70"/>
      <c r="O15" s="70"/>
      <c r="P15" s="70"/>
    </row>
    <row r="16" spans="1:16" s="60" customFormat="1" x14ac:dyDescent="0.2">
      <c r="A16" s="115"/>
      <c r="B16" s="134"/>
      <c r="C16" s="61"/>
      <c r="D16" s="61"/>
      <c r="E16" s="61"/>
      <c r="F16" s="61"/>
      <c r="G16" s="61"/>
      <c r="H16" s="61"/>
      <c r="I16" s="61"/>
      <c r="J16" s="61"/>
      <c r="K16" s="61"/>
      <c r="L16" s="61"/>
      <c r="M16" s="31"/>
      <c r="N16" s="70"/>
      <c r="O16" s="70"/>
      <c r="P16" s="70"/>
    </row>
    <row r="17" spans="1:16" s="60" customFormat="1" ht="13.5" thickBot="1" x14ac:dyDescent="0.25">
      <c r="A17" s="115"/>
      <c r="B17" s="134"/>
      <c r="C17" s="61"/>
      <c r="D17" s="61"/>
      <c r="E17" s="61"/>
      <c r="F17" s="61"/>
      <c r="G17" s="61"/>
      <c r="H17" s="61"/>
      <c r="I17" s="61"/>
      <c r="J17" s="61"/>
      <c r="K17" s="61"/>
      <c r="L17" s="61"/>
      <c r="M17" s="31"/>
      <c r="N17" s="70"/>
      <c r="O17" s="70"/>
      <c r="P17" s="70"/>
    </row>
    <row r="18" spans="1:16" ht="13.5" thickBot="1" x14ac:dyDescent="0.25">
      <c r="A18" s="119" t="s">
        <v>109</v>
      </c>
      <c r="B18" s="135"/>
      <c r="C18" s="39"/>
      <c r="D18" s="39"/>
      <c r="E18" s="39"/>
      <c r="F18" s="39"/>
      <c r="G18" s="39"/>
      <c r="H18" s="39"/>
      <c r="I18" s="39"/>
      <c r="J18" s="75"/>
      <c r="K18" s="39"/>
      <c r="L18" s="124"/>
      <c r="M18" s="31"/>
      <c r="N18" s="70"/>
      <c r="O18" s="70"/>
      <c r="P18" s="70"/>
    </row>
    <row r="19" spans="1:16" ht="13.5" thickBot="1" x14ac:dyDescent="0.25">
      <c r="A19" s="120" t="s">
        <v>96</v>
      </c>
      <c r="B19" s="77" t="s">
        <v>97</v>
      </c>
      <c r="C19" s="32" t="s">
        <v>98</v>
      </c>
      <c r="D19" s="32" t="s">
        <v>99</v>
      </c>
      <c r="E19" s="32" t="s">
        <v>100</v>
      </c>
      <c r="F19" s="32" t="s">
        <v>101</v>
      </c>
      <c r="G19" s="32" t="s">
        <v>102</v>
      </c>
      <c r="H19" s="32" t="s">
        <v>103</v>
      </c>
      <c r="I19" s="32" t="s">
        <v>104</v>
      </c>
      <c r="J19" s="32" t="s">
        <v>105</v>
      </c>
      <c r="K19" s="32" t="s">
        <v>123</v>
      </c>
      <c r="L19" s="32" t="s">
        <v>200</v>
      </c>
      <c r="M19" s="61"/>
      <c r="N19" s="61"/>
      <c r="O19" s="61"/>
      <c r="P19" s="70"/>
    </row>
    <row r="20" spans="1:16" ht="101.25" thickBot="1" x14ac:dyDescent="0.25">
      <c r="A20" s="121" t="s">
        <v>106</v>
      </c>
      <c r="B20" s="136" t="s">
        <v>288</v>
      </c>
      <c r="C20" s="33" t="s">
        <v>183</v>
      </c>
      <c r="D20" s="35" t="s">
        <v>107</v>
      </c>
      <c r="E20" s="35" t="s">
        <v>77</v>
      </c>
      <c r="F20" s="35" t="s">
        <v>184</v>
      </c>
      <c r="G20" s="35" t="s">
        <v>108</v>
      </c>
      <c r="H20" s="35" t="s">
        <v>91</v>
      </c>
      <c r="I20" s="35" t="s">
        <v>269</v>
      </c>
      <c r="J20" s="33" t="s">
        <v>270</v>
      </c>
      <c r="K20" s="33" t="s">
        <v>396</v>
      </c>
      <c r="L20" s="33" t="s">
        <v>315</v>
      </c>
      <c r="M20" s="61"/>
      <c r="N20" s="61"/>
      <c r="O20" s="61"/>
      <c r="P20" s="70"/>
    </row>
    <row r="21" spans="1:16" ht="13.5" thickBot="1" x14ac:dyDescent="0.25">
      <c r="A21" s="112">
        <v>1.1000000000000001</v>
      </c>
      <c r="B21" s="112">
        <v>2</v>
      </c>
      <c r="C21" s="36" t="s">
        <v>172</v>
      </c>
      <c r="D21" s="36"/>
      <c r="E21" s="49" t="s">
        <v>229</v>
      </c>
      <c r="F21" s="49"/>
      <c r="G21" s="118" t="s">
        <v>84</v>
      </c>
      <c r="H21" s="87"/>
      <c r="I21" s="87"/>
      <c r="J21" s="88">
        <v>0</v>
      </c>
      <c r="K21" s="87"/>
      <c r="L21" s="87">
        <f t="shared" ref="L21:L27" si="1">SUM(J21,K21)</f>
        <v>0</v>
      </c>
      <c r="M21" s="61"/>
      <c r="N21" s="61"/>
      <c r="O21" s="61"/>
      <c r="P21" s="70"/>
    </row>
    <row r="22" spans="1:16" ht="13.5" thickBot="1" x14ac:dyDescent="0.25">
      <c r="A22" s="76" t="s">
        <v>174</v>
      </c>
      <c r="B22" s="112">
        <v>4</v>
      </c>
      <c r="C22" s="36" t="s">
        <v>201</v>
      </c>
      <c r="D22" s="36"/>
      <c r="E22" s="49" t="s">
        <v>229</v>
      </c>
      <c r="F22" s="49"/>
      <c r="G22" s="118" t="s">
        <v>84</v>
      </c>
      <c r="H22" s="87"/>
      <c r="I22" s="87"/>
      <c r="J22" s="88">
        <v>0</v>
      </c>
      <c r="K22" s="87"/>
      <c r="L22" s="87">
        <f t="shared" si="1"/>
        <v>0</v>
      </c>
      <c r="M22" s="61"/>
      <c r="N22" s="61"/>
      <c r="O22" s="61"/>
      <c r="P22" s="70"/>
    </row>
    <row r="23" spans="1:16" s="60" customFormat="1" ht="13.5" thickBot="1" x14ac:dyDescent="0.25">
      <c r="A23" s="76" t="s">
        <v>234</v>
      </c>
      <c r="B23" s="112">
        <v>7</v>
      </c>
      <c r="C23" s="36" t="s">
        <v>292</v>
      </c>
      <c r="D23" s="36"/>
      <c r="E23" s="49" t="s">
        <v>229</v>
      </c>
      <c r="F23" s="49"/>
      <c r="G23" s="118" t="s">
        <v>84</v>
      </c>
      <c r="H23" s="87"/>
      <c r="I23" s="87"/>
      <c r="J23" s="88">
        <v>0</v>
      </c>
      <c r="K23" s="87">
        <v>12.85</v>
      </c>
      <c r="L23" s="87">
        <f t="shared" si="1"/>
        <v>12.85</v>
      </c>
      <c r="M23" s="61"/>
      <c r="N23" s="61"/>
      <c r="O23" s="61"/>
      <c r="P23" s="70"/>
    </row>
    <row r="24" spans="1:16" s="60" customFormat="1" ht="13.5" thickBot="1" x14ac:dyDescent="0.25">
      <c r="A24" s="76" t="s">
        <v>317</v>
      </c>
      <c r="B24" s="112">
        <v>5</v>
      </c>
      <c r="C24" s="36" t="s">
        <v>294</v>
      </c>
      <c r="D24" s="36"/>
      <c r="E24" s="49" t="s">
        <v>229</v>
      </c>
      <c r="F24" s="49"/>
      <c r="G24" s="118" t="s">
        <v>84</v>
      </c>
      <c r="H24" s="87"/>
      <c r="I24" s="87"/>
      <c r="J24" s="88">
        <v>0</v>
      </c>
      <c r="K24" s="87"/>
      <c r="L24" s="87">
        <f t="shared" si="1"/>
        <v>0</v>
      </c>
      <c r="M24" s="61"/>
      <c r="N24" s="61"/>
      <c r="O24" s="61"/>
      <c r="P24" s="70"/>
    </row>
    <row r="25" spans="1:16" s="60" customFormat="1" ht="13.5" thickBot="1" x14ac:dyDescent="0.25">
      <c r="A25" s="112">
        <v>2.1</v>
      </c>
      <c r="B25" s="112">
        <v>2</v>
      </c>
      <c r="C25" s="36" t="s">
        <v>172</v>
      </c>
      <c r="D25" s="36"/>
      <c r="E25" s="49" t="s">
        <v>229</v>
      </c>
      <c r="F25" s="49"/>
      <c r="G25" s="137" t="s">
        <v>83</v>
      </c>
      <c r="H25" s="89"/>
      <c r="I25" s="90">
        <v>0</v>
      </c>
      <c r="J25" s="87"/>
      <c r="K25" s="87"/>
      <c r="L25" s="87">
        <f t="shared" si="1"/>
        <v>0</v>
      </c>
      <c r="M25" s="61"/>
      <c r="N25" s="61"/>
      <c r="O25" s="61"/>
      <c r="P25" s="70"/>
    </row>
    <row r="26" spans="1:16" s="60" customFormat="1" ht="13.5" thickBot="1" x14ac:dyDescent="0.25">
      <c r="A26" s="76" t="s">
        <v>175</v>
      </c>
      <c r="B26" s="112">
        <v>4</v>
      </c>
      <c r="C26" s="36" t="s">
        <v>201</v>
      </c>
      <c r="D26" s="36"/>
      <c r="E26" s="49" t="s">
        <v>229</v>
      </c>
      <c r="F26" s="49"/>
      <c r="G26" s="137" t="s">
        <v>83</v>
      </c>
      <c r="H26" s="89"/>
      <c r="I26" s="90">
        <v>0</v>
      </c>
      <c r="J26" s="87"/>
      <c r="K26" s="87"/>
      <c r="L26" s="87">
        <f t="shared" si="1"/>
        <v>0</v>
      </c>
      <c r="M26" s="61"/>
      <c r="N26" s="61"/>
      <c r="O26" s="61"/>
      <c r="P26" s="70"/>
    </row>
    <row r="27" spans="1:16" s="60" customFormat="1" ht="13.5" thickBot="1" x14ac:dyDescent="0.25">
      <c r="A27" s="76" t="s">
        <v>235</v>
      </c>
      <c r="B27" s="112">
        <v>7</v>
      </c>
      <c r="C27" s="36" t="s">
        <v>292</v>
      </c>
      <c r="D27" s="36"/>
      <c r="E27" s="49" t="s">
        <v>229</v>
      </c>
      <c r="F27" s="49"/>
      <c r="G27" s="137" t="s">
        <v>83</v>
      </c>
      <c r="H27" s="89"/>
      <c r="I27" s="90">
        <v>0</v>
      </c>
      <c r="J27" s="87"/>
      <c r="K27" s="87">
        <v>12.85</v>
      </c>
      <c r="L27" s="87">
        <f t="shared" si="1"/>
        <v>12.85</v>
      </c>
      <c r="M27" s="61"/>
      <c r="N27" s="61"/>
      <c r="O27" s="61"/>
      <c r="P27" s="70"/>
    </row>
    <row r="28" spans="1:16" ht="13.5" thickBot="1" x14ac:dyDescent="0.25">
      <c r="A28" s="76" t="s">
        <v>318</v>
      </c>
      <c r="B28" s="112">
        <v>5</v>
      </c>
      <c r="C28" s="36" t="s">
        <v>294</v>
      </c>
      <c r="D28" s="36"/>
      <c r="E28" s="49" t="s">
        <v>229</v>
      </c>
      <c r="F28" s="49"/>
      <c r="G28" s="137" t="s">
        <v>83</v>
      </c>
      <c r="H28" s="89"/>
      <c r="I28" s="90">
        <v>0</v>
      </c>
      <c r="J28" s="87"/>
      <c r="K28" s="87"/>
      <c r="L28" s="87">
        <f>SUM(J28,K28)</f>
        <v>0</v>
      </c>
      <c r="M28" s="61"/>
      <c r="N28" s="61"/>
      <c r="O28" s="61"/>
      <c r="P28" s="70"/>
    </row>
    <row r="29" spans="1:16" s="60" customFormat="1" x14ac:dyDescent="0.2">
      <c r="A29" s="115"/>
      <c r="B29" s="134"/>
      <c r="C29" s="61"/>
      <c r="D29" s="61"/>
      <c r="E29" s="61"/>
      <c r="F29" s="61"/>
      <c r="G29" s="61"/>
      <c r="H29" s="61"/>
      <c r="I29" s="61"/>
      <c r="J29" s="61"/>
      <c r="K29" s="61"/>
      <c r="L29" s="61"/>
      <c r="M29" s="61"/>
      <c r="N29" s="61"/>
      <c r="O29" s="61"/>
      <c r="P29" s="70"/>
    </row>
    <row r="30" spans="1:16" ht="13.5" thickBot="1" x14ac:dyDescent="0.25">
      <c r="A30" s="115"/>
      <c r="B30" s="134"/>
      <c r="D30" s="61"/>
      <c r="E30" s="61"/>
      <c r="G30" s="61"/>
      <c r="H30" s="61"/>
      <c r="I30" s="61"/>
      <c r="J30" s="61"/>
      <c r="K30" s="61"/>
      <c r="L30" s="61"/>
      <c r="M30" s="61"/>
      <c r="N30" s="61"/>
      <c r="O30" s="61"/>
      <c r="P30" s="70"/>
    </row>
    <row r="31" spans="1:16" ht="13.5" thickBot="1" x14ac:dyDescent="0.25">
      <c r="A31" s="119" t="s">
        <v>110</v>
      </c>
      <c r="B31" s="135"/>
      <c r="C31" s="39"/>
      <c r="D31" s="39"/>
      <c r="E31" s="39"/>
      <c r="F31" s="39"/>
      <c r="G31" s="39"/>
      <c r="H31" s="39"/>
      <c r="I31" s="39"/>
      <c r="J31" s="75"/>
      <c r="K31" s="39"/>
      <c r="L31" s="124"/>
      <c r="M31" s="61"/>
      <c r="N31" s="61"/>
      <c r="O31" s="61"/>
      <c r="P31" s="70"/>
    </row>
    <row r="32" spans="1:16" ht="13.5" thickBot="1" x14ac:dyDescent="0.25">
      <c r="A32" s="120" t="s">
        <v>96</v>
      </c>
      <c r="B32" s="77" t="s">
        <v>97</v>
      </c>
      <c r="C32" s="32" t="s">
        <v>98</v>
      </c>
      <c r="D32" s="32" t="s">
        <v>99</v>
      </c>
      <c r="E32" s="32" t="s">
        <v>100</v>
      </c>
      <c r="F32" s="32" t="s">
        <v>101</v>
      </c>
      <c r="G32" s="32" t="s">
        <v>102</v>
      </c>
      <c r="H32" s="32" t="s">
        <v>103</v>
      </c>
      <c r="I32" s="32" t="s">
        <v>104</v>
      </c>
      <c r="J32" s="32" t="s">
        <v>105</v>
      </c>
      <c r="K32" s="32" t="s">
        <v>123</v>
      </c>
      <c r="L32" s="32" t="s">
        <v>200</v>
      </c>
      <c r="M32" s="61"/>
      <c r="N32" s="61"/>
      <c r="O32" s="61"/>
      <c r="P32" s="70"/>
    </row>
    <row r="33" spans="1:16" ht="101.25" thickBot="1" x14ac:dyDescent="0.25">
      <c r="A33" s="121" t="s">
        <v>106</v>
      </c>
      <c r="B33" s="136" t="s">
        <v>288</v>
      </c>
      <c r="C33" s="33" t="s">
        <v>183</v>
      </c>
      <c r="D33" s="35" t="s">
        <v>107</v>
      </c>
      <c r="E33" s="35" t="s">
        <v>77</v>
      </c>
      <c r="F33" s="35" t="s">
        <v>184</v>
      </c>
      <c r="G33" s="35" t="s">
        <v>108</v>
      </c>
      <c r="H33" s="35" t="s">
        <v>91</v>
      </c>
      <c r="I33" s="35" t="s">
        <v>268</v>
      </c>
      <c r="J33" s="33" t="s">
        <v>313</v>
      </c>
      <c r="K33" s="33" t="s">
        <v>396</v>
      </c>
      <c r="L33" s="33" t="s">
        <v>315</v>
      </c>
      <c r="M33" s="61"/>
      <c r="N33" s="61"/>
      <c r="O33" s="61"/>
      <c r="P33" s="70"/>
    </row>
    <row r="34" spans="1:16" ht="13.5" thickBot="1" x14ac:dyDescent="0.25">
      <c r="A34" s="112">
        <v>2.2000000000000002</v>
      </c>
      <c r="B34" s="112">
        <v>2</v>
      </c>
      <c r="C34" s="36" t="s">
        <v>172</v>
      </c>
      <c r="D34" s="36"/>
      <c r="E34" s="49" t="s">
        <v>229</v>
      </c>
      <c r="F34" s="49"/>
      <c r="G34" s="137" t="s">
        <v>83</v>
      </c>
      <c r="H34" s="89"/>
      <c r="I34" s="90">
        <v>0</v>
      </c>
      <c r="J34" s="87">
        <v>9.25</v>
      </c>
      <c r="K34" s="87"/>
      <c r="L34" s="87">
        <f t="shared" ref="L34:L37" si="2">SUM(J34,K34)</f>
        <v>9.25</v>
      </c>
      <c r="M34" s="61"/>
      <c r="N34" s="61"/>
      <c r="O34" s="61"/>
      <c r="P34" s="70"/>
    </row>
    <row r="35" spans="1:16" s="60" customFormat="1" ht="13.5" thickBot="1" x14ac:dyDescent="0.25">
      <c r="A35" s="76" t="s">
        <v>193</v>
      </c>
      <c r="B35" s="112">
        <v>4</v>
      </c>
      <c r="C35" s="36" t="s">
        <v>201</v>
      </c>
      <c r="D35" s="36"/>
      <c r="E35" s="49" t="s">
        <v>229</v>
      </c>
      <c r="F35" s="49"/>
      <c r="G35" s="137" t="s">
        <v>83</v>
      </c>
      <c r="H35" s="89"/>
      <c r="I35" s="90">
        <v>0</v>
      </c>
      <c r="J35" s="87">
        <v>9.25</v>
      </c>
      <c r="K35" s="87"/>
      <c r="L35" s="87">
        <f t="shared" si="2"/>
        <v>9.25</v>
      </c>
      <c r="M35" s="61"/>
      <c r="N35" s="61"/>
      <c r="O35" s="61"/>
      <c r="P35" s="70"/>
    </row>
    <row r="36" spans="1:16" s="60" customFormat="1" ht="13.5" thickBot="1" x14ac:dyDescent="0.25">
      <c r="A36" s="76" t="s">
        <v>236</v>
      </c>
      <c r="B36" s="112">
        <v>7</v>
      </c>
      <c r="C36" s="36" t="s">
        <v>292</v>
      </c>
      <c r="D36" s="36"/>
      <c r="E36" s="49" t="s">
        <v>229</v>
      </c>
      <c r="F36" s="49"/>
      <c r="G36" s="137" t="s">
        <v>83</v>
      </c>
      <c r="H36" s="89"/>
      <c r="I36" s="90">
        <v>0</v>
      </c>
      <c r="J36" s="87">
        <v>9.25</v>
      </c>
      <c r="K36" s="87">
        <v>12.85</v>
      </c>
      <c r="L36" s="87">
        <f t="shared" si="2"/>
        <v>22.1</v>
      </c>
      <c r="M36" s="61"/>
      <c r="N36" s="61"/>
      <c r="O36" s="61"/>
      <c r="P36" s="70"/>
    </row>
    <row r="37" spans="1:16" s="60" customFormat="1" ht="13.5" thickBot="1" x14ac:dyDescent="0.25">
      <c r="A37" s="138" t="s">
        <v>319</v>
      </c>
      <c r="B37" s="112">
        <v>5</v>
      </c>
      <c r="C37" s="36" t="s">
        <v>294</v>
      </c>
      <c r="D37" s="36"/>
      <c r="E37" s="49" t="s">
        <v>229</v>
      </c>
      <c r="F37" s="49"/>
      <c r="G37" s="137" t="s">
        <v>83</v>
      </c>
      <c r="H37" s="89"/>
      <c r="I37" s="90">
        <v>0</v>
      </c>
      <c r="J37" s="87">
        <v>9.25</v>
      </c>
      <c r="K37" s="87"/>
      <c r="L37" s="87">
        <f t="shared" si="2"/>
        <v>9.25</v>
      </c>
      <c r="M37" s="61"/>
      <c r="N37" s="61"/>
      <c r="O37" s="61"/>
      <c r="P37" s="70"/>
    </row>
    <row r="38" spans="1:16" x14ac:dyDescent="0.2">
      <c r="A38" s="115"/>
      <c r="B38" s="134"/>
      <c r="D38" s="61"/>
      <c r="E38" s="61"/>
      <c r="G38" s="61"/>
      <c r="H38" s="61"/>
      <c r="I38" s="61"/>
      <c r="J38" s="61"/>
      <c r="K38" s="61"/>
      <c r="L38" s="61"/>
      <c r="M38" s="61"/>
      <c r="N38" s="61"/>
      <c r="O38" s="61"/>
      <c r="P38" s="70"/>
    </row>
    <row r="39" spans="1:16" ht="13.5" thickBot="1" x14ac:dyDescent="0.25">
      <c r="A39" s="115"/>
      <c r="B39" s="134"/>
      <c r="D39" s="61"/>
      <c r="E39" s="61"/>
      <c r="G39" s="61"/>
      <c r="H39" s="61"/>
      <c r="I39" s="61"/>
      <c r="J39" s="61"/>
      <c r="K39" s="61"/>
      <c r="L39" s="61"/>
      <c r="M39" s="61"/>
      <c r="N39" s="61"/>
      <c r="O39" s="61"/>
      <c r="P39" s="70"/>
    </row>
    <row r="40" spans="1:16" ht="13.5" thickBot="1" x14ac:dyDescent="0.25">
      <c r="A40" s="119" t="s">
        <v>111</v>
      </c>
      <c r="B40" s="135"/>
      <c r="C40" s="39"/>
      <c r="D40" s="39"/>
      <c r="E40" s="39"/>
      <c r="F40" s="39"/>
      <c r="G40" s="39"/>
      <c r="H40" s="39"/>
      <c r="I40" s="39"/>
      <c r="J40" s="75"/>
      <c r="K40" s="39"/>
      <c r="L40" s="124"/>
      <c r="M40" s="61"/>
      <c r="N40" s="61"/>
      <c r="O40" s="61"/>
      <c r="P40" s="70"/>
    </row>
    <row r="41" spans="1:16" ht="13.5" thickBot="1" x14ac:dyDescent="0.25">
      <c r="A41" s="120" t="s">
        <v>96</v>
      </c>
      <c r="B41" s="77" t="s">
        <v>97</v>
      </c>
      <c r="C41" s="32" t="s">
        <v>98</v>
      </c>
      <c r="D41" s="32" t="s">
        <v>99</v>
      </c>
      <c r="E41" s="32" t="s">
        <v>100</v>
      </c>
      <c r="F41" s="32" t="s">
        <v>101</v>
      </c>
      <c r="G41" s="32" t="s">
        <v>102</v>
      </c>
      <c r="H41" s="32" t="s">
        <v>103</v>
      </c>
      <c r="I41" s="32" t="s">
        <v>104</v>
      </c>
      <c r="J41" s="32" t="s">
        <v>105</v>
      </c>
      <c r="K41" s="32" t="s">
        <v>123</v>
      </c>
      <c r="L41" s="32" t="s">
        <v>200</v>
      </c>
      <c r="M41" s="61"/>
      <c r="N41" s="61"/>
      <c r="O41" s="61"/>
      <c r="P41" s="70"/>
    </row>
    <row r="42" spans="1:16" ht="101.25" thickBot="1" x14ac:dyDescent="0.25">
      <c r="A42" s="121" t="s">
        <v>106</v>
      </c>
      <c r="B42" s="136" t="s">
        <v>288</v>
      </c>
      <c r="C42" s="33" t="s">
        <v>183</v>
      </c>
      <c r="D42" s="35" t="s">
        <v>107</v>
      </c>
      <c r="E42" s="35" t="s">
        <v>77</v>
      </c>
      <c r="F42" s="35" t="s">
        <v>184</v>
      </c>
      <c r="G42" s="35" t="s">
        <v>108</v>
      </c>
      <c r="H42" s="35" t="s">
        <v>91</v>
      </c>
      <c r="I42" s="35" t="s">
        <v>303</v>
      </c>
      <c r="J42" s="33" t="s">
        <v>304</v>
      </c>
      <c r="K42" s="33" t="s">
        <v>396</v>
      </c>
      <c r="L42" s="33" t="s">
        <v>315</v>
      </c>
      <c r="M42" s="61"/>
      <c r="N42" s="61"/>
      <c r="O42" s="61"/>
      <c r="P42" s="70"/>
    </row>
    <row r="43" spans="1:16" s="60" customFormat="1" ht="13.5" thickBot="1" x14ac:dyDescent="0.25">
      <c r="A43" s="112">
        <v>2.2999999999999998</v>
      </c>
      <c r="B43" s="112">
        <v>2</v>
      </c>
      <c r="C43" s="36" t="s">
        <v>172</v>
      </c>
      <c r="D43" s="36"/>
      <c r="E43" s="49" t="s">
        <v>229</v>
      </c>
      <c r="F43" s="49"/>
      <c r="G43" s="137" t="s">
        <v>83</v>
      </c>
      <c r="H43" s="89"/>
      <c r="I43" s="90">
        <v>0</v>
      </c>
      <c r="J43" s="87"/>
      <c r="K43" s="87"/>
      <c r="L43" s="87">
        <f t="shared" ref="L43:L46" si="3">SUM(J43,K43)</f>
        <v>0</v>
      </c>
      <c r="M43" s="61"/>
      <c r="N43" s="61"/>
      <c r="O43" s="61"/>
      <c r="P43" s="70"/>
    </row>
    <row r="44" spans="1:16" s="60" customFormat="1" ht="13.5" thickBot="1" x14ac:dyDescent="0.25">
      <c r="A44" s="76" t="s">
        <v>176</v>
      </c>
      <c r="B44" s="112">
        <v>4</v>
      </c>
      <c r="C44" s="36" t="s">
        <v>201</v>
      </c>
      <c r="D44" s="36"/>
      <c r="E44" s="49" t="s">
        <v>229</v>
      </c>
      <c r="F44" s="49"/>
      <c r="G44" s="137" t="s">
        <v>83</v>
      </c>
      <c r="H44" s="89"/>
      <c r="I44" s="90">
        <v>0</v>
      </c>
      <c r="J44" s="87"/>
      <c r="K44" s="87"/>
      <c r="L44" s="87">
        <f t="shared" si="3"/>
        <v>0</v>
      </c>
      <c r="M44" s="61"/>
      <c r="N44" s="61"/>
      <c r="O44" s="61"/>
      <c r="P44" s="70"/>
    </row>
    <row r="45" spans="1:16" s="60" customFormat="1" ht="13.5" thickBot="1" x14ac:dyDescent="0.25">
      <c r="A45" s="76" t="s">
        <v>237</v>
      </c>
      <c r="B45" s="112">
        <v>7</v>
      </c>
      <c r="C45" s="36" t="s">
        <v>292</v>
      </c>
      <c r="D45" s="36"/>
      <c r="E45" s="49" t="s">
        <v>229</v>
      </c>
      <c r="F45" s="49"/>
      <c r="G45" s="137" t="s">
        <v>83</v>
      </c>
      <c r="H45" s="89"/>
      <c r="I45" s="90">
        <v>0</v>
      </c>
      <c r="J45" s="87"/>
      <c r="K45" s="87">
        <v>12.85</v>
      </c>
      <c r="L45" s="87">
        <f t="shared" si="3"/>
        <v>12.85</v>
      </c>
      <c r="M45" s="61"/>
      <c r="N45" s="61"/>
      <c r="O45" s="61"/>
      <c r="P45" s="70"/>
    </row>
    <row r="46" spans="1:16" s="60" customFormat="1" ht="13.5" thickBot="1" x14ac:dyDescent="0.25">
      <c r="A46" s="138" t="s">
        <v>320</v>
      </c>
      <c r="B46" s="112">
        <v>5</v>
      </c>
      <c r="C46" s="36" t="s">
        <v>294</v>
      </c>
      <c r="D46" s="36"/>
      <c r="E46" s="49" t="s">
        <v>229</v>
      </c>
      <c r="F46" s="49"/>
      <c r="G46" s="137" t="s">
        <v>83</v>
      </c>
      <c r="H46" s="89"/>
      <c r="I46" s="90">
        <v>0</v>
      </c>
      <c r="J46" s="87"/>
      <c r="K46" s="87"/>
      <c r="L46" s="87">
        <f t="shared" si="3"/>
        <v>0</v>
      </c>
      <c r="M46" s="61"/>
      <c r="N46" s="61"/>
      <c r="O46" s="61"/>
      <c r="P46" s="70"/>
    </row>
    <row r="47" spans="1:16" x14ac:dyDescent="0.2">
      <c r="A47" s="139"/>
      <c r="B47" s="139"/>
      <c r="C47" s="91"/>
      <c r="D47" s="91"/>
      <c r="E47" s="140"/>
      <c r="F47" s="140"/>
      <c r="G47" s="139"/>
      <c r="H47" s="94"/>
      <c r="I47" s="94"/>
      <c r="J47" s="94"/>
      <c r="K47" s="94"/>
      <c r="L47" s="94"/>
      <c r="M47" s="61"/>
      <c r="N47" s="61"/>
      <c r="O47" s="61"/>
      <c r="P47" s="70"/>
    </row>
    <row r="48" spans="1:16" ht="13.5" thickBot="1" x14ac:dyDescent="0.25">
      <c r="A48" s="122"/>
      <c r="B48" s="141"/>
      <c r="C48" s="116"/>
      <c r="D48" s="91"/>
      <c r="E48" s="92"/>
      <c r="F48" s="92"/>
      <c r="G48" s="93"/>
      <c r="H48" s="94"/>
      <c r="I48" s="94"/>
      <c r="J48" s="94"/>
      <c r="K48" s="94"/>
      <c r="L48" s="94"/>
      <c r="M48" s="61"/>
      <c r="N48" s="61"/>
      <c r="O48" s="61"/>
      <c r="P48" s="70"/>
    </row>
    <row r="49" spans="1:16" ht="13.5" thickBot="1" x14ac:dyDescent="0.25">
      <c r="A49" s="123" t="s">
        <v>321</v>
      </c>
      <c r="B49" s="142"/>
      <c r="C49" s="85"/>
      <c r="D49" s="85"/>
      <c r="E49" s="85"/>
      <c r="F49" s="85"/>
      <c r="G49" s="85"/>
      <c r="H49" s="85"/>
      <c r="I49" s="85"/>
      <c r="J49" s="86"/>
      <c r="K49" s="85"/>
      <c r="L49" s="125"/>
      <c r="M49" s="61"/>
      <c r="N49" s="61"/>
      <c r="O49" s="61"/>
      <c r="P49" s="70"/>
    </row>
    <row r="50" spans="1:16" ht="13.5" thickBot="1" x14ac:dyDescent="0.25">
      <c r="A50" s="120" t="s">
        <v>96</v>
      </c>
      <c r="B50" s="77" t="s">
        <v>97</v>
      </c>
      <c r="C50" s="32" t="s">
        <v>98</v>
      </c>
      <c r="D50" s="32" t="s">
        <v>99</v>
      </c>
      <c r="E50" s="32" t="s">
        <v>100</v>
      </c>
      <c r="F50" s="32" t="s">
        <v>101</v>
      </c>
      <c r="G50" s="32" t="s">
        <v>102</v>
      </c>
      <c r="H50" s="32" t="s">
        <v>103</v>
      </c>
      <c r="I50" s="32" t="s">
        <v>104</v>
      </c>
      <c r="J50" s="32" t="s">
        <v>105</v>
      </c>
      <c r="K50" s="32" t="s">
        <v>123</v>
      </c>
      <c r="L50" s="32" t="s">
        <v>200</v>
      </c>
      <c r="M50" s="61"/>
      <c r="N50" s="61"/>
      <c r="O50" s="61"/>
      <c r="P50" s="70"/>
    </row>
    <row r="51" spans="1:16" s="60" customFormat="1" ht="101.25" thickBot="1" x14ac:dyDescent="0.25">
      <c r="A51" s="121" t="s">
        <v>106</v>
      </c>
      <c r="B51" s="136" t="s">
        <v>288</v>
      </c>
      <c r="C51" s="33" t="s">
        <v>183</v>
      </c>
      <c r="D51" s="34" t="s">
        <v>107</v>
      </c>
      <c r="E51" s="34" t="s">
        <v>77</v>
      </c>
      <c r="F51" s="35" t="s">
        <v>184</v>
      </c>
      <c r="G51" s="35" t="s">
        <v>108</v>
      </c>
      <c r="H51" s="35" t="s">
        <v>91</v>
      </c>
      <c r="I51" s="35" t="s">
        <v>271</v>
      </c>
      <c r="J51" s="33" t="s">
        <v>272</v>
      </c>
      <c r="K51" s="33" t="s">
        <v>396</v>
      </c>
      <c r="L51" s="33" t="s">
        <v>315</v>
      </c>
      <c r="M51" s="61"/>
      <c r="N51" s="61"/>
      <c r="O51" s="61"/>
      <c r="P51" s="70"/>
    </row>
    <row r="52" spans="1:16" s="60" customFormat="1" ht="13.5" thickBot="1" x14ac:dyDescent="0.25">
      <c r="A52" s="112">
        <v>1.4</v>
      </c>
      <c r="B52" s="112">
        <v>2</v>
      </c>
      <c r="C52" s="36" t="s">
        <v>172</v>
      </c>
      <c r="D52" s="36"/>
      <c r="E52" s="49" t="s">
        <v>229</v>
      </c>
      <c r="F52" s="49"/>
      <c r="G52" s="118" t="s">
        <v>84</v>
      </c>
      <c r="H52" s="87"/>
      <c r="I52" s="87">
        <v>5.25</v>
      </c>
      <c r="J52" s="88">
        <v>0</v>
      </c>
      <c r="K52" s="87"/>
      <c r="L52" s="87">
        <f t="shared" ref="L52:L59" si="4">SUM(J52,K52)</f>
        <v>0</v>
      </c>
      <c r="M52" s="61"/>
      <c r="N52" s="61"/>
      <c r="O52" s="61"/>
      <c r="P52" s="70"/>
    </row>
    <row r="53" spans="1:16" s="60" customFormat="1" ht="13.5" thickBot="1" x14ac:dyDescent="0.25">
      <c r="A53" s="76" t="s">
        <v>177</v>
      </c>
      <c r="B53" s="112">
        <v>1</v>
      </c>
      <c r="C53" s="36" t="s">
        <v>244</v>
      </c>
      <c r="D53" s="36"/>
      <c r="E53" s="49" t="s">
        <v>229</v>
      </c>
      <c r="F53" s="49"/>
      <c r="G53" s="118" t="s">
        <v>84</v>
      </c>
      <c r="H53" s="87"/>
      <c r="I53" s="87">
        <v>5.25</v>
      </c>
      <c r="J53" s="88">
        <v>0</v>
      </c>
      <c r="K53" s="87">
        <v>12.85</v>
      </c>
      <c r="L53" s="87">
        <f t="shared" si="4"/>
        <v>12.85</v>
      </c>
      <c r="M53" s="61"/>
      <c r="N53" s="61"/>
      <c r="O53" s="61"/>
      <c r="P53" s="70"/>
    </row>
    <row r="54" spans="1:16" s="60" customFormat="1" ht="13.5" thickBot="1" x14ac:dyDescent="0.25">
      <c r="A54" s="76" t="s">
        <v>238</v>
      </c>
      <c r="B54" s="112">
        <v>7</v>
      </c>
      <c r="C54" s="36" t="s">
        <v>292</v>
      </c>
      <c r="D54" s="36"/>
      <c r="E54" s="49" t="s">
        <v>229</v>
      </c>
      <c r="F54" s="49"/>
      <c r="G54" s="118" t="s">
        <v>84</v>
      </c>
      <c r="H54" s="87"/>
      <c r="I54" s="87">
        <v>5.25</v>
      </c>
      <c r="J54" s="88">
        <v>0</v>
      </c>
      <c r="K54" s="87">
        <v>12.85</v>
      </c>
      <c r="L54" s="87">
        <f t="shared" si="4"/>
        <v>12.85</v>
      </c>
      <c r="M54" s="61"/>
      <c r="N54" s="61"/>
      <c r="O54" s="61"/>
      <c r="P54" s="70"/>
    </row>
    <row r="55" spans="1:16" s="60" customFormat="1" ht="13.5" thickBot="1" x14ac:dyDescent="0.25">
      <c r="A55" s="76" t="s">
        <v>322</v>
      </c>
      <c r="B55" s="112">
        <v>8</v>
      </c>
      <c r="C55" s="36" t="s">
        <v>226</v>
      </c>
      <c r="D55" s="36"/>
      <c r="E55" s="49" t="s">
        <v>229</v>
      </c>
      <c r="F55" s="49" t="s">
        <v>226</v>
      </c>
      <c r="G55" s="118" t="s">
        <v>84</v>
      </c>
      <c r="H55" s="87"/>
      <c r="I55" s="87">
        <v>5.25</v>
      </c>
      <c r="J55" s="88">
        <v>0</v>
      </c>
      <c r="K55" s="87">
        <v>0</v>
      </c>
      <c r="L55" s="87">
        <f t="shared" si="4"/>
        <v>0</v>
      </c>
      <c r="M55" s="61"/>
      <c r="N55" s="61"/>
      <c r="O55" s="61"/>
      <c r="P55" s="70"/>
    </row>
    <row r="56" spans="1:16" ht="13.5" thickBot="1" x14ac:dyDescent="0.25">
      <c r="A56" s="112">
        <v>2.4</v>
      </c>
      <c r="B56" s="112">
        <v>2</v>
      </c>
      <c r="C56" s="36" t="s">
        <v>172</v>
      </c>
      <c r="D56" s="36"/>
      <c r="E56" s="49" t="s">
        <v>229</v>
      </c>
      <c r="F56" s="49"/>
      <c r="G56" s="137" t="s">
        <v>83</v>
      </c>
      <c r="H56" s="89"/>
      <c r="I56" s="90">
        <v>0</v>
      </c>
      <c r="J56" s="87">
        <v>5.25</v>
      </c>
      <c r="K56" s="87"/>
      <c r="L56" s="87">
        <f t="shared" si="4"/>
        <v>5.25</v>
      </c>
      <c r="M56" s="61"/>
      <c r="N56" s="61"/>
      <c r="O56" s="61"/>
      <c r="P56" s="60"/>
    </row>
    <row r="57" spans="1:16" ht="13.5" thickBot="1" x14ac:dyDescent="0.25">
      <c r="A57" s="76" t="s">
        <v>178</v>
      </c>
      <c r="B57" s="112">
        <v>1</v>
      </c>
      <c r="C57" s="36" t="s">
        <v>244</v>
      </c>
      <c r="D57" s="36"/>
      <c r="E57" s="49" t="s">
        <v>229</v>
      </c>
      <c r="F57" s="49"/>
      <c r="G57" s="137" t="s">
        <v>83</v>
      </c>
      <c r="H57" s="89"/>
      <c r="I57" s="90">
        <v>0</v>
      </c>
      <c r="J57" s="87">
        <v>5.25</v>
      </c>
      <c r="K57" s="87">
        <v>12.85</v>
      </c>
      <c r="L57" s="87">
        <f t="shared" si="4"/>
        <v>18.100000000000001</v>
      </c>
      <c r="M57" s="61"/>
      <c r="N57" s="61"/>
      <c r="O57" s="61"/>
      <c r="P57" s="60"/>
    </row>
    <row r="58" spans="1:16" ht="13.5" thickBot="1" x14ac:dyDescent="0.25">
      <c r="A58" s="76" t="s">
        <v>239</v>
      </c>
      <c r="B58" s="112">
        <v>7</v>
      </c>
      <c r="C58" s="36" t="s">
        <v>292</v>
      </c>
      <c r="D58" s="36"/>
      <c r="E58" s="49" t="s">
        <v>229</v>
      </c>
      <c r="F58" s="49"/>
      <c r="G58" s="137" t="s">
        <v>83</v>
      </c>
      <c r="H58" s="89"/>
      <c r="I58" s="90">
        <v>0</v>
      </c>
      <c r="J58" s="87">
        <v>5.25</v>
      </c>
      <c r="K58" s="87">
        <v>12.85</v>
      </c>
      <c r="L58" s="87">
        <f t="shared" si="4"/>
        <v>18.100000000000001</v>
      </c>
      <c r="M58" s="61"/>
      <c r="N58" s="61"/>
      <c r="O58" s="61"/>
      <c r="P58" s="60"/>
    </row>
    <row r="59" spans="1:16" ht="13.5" thickBot="1" x14ac:dyDescent="0.25">
      <c r="A59" s="76" t="s">
        <v>323</v>
      </c>
      <c r="B59" s="112">
        <v>8</v>
      </c>
      <c r="C59" s="36" t="s">
        <v>226</v>
      </c>
      <c r="D59" s="36"/>
      <c r="E59" s="49" t="s">
        <v>229</v>
      </c>
      <c r="F59" s="49"/>
      <c r="G59" s="137" t="s">
        <v>83</v>
      </c>
      <c r="H59" s="89"/>
      <c r="I59" s="90">
        <v>0</v>
      </c>
      <c r="J59" s="87">
        <v>5.25</v>
      </c>
      <c r="K59" s="87">
        <v>0</v>
      </c>
      <c r="L59" s="87">
        <f t="shared" si="4"/>
        <v>5.25</v>
      </c>
      <c r="M59" s="61"/>
      <c r="N59" s="61"/>
      <c r="O59" s="61"/>
      <c r="P59" s="60"/>
    </row>
    <row r="60" spans="1:16" x14ac:dyDescent="0.2">
      <c r="A60" s="139"/>
      <c r="B60" s="139"/>
      <c r="C60" s="91"/>
      <c r="D60" s="91"/>
      <c r="E60" s="140"/>
      <c r="F60" s="140"/>
      <c r="G60" s="139"/>
      <c r="H60" s="94"/>
      <c r="I60" s="130"/>
      <c r="J60" s="94"/>
      <c r="K60" s="94"/>
      <c r="L60" s="94"/>
      <c r="M60" s="61"/>
      <c r="N60" s="61"/>
      <c r="O60" s="61"/>
      <c r="P60" s="60"/>
    </row>
    <row r="61" spans="1:16" s="60" customFormat="1" ht="13.5" thickBot="1" x14ac:dyDescent="0.25">
      <c r="A61" s="115"/>
      <c r="B61" s="134"/>
      <c r="C61" s="61"/>
      <c r="D61" s="61"/>
      <c r="E61" s="61"/>
      <c r="F61" s="61"/>
      <c r="G61" s="61"/>
      <c r="H61" s="61"/>
      <c r="I61" s="61"/>
      <c r="J61" s="61"/>
      <c r="K61" s="61"/>
      <c r="L61" s="61"/>
      <c r="M61" s="61"/>
      <c r="N61" s="61"/>
      <c r="O61" s="61"/>
    </row>
    <row r="62" spans="1:16" s="60" customFormat="1" ht="13.5" thickBot="1" x14ac:dyDescent="0.25">
      <c r="A62" s="123" t="s">
        <v>324</v>
      </c>
      <c r="B62" s="142"/>
      <c r="C62" s="85"/>
      <c r="D62" s="85"/>
      <c r="E62" s="85"/>
      <c r="F62" s="85"/>
      <c r="G62" s="85"/>
      <c r="H62" s="85"/>
      <c r="I62" s="85"/>
      <c r="J62" s="86"/>
      <c r="K62" s="85"/>
      <c r="L62" s="125"/>
      <c r="M62" s="61"/>
      <c r="N62" s="61"/>
      <c r="O62" s="61"/>
    </row>
    <row r="63" spans="1:16" ht="13.5" thickBot="1" x14ac:dyDescent="0.25">
      <c r="A63" s="120" t="s">
        <v>96</v>
      </c>
      <c r="B63" s="77" t="s">
        <v>97</v>
      </c>
      <c r="C63" s="32" t="s">
        <v>98</v>
      </c>
      <c r="D63" s="32" t="s">
        <v>99</v>
      </c>
      <c r="E63" s="32" t="s">
        <v>100</v>
      </c>
      <c r="F63" s="32" t="s">
        <v>101</v>
      </c>
      <c r="G63" s="32" t="s">
        <v>102</v>
      </c>
      <c r="H63" s="32" t="s">
        <v>103</v>
      </c>
      <c r="I63" s="32" t="s">
        <v>104</v>
      </c>
      <c r="J63" s="32" t="s">
        <v>105</v>
      </c>
      <c r="K63" s="32" t="s">
        <v>123</v>
      </c>
      <c r="L63" s="32" t="s">
        <v>200</v>
      </c>
      <c r="M63" s="61"/>
      <c r="N63" s="61"/>
      <c r="O63" s="61"/>
      <c r="P63" s="60"/>
    </row>
    <row r="64" spans="1:16" s="60" customFormat="1" ht="101.25" thickBot="1" x14ac:dyDescent="0.25">
      <c r="A64" s="121" t="s">
        <v>106</v>
      </c>
      <c r="B64" s="136" t="s">
        <v>288</v>
      </c>
      <c r="C64" s="33" t="s">
        <v>183</v>
      </c>
      <c r="D64" s="35" t="s">
        <v>107</v>
      </c>
      <c r="E64" s="35" t="s">
        <v>77</v>
      </c>
      <c r="F64" s="35" t="s">
        <v>184</v>
      </c>
      <c r="G64" s="143" t="s">
        <v>325</v>
      </c>
      <c r="H64" s="35" t="s">
        <v>91</v>
      </c>
      <c r="I64" s="35" t="s">
        <v>273</v>
      </c>
      <c r="J64" s="33" t="s">
        <v>274</v>
      </c>
      <c r="K64" s="33" t="s">
        <v>396</v>
      </c>
      <c r="L64" s="33" t="s">
        <v>315</v>
      </c>
      <c r="M64" s="61"/>
      <c r="N64" s="61"/>
      <c r="O64" s="61"/>
    </row>
    <row r="65" spans="1:15" s="60" customFormat="1" ht="13.5" thickBot="1" x14ac:dyDescent="0.25">
      <c r="A65" s="112">
        <v>1.5</v>
      </c>
      <c r="B65" s="112">
        <v>2</v>
      </c>
      <c r="C65" s="36" t="s">
        <v>172</v>
      </c>
      <c r="D65" s="36"/>
      <c r="E65" s="49" t="s">
        <v>229</v>
      </c>
      <c r="F65" s="49"/>
      <c r="G65" s="118" t="s">
        <v>84</v>
      </c>
      <c r="H65" s="87"/>
      <c r="I65" s="87"/>
      <c r="J65" s="88">
        <v>0</v>
      </c>
      <c r="K65" s="87"/>
      <c r="L65" s="87">
        <f t="shared" ref="L65:L72" si="5">SUM(J65,K65)</f>
        <v>0</v>
      </c>
      <c r="M65" s="61"/>
      <c r="N65" s="61"/>
      <c r="O65" s="61"/>
    </row>
    <row r="66" spans="1:15" ht="13.5" thickBot="1" x14ac:dyDescent="0.25">
      <c r="A66" s="76" t="s">
        <v>179</v>
      </c>
      <c r="B66" s="112">
        <v>1</v>
      </c>
      <c r="C66" s="36" t="s">
        <v>244</v>
      </c>
      <c r="D66" s="36"/>
      <c r="E66" s="49" t="s">
        <v>229</v>
      </c>
      <c r="F66" s="49"/>
      <c r="G66" s="118" t="s">
        <v>84</v>
      </c>
      <c r="H66" s="87"/>
      <c r="I66" s="87"/>
      <c r="J66" s="88">
        <v>0</v>
      </c>
      <c r="K66" s="87">
        <v>12.85</v>
      </c>
      <c r="L66" s="87">
        <f t="shared" si="5"/>
        <v>12.85</v>
      </c>
    </row>
    <row r="67" spans="1:15" ht="13.5" thickBot="1" x14ac:dyDescent="0.25">
      <c r="A67" s="76" t="s">
        <v>240</v>
      </c>
      <c r="B67" s="112">
        <v>7</v>
      </c>
      <c r="C67" s="36" t="s">
        <v>292</v>
      </c>
      <c r="D67" s="36"/>
      <c r="E67" s="49" t="s">
        <v>229</v>
      </c>
      <c r="F67" s="49"/>
      <c r="G67" s="118" t="s">
        <v>84</v>
      </c>
      <c r="H67" s="87"/>
      <c r="I67" s="87"/>
      <c r="J67" s="88">
        <v>0</v>
      </c>
      <c r="K67" s="87">
        <v>12.85</v>
      </c>
      <c r="L67" s="87">
        <f t="shared" si="5"/>
        <v>12.85</v>
      </c>
    </row>
    <row r="68" spans="1:15" ht="13.5" thickBot="1" x14ac:dyDescent="0.25">
      <c r="A68" s="76" t="s">
        <v>326</v>
      </c>
      <c r="B68" s="112">
        <v>8</v>
      </c>
      <c r="C68" s="36" t="s">
        <v>226</v>
      </c>
      <c r="D68" s="36"/>
      <c r="E68" s="49" t="s">
        <v>229</v>
      </c>
      <c r="F68" s="49"/>
      <c r="G68" s="118" t="s">
        <v>84</v>
      </c>
      <c r="H68" s="87"/>
      <c r="I68" s="87"/>
      <c r="J68" s="88">
        <v>0</v>
      </c>
      <c r="K68" s="87"/>
      <c r="L68" s="87">
        <f t="shared" si="5"/>
        <v>0</v>
      </c>
    </row>
    <row r="69" spans="1:15" ht="13.5" thickBot="1" x14ac:dyDescent="0.25">
      <c r="A69" s="112">
        <v>2.5</v>
      </c>
      <c r="B69" s="112">
        <v>2</v>
      </c>
      <c r="C69" s="36" t="s">
        <v>172</v>
      </c>
      <c r="D69" s="36"/>
      <c r="E69" s="49" t="s">
        <v>229</v>
      </c>
      <c r="F69" s="49"/>
      <c r="G69" s="137" t="s">
        <v>83</v>
      </c>
      <c r="H69" s="89"/>
      <c r="I69" s="90">
        <v>0</v>
      </c>
      <c r="J69" s="87"/>
      <c r="K69" s="87"/>
      <c r="L69" s="87">
        <f t="shared" si="5"/>
        <v>0</v>
      </c>
    </row>
    <row r="70" spans="1:15" ht="13.5" thickBot="1" x14ac:dyDescent="0.25">
      <c r="A70" s="76" t="s">
        <v>180</v>
      </c>
      <c r="B70" s="112">
        <v>1</v>
      </c>
      <c r="C70" s="36" t="s">
        <v>244</v>
      </c>
      <c r="D70" s="36"/>
      <c r="E70" s="49" t="s">
        <v>229</v>
      </c>
      <c r="F70" s="49"/>
      <c r="G70" s="137" t="s">
        <v>83</v>
      </c>
      <c r="H70" s="87"/>
      <c r="I70" s="90">
        <v>0</v>
      </c>
      <c r="J70" s="87"/>
      <c r="K70" s="87">
        <v>12.85</v>
      </c>
      <c r="L70" s="87">
        <f t="shared" si="5"/>
        <v>12.85</v>
      </c>
    </row>
    <row r="71" spans="1:15" s="60" customFormat="1" ht="13.5" thickBot="1" x14ac:dyDescent="0.25">
      <c r="A71" s="76" t="s">
        <v>241</v>
      </c>
      <c r="B71" s="112">
        <v>7</v>
      </c>
      <c r="C71" s="36" t="s">
        <v>292</v>
      </c>
      <c r="D71" s="36"/>
      <c r="E71" s="49" t="s">
        <v>229</v>
      </c>
      <c r="F71" s="49"/>
      <c r="G71" s="137" t="s">
        <v>83</v>
      </c>
      <c r="H71" s="87"/>
      <c r="I71" s="90">
        <v>0</v>
      </c>
      <c r="J71" s="87"/>
      <c r="K71" s="87">
        <v>12.85</v>
      </c>
      <c r="L71" s="87">
        <f t="shared" si="5"/>
        <v>12.85</v>
      </c>
      <c r="M71" s="61"/>
      <c r="N71" s="61"/>
      <c r="O71" s="61"/>
    </row>
    <row r="72" spans="1:15" s="60" customFormat="1" ht="13.5" thickBot="1" x14ac:dyDescent="0.25">
      <c r="A72" s="76" t="s">
        <v>327</v>
      </c>
      <c r="B72" s="112">
        <v>8</v>
      </c>
      <c r="C72" s="36" t="s">
        <v>226</v>
      </c>
      <c r="D72" s="36"/>
      <c r="E72" s="49" t="s">
        <v>229</v>
      </c>
      <c r="F72" s="49" t="s">
        <v>226</v>
      </c>
      <c r="G72" s="137" t="s">
        <v>83</v>
      </c>
      <c r="H72" s="87"/>
      <c r="I72" s="90">
        <v>0</v>
      </c>
      <c r="J72" s="87">
        <v>30.25</v>
      </c>
      <c r="K72" s="87">
        <v>0</v>
      </c>
      <c r="L72" s="87">
        <f t="shared" si="5"/>
        <v>30.25</v>
      </c>
      <c r="M72" s="61"/>
      <c r="N72" s="61"/>
      <c r="O72" s="61"/>
    </row>
    <row r="73" spans="1:15" x14ac:dyDescent="0.2">
      <c r="A73" s="139"/>
      <c r="B73" s="139"/>
      <c r="C73" s="91"/>
      <c r="D73" s="91"/>
      <c r="E73" s="140"/>
      <c r="F73" s="140"/>
      <c r="G73" s="139"/>
      <c r="H73" s="94"/>
      <c r="I73" s="130"/>
      <c r="J73" s="94"/>
      <c r="K73" s="94"/>
      <c r="L73" s="94"/>
    </row>
    <row r="74" spans="1:15" ht="13.5" thickBot="1" x14ac:dyDescent="0.25">
      <c r="A74" s="122"/>
      <c r="B74" s="141"/>
      <c r="C74" s="116"/>
      <c r="D74" s="91"/>
      <c r="E74" s="92"/>
      <c r="F74" s="92"/>
      <c r="G74" s="93"/>
      <c r="H74" s="94"/>
      <c r="I74" s="94"/>
      <c r="J74" s="94"/>
      <c r="K74" s="94"/>
      <c r="L74" s="94"/>
    </row>
    <row r="75" spans="1:15" ht="13.5" thickBot="1" x14ac:dyDescent="0.25">
      <c r="A75" s="123" t="s">
        <v>328</v>
      </c>
      <c r="B75" s="142"/>
      <c r="C75" s="85"/>
      <c r="D75" s="85"/>
      <c r="E75" s="85"/>
      <c r="F75" s="85"/>
      <c r="G75" s="85"/>
      <c r="H75" s="85"/>
      <c r="I75" s="85"/>
      <c r="J75" s="86"/>
      <c r="K75" s="85"/>
      <c r="L75" s="125"/>
    </row>
    <row r="76" spans="1:15" ht="13.5" thickBot="1" x14ac:dyDescent="0.25">
      <c r="A76" s="120" t="s">
        <v>96</v>
      </c>
      <c r="B76" s="77" t="s">
        <v>97</v>
      </c>
      <c r="C76" s="32" t="s">
        <v>98</v>
      </c>
      <c r="D76" s="32" t="s">
        <v>99</v>
      </c>
      <c r="E76" s="32" t="s">
        <v>100</v>
      </c>
      <c r="F76" s="32" t="s">
        <v>101</v>
      </c>
      <c r="G76" s="32" t="s">
        <v>102</v>
      </c>
      <c r="H76" s="32" t="s">
        <v>103</v>
      </c>
      <c r="I76" s="32" t="s">
        <v>104</v>
      </c>
      <c r="J76" s="32" t="s">
        <v>105</v>
      </c>
      <c r="K76" s="32" t="s">
        <v>123</v>
      </c>
      <c r="L76" s="32" t="s">
        <v>200</v>
      </c>
    </row>
    <row r="77" spans="1:15" ht="101.25" thickBot="1" x14ac:dyDescent="0.25">
      <c r="A77" s="121" t="s">
        <v>106</v>
      </c>
      <c r="B77" s="136" t="s">
        <v>288</v>
      </c>
      <c r="C77" s="33" t="s">
        <v>183</v>
      </c>
      <c r="D77" s="35" t="s">
        <v>107</v>
      </c>
      <c r="E77" s="35" t="s">
        <v>77</v>
      </c>
      <c r="F77" s="35" t="s">
        <v>184</v>
      </c>
      <c r="G77" s="35" t="s">
        <v>108</v>
      </c>
      <c r="H77" s="35" t="s">
        <v>91</v>
      </c>
      <c r="I77" s="35" t="s">
        <v>271</v>
      </c>
      <c r="J77" s="33" t="s">
        <v>272</v>
      </c>
      <c r="K77" s="33" t="s">
        <v>396</v>
      </c>
      <c r="L77" s="33" t="s">
        <v>315</v>
      </c>
    </row>
    <row r="78" spans="1:15" s="60" customFormat="1" ht="13.5" thickBot="1" x14ac:dyDescent="0.25">
      <c r="A78" s="112">
        <v>2.6</v>
      </c>
      <c r="B78" s="112">
        <v>2</v>
      </c>
      <c r="C78" s="36" t="s">
        <v>172</v>
      </c>
      <c r="D78" s="36"/>
      <c r="E78" s="49" t="s">
        <v>229</v>
      </c>
      <c r="F78" s="49"/>
      <c r="G78" s="137" t="s">
        <v>83</v>
      </c>
      <c r="H78" s="89"/>
      <c r="I78" s="90">
        <v>0</v>
      </c>
      <c r="J78" s="87">
        <v>5.25</v>
      </c>
      <c r="K78" s="87"/>
      <c r="L78" s="87">
        <f>SUM(J78,K78)</f>
        <v>5.25</v>
      </c>
      <c r="M78" s="61"/>
      <c r="N78" s="61"/>
      <c r="O78" s="61"/>
    </row>
    <row r="79" spans="1:15" s="60" customFormat="1" ht="13.5" thickBot="1" x14ac:dyDescent="0.25">
      <c r="A79" s="76" t="s">
        <v>181</v>
      </c>
      <c r="B79" s="112">
        <v>1</v>
      </c>
      <c r="C79" s="36" t="s">
        <v>244</v>
      </c>
      <c r="D79" s="36"/>
      <c r="E79" s="49" t="s">
        <v>229</v>
      </c>
      <c r="F79" s="49"/>
      <c r="G79" s="137" t="s">
        <v>83</v>
      </c>
      <c r="H79" s="89"/>
      <c r="I79" s="90">
        <v>0</v>
      </c>
      <c r="J79" s="87">
        <v>5.25</v>
      </c>
      <c r="K79" s="87">
        <v>12.85</v>
      </c>
      <c r="L79" s="87">
        <f>SUM(J79,K79)</f>
        <v>18.100000000000001</v>
      </c>
      <c r="M79" s="61"/>
      <c r="N79" s="61"/>
      <c r="O79" s="61"/>
    </row>
    <row r="80" spans="1:15" ht="13.5" thickBot="1" x14ac:dyDescent="0.25">
      <c r="A80" s="76" t="s">
        <v>242</v>
      </c>
      <c r="B80" s="112">
        <v>7</v>
      </c>
      <c r="C80" s="36" t="s">
        <v>292</v>
      </c>
      <c r="D80" s="36"/>
      <c r="E80" s="49" t="s">
        <v>229</v>
      </c>
      <c r="F80" s="49"/>
      <c r="G80" s="137" t="s">
        <v>83</v>
      </c>
      <c r="H80" s="89"/>
      <c r="I80" s="90">
        <v>0</v>
      </c>
      <c r="J80" s="87">
        <v>5.25</v>
      </c>
      <c r="K80" s="87">
        <v>12.85</v>
      </c>
      <c r="L80" s="87">
        <f>SUM(J80,K80)</f>
        <v>18.100000000000001</v>
      </c>
    </row>
    <row r="81" spans="1:16" ht="12.75" customHeight="1" thickBot="1" x14ac:dyDescent="0.25">
      <c r="A81" s="381" t="s">
        <v>329</v>
      </c>
      <c r="B81" s="144">
        <v>8</v>
      </c>
      <c r="C81" s="382" t="s">
        <v>226</v>
      </c>
      <c r="D81" s="382"/>
      <c r="E81" s="383" t="s">
        <v>229</v>
      </c>
      <c r="F81" s="383"/>
      <c r="G81" s="137" t="s">
        <v>83</v>
      </c>
      <c r="H81" s="89"/>
      <c r="I81" s="90">
        <v>0</v>
      </c>
      <c r="J81" s="384">
        <v>5.25</v>
      </c>
      <c r="K81" s="384"/>
      <c r="L81" s="384">
        <f>SUM(J81,K81)</f>
        <v>5.25</v>
      </c>
    </row>
    <row r="82" spans="1:16" x14ac:dyDescent="0.2">
      <c r="A82" s="369"/>
      <c r="B82" s="380"/>
      <c r="C82" s="370"/>
      <c r="D82" s="371"/>
      <c r="E82" s="372"/>
      <c r="F82" s="372"/>
      <c r="G82" s="373"/>
      <c r="H82" s="374"/>
      <c r="I82" s="374"/>
      <c r="J82" s="374"/>
      <c r="K82" s="374"/>
      <c r="L82" s="374"/>
    </row>
    <row r="83" spans="1:16" s="60" customFormat="1" ht="13.5" thickBot="1" x14ac:dyDescent="0.25">
      <c r="A83" s="354"/>
      <c r="B83" s="379"/>
      <c r="C83" s="355"/>
      <c r="D83" s="356"/>
      <c r="E83" s="357"/>
      <c r="F83" s="357"/>
      <c r="G83" s="358"/>
      <c r="H83" s="359"/>
      <c r="I83" s="359"/>
      <c r="J83" s="94"/>
      <c r="K83" s="359"/>
      <c r="L83" s="374"/>
      <c r="M83" s="385"/>
      <c r="N83" s="61"/>
      <c r="O83" s="61"/>
    </row>
    <row r="84" spans="1:16" ht="13.5" thickBot="1" x14ac:dyDescent="0.25">
      <c r="A84" s="123" t="s">
        <v>330</v>
      </c>
      <c r="B84" s="142"/>
      <c r="C84" s="85"/>
      <c r="D84" s="85"/>
      <c r="E84" s="85"/>
      <c r="F84" s="85"/>
      <c r="G84" s="85"/>
      <c r="H84" s="85"/>
      <c r="I84" s="85"/>
      <c r="J84" s="86"/>
      <c r="K84" s="85"/>
      <c r="L84" s="125"/>
    </row>
    <row r="85" spans="1:16" ht="32.25" customHeight="1" thickBot="1" x14ac:dyDescent="0.25">
      <c r="A85" s="120" t="s">
        <v>96</v>
      </c>
      <c r="B85" s="77" t="s">
        <v>97</v>
      </c>
      <c r="C85" s="32" t="s">
        <v>98</v>
      </c>
      <c r="D85" s="32" t="s">
        <v>99</v>
      </c>
      <c r="E85" s="32" t="s">
        <v>100</v>
      </c>
      <c r="F85" s="32" t="s">
        <v>101</v>
      </c>
      <c r="G85" s="32" t="s">
        <v>102</v>
      </c>
      <c r="H85" s="32" t="s">
        <v>103</v>
      </c>
      <c r="I85" s="32" t="s">
        <v>104</v>
      </c>
      <c r="J85" s="32" t="s">
        <v>105</v>
      </c>
      <c r="K85" s="32" t="s">
        <v>123</v>
      </c>
      <c r="L85" s="32" t="s">
        <v>200</v>
      </c>
    </row>
    <row r="86" spans="1:16" ht="101.25" thickBot="1" x14ac:dyDescent="0.25">
      <c r="A86" s="121" t="s">
        <v>106</v>
      </c>
      <c r="B86" s="136" t="s">
        <v>288</v>
      </c>
      <c r="C86" s="33" t="s">
        <v>183</v>
      </c>
      <c r="D86" s="35" t="s">
        <v>107</v>
      </c>
      <c r="E86" s="35" t="s">
        <v>77</v>
      </c>
      <c r="F86" s="35" t="s">
        <v>184</v>
      </c>
      <c r="G86" s="35" t="s">
        <v>108</v>
      </c>
      <c r="H86" s="35" t="s">
        <v>91</v>
      </c>
      <c r="I86" s="35" t="s">
        <v>311</v>
      </c>
      <c r="J86" s="33" t="s">
        <v>274</v>
      </c>
      <c r="K86" s="33" t="s">
        <v>396</v>
      </c>
      <c r="L86" s="33" t="s">
        <v>315</v>
      </c>
      <c r="M86" s="114"/>
      <c r="N86" s="114"/>
      <c r="O86" s="114"/>
      <c r="P86" s="114"/>
    </row>
    <row r="87" spans="1:16" ht="13.5" thickBot="1" x14ac:dyDescent="0.25">
      <c r="A87" s="112">
        <v>2.7</v>
      </c>
      <c r="B87" s="112">
        <v>2</v>
      </c>
      <c r="C87" s="36" t="s">
        <v>172</v>
      </c>
      <c r="D87" s="36"/>
      <c r="E87" s="49" t="s">
        <v>229</v>
      </c>
      <c r="F87" s="49"/>
      <c r="G87" s="137" t="s">
        <v>83</v>
      </c>
      <c r="H87" s="89"/>
      <c r="I87" s="90">
        <v>0</v>
      </c>
      <c r="J87" s="87"/>
      <c r="K87" s="87"/>
      <c r="L87" s="87">
        <f>SUM(J87,K87)</f>
        <v>0</v>
      </c>
    </row>
    <row r="88" spans="1:16" ht="13.5" thickBot="1" x14ac:dyDescent="0.25">
      <c r="A88" s="76" t="s">
        <v>182</v>
      </c>
      <c r="B88" s="112">
        <v>1</v>
      </c>
      <c r="C88" s="36" t="s">
        <v>244</v>
      </c>
      <c r="D88" s="36"/>
      <c r="E88" s="49" t="s">
        <v>229</v>
      </c>
      <c r="F88" s="49"/>
      <c r="G88" s="137" t="s">
        <v>83</v>
      </c>
      <c r="H88" s="89"/>
      <c r="I88" s="90">
        <v>0</v>
      </c>
      <c r="J88" s="87"/>
      <c r="K88" s="87">
        <v>12.85</v>
      </c>
      <c r="L88" s="87">
        <f>SUM(J88,K88)</f>
        <v>12.85</v>
      </c>
    </row>
    <row r="89" spans="1:16" ht="13.5" thickBot="1" x14ac:dyDescent="0.25">
      <c r="A89" s="76" t="s">
        <v>243</v>
      </c>
      <c r="B89" s="112">
        <v>7</v>
      </c>
      <c r="C89" s="36" t="s">
        <v>292</v>
      </c>
      <c r="D89" s="36"/>
      <c r="E89" s="49" t="s">
        <v>229</v>
      </c>
      <c r="F89" s="49"/>
      <c r="G89" s="137" t="s">
        <v>83</v>
      </c>
      <c r="H89" s="89"/>
      <c r="I89" s="90">
        <v>0</v>
      </c>
      <c r="J89" s="87"/>
      <c r="K89" s="87">
        <v>12.85</v>
      </c>
      <c r="L89" s="87">
        <f>SUM(J89,K89)</f>
        <v>12.85</v>
      </c>
    </row>
    <row r="90" spans="1:16" ht="13.5" thickBot="1" x14ac:dyDescent="0.25">
      <c r="A90" s="76" t="s">
        <v>331</v>
      </c>
      <c r="B90" s="112">
        <v>8</v>
      </c>
      <c r="C90" s="36" t="s">
        <v>226</v>
      </c>
      <c r="D90" s="36"/>
      <c r="E90" s="49" t="s">
        <v>229</v>
      </c>
      <c r="F90" s="49"/>
      <c r="G90" s="137" t="s">
        <v>83</v>
      </c>
      <c r="H90" s="89"/>
      <c r="I90" s="90">
        <v>0</v>
      </c>
      <c r="J90" s="87"/>
      <c r="K90" s="87"/>
      <c r="L90" s="87">
        <f>SUM(J90,K90)</f>
        <v>0</v>
      </c>
    </row>
    <row r="91" spans="1:16" x14ac:dyDescent="0.2">
      <c r="A91" s="122"/>
      <c r="B91" s="141"/>
      <c r="C91" s="116"/>
      <c r="D91" s="91"/>
      <c r="E91" s="92"/>
      <c r="F91" s="92"/>
      <c r="G91" s="93"/>
      <c r="H91" s="94"/>
      <c r="I91" s="94"/>
      <c r="J91" s="94"/>
      <c r="K91" s="94"/>
      <c r="L91" s="94"/>
    </row>
    <row r="92" spans="1:16" x14ac:dyDescent="0.2">
      <c r="A92" s="403" t="s">
        <v>116</v>
      </c>
      <c r="B92" s="403"/>
      <c r="C92" s="403"/>
      <c r="D92" s="403"/>
      <c r="E92" s="403"/>
      <c r="F92" s="117"/>
      <c r="G92" s="93"/>
      <c r="H92" s="94"/>
      <c r="I92" s="94"/>
      <c r="J92" s="94"/>
      <c r="K92" s="94"/>
      <c r="L92" s="94"/>
    </row>
    <row r="93" spans="1:16" x14ac:dyDescent="0.2">
      <c r="A93" s="115"/>
      <c r="B93" s="134"/>
      <c r="D93" s="61"/>
      <c r="E93" s="61"/>
      <c r="G93" s="61"/>
      <c r="H93" s="61"/>
      <c r="I93" s="61"/>
      <c r="J93" s="61"/>
      <c r="K93" s="61"/>
      <c r="L93" s="61"/>
    </row>
    <row r="94" spans="1:16" ht="15" x14ac:dyDescent="0.2">
      <c r="A94" s="113" t="s">
        <v>117</v>
      </c>
      <c r="B94" s="134"/>
      <c r="D94" s="61"/>
      <c r="E94" s="61"/>
      <c r="G94" s="61"/>
      <c r="H94" s="61"/>
      <c r="I94" s="61"/>
      <c r="J94" s="61"/>
      <c r="K94" s="61"/>
      <c r="L94" s="61"/>
    </row>
    <row r="95" spans="1:16" ht="35.25" customHeight="1" x14ac:dyDescent="0.2">
      <c r="A95" s="400" t="s">
        <v>397</v>
      </c>
      <c r="B95" s="400"/>
      <c r="C95" s="400"/>
      <c r="D95" s="400"/>
      <c r="E95" s="400"/>
      <c r="F95" s="400"/>
      <c r="G95" s="400"/>
      <c r="H95" s="400"/>
      <c r="I95" s="400"/>
      <c r="J95" s="400"/>
      <c r="K95" s="400"/>
      <c r="L95" s="400"/>
    </row>
    <row r="96" spans="1:16" ht="28.5" customHeight="1" x14ac:dyDescent="0.2">
      <c r="A96" s="401" t="s">
        <v>267</v>
      </c>
      <c r="B96" s="401"/>
      <c r="C96" s="401"/>
      <c r="D96" s="401"/>
      <c r="E96" s="401"/>
      <c r="F96" s="401"/>
      <c r="G96" s="401"/>
      <c r="H96" s="401"/>
      <c r="I96" s="401"/>
      <c r="J96" s="401"/>
      <c r="K96" s="401"/>
      <c r="L96" s="401"/>
    </row>
    <row r="97" spans="1:12" ht="15" x14ac:dyDescent="0.2">
      <c r="A97" s="402" t="s">
        <v>276</v>
      </c>
      <c r="B97" s="402"/>
      <c r="C97" s="402"/>
      <c r="D97" s="402"/>
      <c r="E97" s="402"/>
      <c r="F97" s="402"/>
      <c r="G97" s="402"/>
      <c r="H97" s="402"/>
      <c r="I97" s="402"/>
      <c r="J97" s="402"/>
      <c r="K97" s="402"/>
      <c r="L97" s="402"/>
    </row>
  </sheetData>
  <dataConsolidate/>
  <mergeCells count="4">
    <mergeCell ref="A95:L95"/>
    <mergeCell ref="A96:L96"/>
    <mergeCell ref="A97:L97"/>
    <mergeCell ref="A92:E92"/>
  </mergeCells>
  <phoneticPr fontId="12" type="noConversion"/>
  <dataValidations xWindow="174" yWindow="530" count="117">
    <dataValidation type="list" showDropDown="1" showInputMessage="1" showErrorMessage="1" prompt="Do not change the Line Numbers" sqref="A13" xr:uid="{CECF05DE-21C5-4860-B578-AACFE1ECF9E3}">
      <formula1>"2c"</formula1>
    </dataValidation>
    <dataValidation type="list" showDropDown="1" showInputMessage="1" showErrorMessage="1" prompt="Do not change the Line Numbers" sqref="A12" xr:uid="{D8088051-B86A-4192-AA37-C2785ADC2E42}">
      <formula1>"2"</formula1>
    </dataValidation>
    <dataValidation type="list" showDropDown="1" showInputMessage="1" showErrorMessage="1" prompt="Do not change the Line Numbers" sqref="A9" xr:uid="{C6F13961-11AD-4C4F-AD47-250C7F3A223A}">
      <formula1>"1c"</formula1>
    </dataValidation>
    <dataValidation type="list" operator="equal" showDropDown="1" showInputMessage="1" showErrorMessage="1" prompt="Do not change the Line Numbers" sqref="A8" xr:uid="{AD9E6D5A-0467-4BC3-B79B-84D029260A72}">
      <formula1>"1"</formula1>
    </dataValidation>
    <dataValidation type="list" showDropDown="1" showInputMessage="1" showErrorMessage="1" error="Do not change Funding Type" sqref="G56:G60 G69:G73 G78:G81 G87:G90 G12:G15 G25:G28 G34:G37 G43:G47" xr:uid="{F83C782F-0FEF-43AC-BC4A-708847C97240}">
      <formula1>"C"</formula1>
    </dataValidation>
    <dataValidation type="list" showDropDown="1" showInputMessage="1" showErrorMessage="1" error="Do not change Funding Type" sqref="G52:G55 G65:G68 G8:G11 G21:G24" xr:uid="{13EA3875-B836-43D6-B1DC-DF81AA8C1F7F}">
      <formula1>"F"</formula1>
    </dataValidation>
    <dataValidation type="decimal" operator="equal" allowBlank="1" showInputMessage="1" showErrorMessage="1" errorTitle="State Makeup for Federal Support" error="Funding Type F does not receive State Makeup subsidies." sqref="J52:J55 J65:J68 J8:J11 J21:J24" xr:uid="{1B11922F-5EF5-4E06-9FB5-40DC4919ECCE}">
      <formula1>0</formula1>
    </dataValidation>
    <dataValidation type="decimal" operator="equal" allowBlank="1" showInputMessage="1" showErrorMessage="1" errorTitle="Funding Type C" error="Funding Type C does not receive federal support." sqref="I56:I60 I69:I73 I78:I81 I87:I90 I12:I15 I25:I28 I34:I37 I43:I46" xr:uid="{A6A820AC-7155-4F58-A30D-0E369ACA88F8}">
      <formula1>0</formula1>
    </dataValidation>
    <dataValidation type="decimal" allowBlank="1" showInputMessage="1" showErrorMessage="1" errorTitle="Funding Type C - State Makeup" error="Funding Type C receives a maximum of $9.25 if the service meets federal broadband standards. " sqref="J12:J15 J34:J37" xr:uid="{AEF101A8-95D2-40BD-9B57-E23E22EADBD5}">
      <formula1>0</formula1>
      <formula2>9.25</formula2>
    </dataValidation>
    <dataValidation type="decimal" allowBlank="1" showInputMessage="1" showErrorMessage="1" errorTitle="Funding Type C - State Makeup" error="Funding Type C receives a maximum of $34.25 if the service meets federal broadband standards. " sqref="J25:J28 J43:J47" xr:uid="{CA2FABAA-F588-442D-8F7B-256DE54763F4}">
      <formula1>0</formula1>
      <formula2>34.25</formula2>
    </dataValidation>
    <dataValidation type="list" showDropDown="1" showInputMessage="1" showErrorMessage="1" prompt="Do not change the Line Numbers" sqref="A26" xr:uid="{4E41447A-B038-4D04-BC69-BE1D8E9F9C95}">
      <formula1>"2.1c"</formula1>
    </dataValidation>
    <dataValidation type="list" showDropDown="1" showInputMessage="1" showErrorMessage="1" prompt="Do not change the Line Numbers" sqref="A25" xr:uid="{2DB7373B-8405-41C7-B96C-05A2F3D40519}">
      <formula1>"2.1"</formula1>
    </dataValidation>
    <dataValidation type="list" showDropDown="1" showInputMessage="1" showErrorMessage="1" prompt="Do not change the Line Numbers" sqref="A22" xr:uid="{569B5300-2708-4E65-8E30-A2F6EE48B238}">
      <formula1>"1.1c"</formula1>
    </dataValidation>
    <dataValidation type="list" showDropDown="1" showInputMessage="1" showErrorMessage="1" prompt="Do not change the Line Numbers" sqref="A21" xr:uid="{82DF764A-01FB-4AD3-ABEC-314AE36118F5}">
      <formula1>"1.1"</formula1>
    </dataValidation>
    <dataValidation type="list" showDropDown="1" showInputMessage="1" showErrorMessage="1" prompt="Do not change the Line Numbers" sqref="A35" xr:uid="{CDB9BEFA-9C2B-49DE-B8C7-ACC178B8C03E}">
      <formula1>"2.2c"</formula1>
    </dataValidation>
    <dataValidation type="list" showDropDown="1" showInputMessage="1" showErrorMessage="1" prompt="Do not change the Line Numbers" sqref="A34" xr:uid="{1D06A7D5-2B24-49B7-B1C4-D95EB0478BA3}">
      <formula1>"2.2"</formula1>
    </dataValidation>
    <dataValidation type="list" showDropDown="1" showInputMessage="1" showErrorMessage="1" prompt="Do not change the Line Numbers" sqref="A44" xr:uid="{194D5A93-18F7-40D4-8394-80EC38568E4D}">
      <formula1>"2.3c"</formula1>
    </dataValidation>
    <dataValidation type="list" showDropDown="1" showInputMessage="1" showErrorMessage="1" prompt="Do not change the Line Numbers" sqref="A43" xr:uid="{FC990FFC-B35D-44DE-837C-5EE51850850F}">
      <formula1>"2.3"</formula1>
    </dataValidation>
    <dataValidation type="list" showDropDown="1" showInputMessage="1" showErrorMessage="1" prompt="Do not change the Line Numbers" sqref="A57" xr:uid="{949FDF9D-1B68-4FBA-9444-4E146D4B225A}">
      <formula1>"2.4b"</formula1>
    </dataValidation>
    <dataValidation type="list" showDropDown="1" showInputMessage="1" showErrorMessage="1" prompt="Do not change the Line Numbers" sqref="A56" xr:uid="{1ADDE5CC-B124-4206-8373-8436DF293989}">
      <formula1>"2.4"</formula1>
    </dataValidation>
    <dataValidation type="list" showDropDown="1" showInputMessage="1" showErrorMessage="1" prompt="Do not change the Line Numbers" sqref="A53" xr:uid="{86D1474B-96F5-40A2-81A8-111809F2543B}">
      <formula1>"1.4b"</formula1>
    </dataValidation>
    <dataValidation type="list" showDropDown="1" showInputMessage="1" showErrorMessage="1" prompt="Do not change the Line Numbers" sqref="A52" xr:uid="{A7339D60-282D-46EA-8F09-3E1B34D8C579}">
      <formula1>"1.4"</formula1>
    </dataValidation>
    <dataValidation type="decimal" allowBlank="1" showInputMessage="1" showErrorMessage="1" error="The maximum federal subsidy for NOT meeting broadband standards is $5.25." sqref="I52:I55" xr:uid="{A003F011-57AC-4209-AFD8-64192C021B65}">
      <formula1>0</formula1>
      <formula2>5.25</formula2>
    </dataValidation>
    <dataValidation type="decimal" allowBlank="1" showInputMessage="1" showErrorMessage="1" error="Funding Type C receives a maximum of $5.25 State makeup if the service does not meet federal broadband standards. " sqref="J56:J60 J78:J81" xr:uid="{9A506082-EE07-4BC7-A8B3-33EF98D73A4D}">
      <formula1>0</formula1>
      <formula2>5.25</formula2>
    </dataValidation>
    <dataValidation type="list" showDropDown="1" showInputMessage="1" showErrorMessage="1" prompt="Do not change the Line Numbers" sqref="A69" xr:uid="{47E102B7-7D67-428E-956F-3937A3795E00}">
      <formula1>"2.5"</formula1>
    </dataValidation>
    <dataValidation type="list" showDropDown="1" showInputMessage="1" showErrorMessage="1" prompt="Do not change the Line Numbers" sqref="A66" xr:uid="{184D701B-C8FD-4D6E-8387-D2D533E5BC15}">
      <formula1>"1.5b"</formula1>
    </dataValidation>
    <dataValidation type="list" showDropDown="1" showInputMessage="1" showErrorMessage="1" prompt="Do not change the Line Numbers" sqref="A65" xr:uid="{AA115404-DD72-4F85-A867-2E2AF78D6E4C}">
      <formula1>"1.5"</formula1>
    </dataValidation>
    <dataValidation type="list" showDropDown="1" showInputMessage="1" showErrorMessage="1" prompt="Do not change the Line Numbers" sqref="A70" xr:uid="{9EE508AA-FAA4-4053-98FA-59CE08F3F0D3}">
      <formula1>"2.5b"</formula1>
    </dataValidation>
    <dataValidation type="decimal" allowBlank="1" showInputMessage="1" showErrorMessage="1" errorTitle="Funding Type C - State Makeup" error="Funding Type C receives a maximum of $30.25 if the service does NOT meet federal broadband standards. " sqref="J69:J73 J87:J90" xr:uid="{551ED741-5A7C-4A08-A696-1A329848C94F}">
      <formula1>0</formula1>
      <formula2>30.25</formula2>
    </dataValidation>
    <dataValidation type="decimal" allowBlank="1" showInputMessage="1" showErrorMessage="1" error="The maximum federal subsidy for NOT meeting broadband standards is $30.25." sqref="I65:I68" xr:uid="{69682C5B-4EAD-418A-A738-73D40F5B64DC}">
      <formula1>0</formula1>
      <formula2>30.25</formula2>
    </dataValidation>
    <dataValidation type="list" showDropDown="1" showInputMessage="1" showErrorMessage="1" prompt="Do not change the Line Numbers" sqref="A79" xr:uid="{318C5CFB-7A64-4835-A86D-0E86C58F6812}">
      <formula1>"2.6b"</formula1>
    </dataValidation>
    <dataValidation type="list" showDropDown="1" showInputMessage="1" showErrorMessage="1" prompt="Do not change the Line Numbers" sqref="A78" xr:uid="{26BDBC78-1255-450D-9E4E-5B43BF16B582}">
      <formula1>"2.6"</formula1>
    </dataValidation>
    <dataValidation type="list" showDropDown="1" showInputMessage="1" showErrorMessage="1" prompt="Do not change the Line Numbers" sqref="A88" xr:uid="{9758CB0D-74AB-4D6B-818B-DCC031AF7795}">
      <formula1>"2.7b"</formula1>
    </dataValidation>
    <dataValidation type="list" showDropDown="1" showInputMessage="1" showErrorMessage="1" prompt="Do not change the Line Numbers" sqref="A87" xr:uid="{BC8A5A4D-063C-4A62-A0AC-53950CDC82F7}">
      <formula1>"2.7"</formula1>
    </dataValidation>
    <dataValidation type="list" allowBlank="1" showInputMessage="1" showErrorMessage="1" error="Please choose from the drop down list." sqref="F8:F15 F21:F28 F34:F37" xr:uid="{5416B1C3-3D52-4CC4-A7E1-BEC10F114D50}">
      <formula1>"Voice, Bundled Voice, Bundled Broadband, Bundled Voice and Broadband"</formula1>
    </dataValidation>
    <dataValidation type="list" showDropDown="1" showInputMessage="1" showErrorMessage="1" prompt="Do not change the Line Numbers" sqref="A14" xr:uid="{9536BD9D-200C-4159-BD66-9B10051B769E}">
      <formula1>"2e"</formula1>
    </dataValidation>
    <dataValidation type="list" showDropDown="1" showInputMessage="1" showErrorMessage="1" prompt="Do not change the Line Numbers" sqref="A10" xr:uid="{2AACB372-538F-4458-AF50-1C46B74E7088}">
      <formula1>"1e"</formula1>
    </dataValidation>
    <dataValidation type="list" showDropDown="1" showInputMessage="1" showErrorMessage="1" prompt="Do not change the Line Numbers" sqref="A23" xr:uid="{3C55ABA5-BE7B-4BC4-A402-E0DDD2F936F8}">
      <formula1>"1.1e"</formula1>
    </dataValidation>
    <dataValidation type="list" showDropDown="1" showInputMessage="1" showErrorMessage="1" prompt="Do not change the Line Numbers" sqref="A27" xr:uid="{E8A0EC73-BE12-4470-AC19-9D451B145C7A}">
      <formula1>"2.1e"</formula1>
    </dataValidation>
    <dataValidation type="list" showDropDown="1" showInputMessage="1" showErrorMessage="1" prompt="Do not change the Line Numbers" sqref="A36" xr:uid="{9EFDFEAE-3B24-490D-AE49-669B985157C9}">
      <formula1>"2.2e"</formula1>
    </dataValidation>
    <dataValidation type="list" showDropDown="1" showInputMessage="1" showErrorMessage="1" prompt="Do not change the Line Numbers" sqref="A45 A47" xr:uid="{D00C60A0-E6AC-4176-97CC-7A9279B76854}">
      <formula1>"2.3e"</formula1>
    </dataValidation>
    <dataValidation type="list" allowBlank="1" showInputMessage="1" showErrorMessage="1" sqref="F78:F81 F65:F73 F52:F60 F87:F90 F43:F47" xr:uid="{36EE534D-2558-431A-AD4C-72E95C9B077D}">
      <formula1>"Voice, Bundled Voice, Bundled Broadband, Bundled Voice and Broadband"</formula1>
    </dataValidation>
    <dataValidation type="list" showDropDown="1" showInputMessage="1" showErrorMessage="1" prompt="Do not change the Line Numbers" sqref="A54" xr:uid="{58DC0C7A-2FD2-4792-BD4E-82BFEA678ACE}">
      <formula1>"1.4e"</formula1>
    </dataValidation>
    <dataValidation type="list" showDropDown="1" showInputMessage="1" showErrorMessage="1" prompt="Do not change the Line Numbers" sqref="A58 A60" xr:uid="{D0065230-3EA7-4EF9-9BCB-EC0ED3526979}">
      <formula1>"2.4e"</formula1>
    </dataValidation>
    <dataValidation type="list" showDropDown="1" showInputMessage="1" showErrorMessage="1" prompt="Do not change the Line Numbers" sqref="A67" xr:uid="{0D3689C9-765E-4086-A13A-3758BD056AF0}">
      <formula1>"1.5e"</formula1>
    </dataValidation>
    <dataValidation type="list" showDropDown="1" showInputMessage="1" showErrorMessage="1" prompt="Do not change the Line Numbers" sqref="A71 A73" xr:uid="{0DA423EB-FF7D-41AD-8601-A6D8C6834D85}">
      <formula1>"2.5e"</formula1>
    </dataValidation>
    <dataValidation type="list" showDropDown="1" showInputMessage="1" showErrorMessage="1" prompt="Do not change the Line Numbers" sqref="A80" xr:uid="{111B1F60-3E95-4405-A0FC-5EE056940638}">
      <formula1>"2.6e"</formula1>
    </dataValidation>
    <dataValidation type="list" showDropDown="1" showInputMessage="1" showErrorMessage="1" prompt="Do not change the Line Numbers" sqref="A89" xr:uid="{23F72CB2-44F6-4B7E-A2F1-F6F0DE1870BD}">
      <formula1>"2.7e"</formula1>
    </dataValidation>
    <dataValidation type="list" showDropDown="1" showInputMessage="1" showErrorMessage="1" errorTitle="Basic - 4.5GB" error="Claim Form Line # 2.3e corresponds to Basic Plan $9.25" sqref="C47" xr:uid="{039DE897-8A61-499A-ADBF-A09E7983DD48}">
      <formula1>"Basic $9.25"</formula1>
    </dataValidation>
    <dataValidation type="list" showDropDown="1" showInputMessage="1" showErrorMessage="1" errorTitle="Basic Plan" error="Claim Form Line # 1.4b corresponds to Basic Plan Federal $5.25" prompt="Do not change the Plan Type" sqref="C53" xr:uid="{2DCDB027-4557-473B-AB9A-28244444F233}">
      <formula1>"Basic $5.25"</formula1>
    </dataValidation>
    <dataValidation type="list" showDropDown="1" showInputMessage="1" showErrorMessage="1" errorTitle="Basic Plan" error="Claim Form Line # 2.4b corresponds to Basic Plan Federal $5.25" prompt="Do not change the Plan Type" sqref="C57" xr:uid="{291D18E4-5E2F-4855-939E-E127CA57920A}">
      <formula1>"Basic $5.25"</formula1>
    </dataValidation>
    <dataValidation type="list" showDropDown="1" showInputMessage="1" showErrorMessage="1" errorTitle="Basic - 4.5GB" error="Claim Form Line # 2.4e corresponds to Basic Plan $9.25" sqref="C60" xr:uid="{25D5FCD6-865D-4754-8D64-4274CBC0927F}">
      <formula1>"Basic $9.25"</formula1>
    </dataValidation>
    <dataValidation type="list" showDropDown="1" showInputMessage="1" showErrorMessage="1" errorTitle="Basic Plan" error="Claim Form Line # 1.5b corresponds to Basic Plan Federal $5.25" prompt="Do not change the Plan Type" sqref="C66" xr:uid="{328B64AE-66A1-4383-ABCF-CFAA9E45D26E}">
      <formula1>"Basic $5.25"</formula1>
    </dataValidation>
    <dataValidation type="list" showDropDown="1" showInputMessage="1" showErrorMessage="1" errorTitle="Basic Plan" error="Claim Form Line # 2.5b corresponds to Basic Plan Federal $5.25" prompt="Do not change the Plan Type" sqref="C70" xr:uid="{E228B3DD-346D-4B70-8A0D-76809EF56BB4}">
      <formula1>"Basic $5.25"</formula1>
    </dataValidation>
    <dataValidation type="list" showDropDown="1" showInputMessage="1" showErrorMessage="1" errorTitle="Basic - 4.5GB" error="Claim Form Line # 2.5e corresponds to Basic Plan $9.25" sqref="C73" xr:uid="{C4C6E440-B246-48DF-95F7-35CB3E4E9266}">
      <formula1>"Basic $9.25"</formula1>
    </dataValidation>
    <dataValidation type="list" showDropDown="1" showInputMessage="1" showErrorMessage="1" errorTitle="Basic Plan" error="Claim Form Line # 2.6b corresponds to Basic Plan Federal $5.25" prompt="Do not change the Plan Type" sqref="C79" xr:uid="{05978837-7DEF-421C-BC02-A1018C03B550}">
      <formula1>"Basic $5.25"</formula1>
    </dataValidation>
    <dataValidation type="list" showDropDown="1" showInputMessage="1" showErrorMessage="1" errorTitle="Basic Plan" error="Claim Form Line # 2.7b corresponds to Basic Plan Federal $5.25" prompt="Do not change the Plan Type" sqref="C88" xr:uid="{7FD04032-815D-4AED-8AAF-C3857F5B6DFC}">
      <formula1>"Basic $5.25"</formula1>
    </dataValidation>
    <dataValidation type="list" allowBlank="1" showInputMessage="1" showErrorMessage="1" sqref="B87:B90 B8:B15 B22:B28 B34:B37 B43:B46 B52:B59 B65:B72 B78:B81" xr:uid="{6C227AFE-C8CD-4AF0-A5CF-B1A8A722D14C}">
      <formula1>"1,2,4,5,6,7,8"</formula1>
    </dataValidation>
    <dataValidation type="list" showDropDown="1" showInputMessage="1" showErrorMessage="1" errorTitle="Promotional" error="Claim Form Line # 1f corresponds to Promotional Plans." sqref="C11" xr:uid="{2399330F-B97A-47F0-952C-E5AABF689124}">
      <formula1>"Promotional"</formula1>
    </dataValidation>
    <dataValidation type="list" showDropDown="1" showInputMessage="1" showErrorMessage="1" prompt="Do not change the Line Numbers" sqref="A11" xr:uid="{201F6AF4-0B42-4D6D-AD54-605AC5849207}">
      <formula1>"1f"</formula1>
    </dataValidation>
    <dataValidation type="list" showDropDown="1" showInputMessage="1" showErrorMessage="1" errorTitle="Basic - 4.5GB" error="Claim Form Line # 2.5e corresponds to Basic Plus Plan" sqref="C71" xr:uid="{44EFC9F2-8E24-4543-8034-454F7E6306B4}">
      <formula1>"Basic Plus"</formula1>
    </dataValidation>
    <dataValidation type="list" showDropDown="1" showInputMessage="1" showErrorMessage="1" errorTitle="Basic - 4.5GB" error="Claim Form Line # 2.4e corresponds to Basic Plus Plan" sqref="C58" xr:uid="{07708A67-73C7-4835-B26D-216EBE95AC3F}">
      <formula1>"Basic Plus"</formula1>
    </dataValidation>
    <dataValidation type="list" showDropDown="1" showInputMessage="1" showErrorMessage="1" errorTitle="Basic - 4.5GB" error="Claim Form Line # 2.3e corresponds to Basic Plus Plan" sqref="C45" xr:uid="{A8402CC7-7A9F-4C9C-BD96-2C56C2403E92}">
      <formula1>"Basic Plus"</formula1>
    </dataValidation>
    <dataValidation type="list" showDropDown="1" showInputMessage="1" showErrorMessage="1" errorTitle="Basic - 4.5GB" error="Claim Form Line # 2.7h corresponds to Voice" sqref="C90" xr:uid="{FB70CD7A-F699-46E8-8893-AAD8BE85CCD8}">
      <formula1>"Voice"</formula1>
    </dataValidation>
    <dataValidation type="list" showDropDown="1" showInputMessage="1" showErrorMessage="1" prompt="Do not change the Line Numbers" sqref="A90" xr:uid="{E28E650F-50FD-48A1-8511-87574B308B2C}">
      <formula1>"2.7h"</formula1>
    </dataValidation>
    <dataValidation type="list" showDropDown="1" showInputMessage="1" showErrorMessage="1" errorTitle="Voice" error="Claim Form Line # 2.6h corresponds to Voice" sqref="C81" xr:uid="{CB909F12-05F7-4962-A2EF-DBDBCB0E3DA5}">
      <formula1>"Voice"</formula1>
    </dataValidation>
    <dataValidation type="list" showDropDown="1" showInputMessage="1" showErrorMessage="1" prompt="Do not change the Line Numbers" sqref="A81" xr:uid="{3F767A26-8313-48C5-A80E-2A51F4EA4B16}">
      <formula1>"2.6h"</formula1>
    </dataValidation>
    <dataValidation type="list" showDropDown="1" showInputMessage="1" showErrorMessage="1" errorTitle="Voice" error="Claim Form Line # 2.5h corresponds to Voice" sqref="C72" xr:uid="{E90608AE-C394-46A1-AFBB-F4EDEF73C0BC}">
      <formula1>"Voice"</formula1>
    </dataValidation>
    <dataValidation type="list" showDropDown="1" showInputMessage="1" showErrorMessage="1" prompt="Do not change the Line Numbers" sqref="A72" xr:uid="{F0B857BC-F725-4841-8037-317CBF403650}">
      <formula1>"2.5h"</formula1>
    </dataValidation>
    <dataValidation type="list" showDropDown="1" showInputMessage="1" showErrorMessage="1" errorTitle="Voice" error="Claim Form Line # 1.5h corresponds to Voice" sqref="C68" xr:uid="{853921B3-245C-40C4-9F0F-BEEC9EE105FC}">
      <formula1>"Voice"</formula1>
    </dataValidation>
    <dataValidation type="list" showDropDown="1" showInputMessage="1" showErrorMessage="1" prompt="Do not change the Line Numbers" sqref="A68" xr:uid="{C91F0BAE-645E-4EA0-B729-F6E83A942F74}">
      <formula1>"1.5h"</formula1>
    </dataValidation>
    <dataValidation type="list" showDropDown="1" showInputMessage="1" showErrorMessage="1" errorTitle="Voice" error="Claim Form Line # 2.4h corresponds to Voice" sqref="C59" xr:uid="{991B8856-D358-481D-9540-BDE006702314}">
      <formula1>"Voice"</formula1>
    </dataValidation>
    <dataValidation type="list" showDropDown="1" showInputMessage="1" showErrorMessage="1" prompt="Do not change the Line Numbers" sqref="A59" xr:uid="{FCE42EEF-B522-4C88-AD97-E08C15C1DFA7}">
      <formula1>"2.4h"</formula1>
    </dataValidation>
    <dataValidation type="list" showDropDown="1" showInputMessage="1" showErrorMessage="1" errorTitle="Voice" error="Claim Form Line # 1.4h corresponds to Voice" sqref="C55" xr:uid="{D42C6A5F-F146-4A38-AC8D-4C27ABB7C075}">
      <formula1>"Voice"</formula1>
    </dataValidation>
    <dataValidation type="list" showDropDown="1" showInputMessage="1" showErrorMessage="1" prompt="Do not change the Line Numbers" sqref="A55" xr:uid="{D7B5E656-AAB0-47EB-A24C-06AE869E51E0}">
      <formula1>"1.4h"</formula1>
    </dataValidation>
    <dataValidation type="list" showDropDown="1" showInputMessage="1" showErrorMessage="1" errorTitle="Promotional" error="Claim Form Line # 2.3f corresponds to Promotional Plans." sqref="C46" xr:uid="{69554BEC-8D5F-48E2-A00E-8F4212EF00D1}">
      <formula1>"Promotional"</formula1>
    </dataValidation>
    <dataValidation type="list" showDropDown="1" showInputMessage="1" showErrorMessage="1" prompt="Do not change the Line Numbers" sqref="A46" xr:uid="{4CCD7317-ACE1-4B63-B29C-1646B70D3CAC}">
      <formula1>"2.3f"</formula1>
    </dataValidation>
    <dataValidation type="list" showDropDown="1" showInputMessage="1" showErrorMessage="1" errorTitle="Promotional" error="Claim Form Line # 2.2f corresponds to Promotional Plans." sqref="C37" xr:uid="{1693625A-5E20-4CF0-8DEB-DF0C8081EEBD}">
      <formula1>"Promotional"</formula1>
    </dataValidation>
    <dataValidation type="list" showDropDown="1" showInputMessage="1" showErrorMessage="1" prompt="Do not change the Line Numbers" sqref="A37" xr:uid="{A54B6824-D20F-41B9-BD05-7A0C905B3555}">
      <formula1>"2.2f"</formula1>
    </dataValidation>
    <dataValidation type="list" showDropDown="1" showInputMessage="1" showErrorMessage="1" errorTitle="Promotional" error="Claim Form Line # 2f corresponds to Promotional Plans." sqref="C15" xr:uid="{FFE0640E-764E-4106-8D26-6A6A99D310A3}">
      <formula1>"Promotional"</formula1>
    </dataValidation>
    <dataValidation type="list" showDropDown="1" showInputMessage="1" showErrorMessage="1" errorTitle="Promotional" error="Claim Form Line # 1.1f corresponds to Promotional Plans." sqref="C24" xr:uid="{EAD515E1-4425-4233-8CC7-559D3B740DC2}">
      <formula1>"Promotional"</formula1>
    </dataValidation>
    <dataValidation type="list" showDropDown="1" showInputMessage="1" showErrorMessage="1" errorTitle="Promotional" error="Claim Form Line # 2.1f corresponds to Promotional Plans." sqref="C28" xr:uid="{BD8B3002-36C5-4B8F-8FFA-8BA068FC647B}">
      <formula1>"Promotional"</formula1>
    </dataValidation>
    <dataValidation type="list" showDropDown="1" showInputMessage="1" showErrorMessage="1" prompt="Do not change the Line Numbers" sqref="A28" xr:uid="{DA9320E2-7469-4A7B-85F4-26D7FF7CDC42}">
      <formula1>"2.1f"</formula1>
    </dataValidation>
    <dataValidation type="list" showDropDown="1" showInputMessage="1" showErrorMessage="1" prompt="Do not change the Line Numbers" sqref="A24" xr:uid="{07D2A309-FF74-4960-9FA1-18DFDEC5208E}">
      <formula1>"1.1f"</formula1>
    </dataValidation>
    <dataValidation type="list" showDropDown="1" showInputMessage="1" showErrorMessage="1" prompt="Do not change the Line Numbers" sqref="A15" xr:uid="{A91F9E10-A500-423D-9B28-E9D3E21C8A47}">
      <formula1>"2f"</formula1>
    </dataValidation>
    <dataValidation type="list" showDropDown="1" showInputMessage="1" showErrorMessage="1" errorTitle="Basic - 4.5GB" error="Claim Form Line # 2.7e corresponds to Basic Plus Plan" sqref="C89" xr:uid="{244D2E65-2EEC-4A4A-AEA0-9ABC4E9CC596}">
      <formula1>"Basic Plus"</formula1>
    </dataValidation>
    <dataValidation type="list" showDropDown="1" showInputMessage="1" showErrorMessage="1" errorTitle="Basic - 4.5GB" error="Claim Form Line # 2.6e corresponds to Basic Plus Plan" sqref="C80" xr:uid="{BDACF000-83BB-4C60-8F25-0674BC556FA8}">
      <formula1>"Basic Plus"</formula1>
    </dataValidation>
    <dataValidation type="list" showDropDown="1" showInputMessage="1" showErrorMessage="1" errorTitle="Basic - 4.5GB" error="Claim Form Line # 1.5b corresponds to Basic Plus Plan" sqref="C67" xr:uid="{FE500DBA-EEDD-4FCA-999C-D5DE7C278581}">
      <formula1>"Basic Plus"</formula1>
    </dataValidation>
    <dataValidation type="list" showDropDown="1" showInputMessage="1" showErrorMessage="1" errorTitle="Basic - 4.5GB" error="Claim Form Line # 1.4e corresponds to Basic Plus Plan" sqref="C54" xr:uid="{36531131-D264-4881-987B-BDACCF899476}">
      <formula1>"Basic Plus"</formula1>
    </dataValidation>
    <dataValidation type="list" showDropDown="1" showInputMessage="1" showErrorMessage="1" errorTitle="Basic - 4.5GB" error="Claim Form Line # 2.2e corresponds to Basic Plus Plan" sqref="C36" xr:uid="{71A3C7BF-C105-4C33-AFD6-79B1CEAEFCF4}">
      <formula1>"Basic Plus"</formula1>
    </dataValidation>
    <dataValidation type="list" showDropDown="1" showInputMessage="1" showErrorMessage="1" errorTitle="Basic - 4.5GB" error="Claim Form Line # 2.1e corresponds to Basic Plus Plan" sqref="C27" xr:uid="{7A2C6A7C-83A3-4C43-99D5-D1EA2B2FA87F}">
      <formula1>"Basic Plus"</formula1>
    </dataValidation>
    <dataValidation type="list" showDropDown="1" showInputMessage="1" showErrorMessage="1" errorTitle="Basic - 4.5GB" error="Claim Form Line # 1.1e corresponds to Basic Plus Plan" sqref="C23" xr:uid="{FF77994D-62ED-4EF6-8F86-B78B5F29F765}">
      <formula1>"Basic Plus"</formula1>
    </dataValidation>
    <dataValidation type="list" showDropDown="1" showInputMessage="1" showErrorMessage="1" errorTitle="Basic - 4.5GB" error="Claim Form Line # 2e corresponds to Basic Plus Plan" sqref="C14" xr:uid="{1A80F14D-A24F-486D-82DC-558819500DA7}">
      <formula1>"Basic Plus"</formula1>
    </dataValidation>
    <dataValidation type="list" showDropDown="1" showInputMessage="1" showErrorMessage="1" errorTitle="Basic - 4.5GB" error="Claim Form Line # 1e corresponds to Basic Plus Plan" sqref="C10" xr:uid="{F8BE9586-030E-418E-ACF1-F3849A363F0A}">
      <formula1>"Basic Plus"</formula1>
    </dataValidation>
    <dataValidation type="list" operator="equal" showDropDown="1" showInputMessage="1" showErrorMessage="1" errorTitle="Standard Plan" error="Claim Form Line # 2.6 corresponds to Standard Plan only" sqref="C78" xr:uid="{2E73B046-BD14-4284-ABD8-B30014CF93A8}">
      <formula1>"Standard"</formula1>
    </dataValidation>
    <dataValidation type="list" operator="equal" showDropDown="1" showInputMessage="1" showErrorMessage="1" errorTitle="Standard Plan" error="Claim Form Line # 2.5 corresponds to Standard Plan only" sqref="C69" xr:uid="{CBED982D-6B6F-4210-B0DA-8D6359DCE6F8}">
      <formula1>"Standard"</formula1>
    </dataValidation>
    <dataValidation type="list" operator="equal" showDropDown="1" showInputMessage="1" showErrorMessage="1" errorTitle="Standard Plan" error="Claim Form Line # 1.5 corresponds to Standard Plan only" sqref="C65" xr:uid="{73D72824-60C7-4053-8ABF-C790C6741501}">
      <formula1>"Standard"</formula1>
    </dataValidation>
    <dataValidation type="list" operator="equal" showDropDown="1" showInputMessage="1" showErrorMessage="1" errorTitle="Standard Plan" error="Claim Form Line # 2.4 corresponds to Standard Plan only" sqref="C56" xr:uid="{16821FF5-53D7-4B24-A7D4-DCA084B60440}">
      <formula1>"Standard"</formula1>
    </dataValidation>
    <dataValidation type="list" operator="equal" showDropDown="1" showInputMessage="1" showErrorMessage="1" errorTitle="Standard Plan" error="Claim Form Line # 1.4 corresponds to Standard Plan only" sqref="C52" xr:uid="{9F3B85BE-47D9-4012-B854-631672F4EDCB}">
      <formula1>"Standard"</formula1>
    </dataValidation>
    <dataValidation type="list" operator="equal" showDropDown="1" showInputMessage="1" showErrorMessage="1" errorTitle="Standard Plan" error="Claim Form Line # 2.3 corresponds to Standard Plan only" sqref="C43" xr:uid="{81364C9E-E4A4-481A-9BEF-0CBEC8DA61A9}">
      <formula1>"Standard"</formula1>
    </dataValidation>
    <dataValidation type="list" showDropDown="1" showInputMessage="1" showErrorMessage="1" errorTitle="Family Plan" error="Claim Form Line # 2.2c corresponds to Family Plan only" sqref="C35" xr:uid="{74F7D3B8-356F-46F9-889C-C82331BBB9E4}">
      <formula1>"Family"</formula1>
    </dataValidation>
    <dataValidation type="list" operator="equal" showDropDown="1" showInputMessage="1" showErrorMessage="1" errorTitle="Standard Plan" error="Claim Form Line # 2.2 corresponds to Standard Plan only" sqref="C34" xr:uid="{0F05D5A6-B593-46BA-B157-E21574F56D32}">
      <formula1>"Standard"</formula1>
    </dataValidation>
    <dataValidation type="list" showDropDown="1" showInputMessage="1" showErrorMessage="1" errorTitle="Family Plan" error="Claim Form Line # 2.1c corresponds to Family Plan only" sqref="C26" xr:uid="{E6166013-0588-41D1-B9A7-ABB5223AD1CC}">
      <formula1>"Family"</formula1>
    </dataValidation>
    <dataValidation type="list" operator="equal" showDropDown="1" showInputMessage="1" showErrorMessage="1" errorTitle="Standard Plan" error="Claim Form Line # 2.1 corresponds to Standard Plan only" sqref="C25" xr:uid="{B4C4D0B3-739C-4975-A750-4632DF1A1393}">
      <formula1>"Standard"</formula1>
    </dataValidation>
    <dataValidation type="list" showDropDown="1" showInputMessage="1" showErrorMessage="1" errorTitle="Family Plan" error="Claim Form Line # 1.1c corresponds to Family Plan only" sqref="C22" xr:uid="{8085331D-FDB4-46F8-9EBA-31BFB3E27E6E}">
      <formula1>"Family"</formula1>
    </dataValidation>
    <dataValidation type="list" operator="equal" showDropDown="1" showInputMessage="1" showErrorMessage="1" errorTitle="Standard Plan" error="Claim Form Line # 1.1 corresponds to Standard Plan only" sqref="C21" xr:uid="{B9C6FF1A-2DCB-4AA2-8374-28B64DBB06B1}">
      <formula1>"Standard"</formula1>
    </dataValidation>
    <dataValidation type="list" showDropDown="1" showInputMessage="1" showErrorMessage="1" errorTitle="Family Plan" error="Claim Form Line # 1c corresponds to Family Plan only" sqref="C9" xr:uid="{A6980AE5-27BB-4E66-B729-D454177E2BF3}">
      <formula1>"Family"</formula1>
    </dataValidation>
    <dataValidation type="list" operator="equal" showDropDown="1" showInputMessage="1" showErrorMessage="1" errorTitle="Standard Plan" error="Claim Form Line # 1 corresponds to Standard Plan only" sqref="C8" xr:uid="{59D08A85-0167-4ECB-9686-7117AED5A8EA}">
      <formula1>"Standard"</formula1>
    </dataValidation>
    <dataValidation type="list" showDropDown="1" showInputMessage="1" showErrorMessage="1" errorTitle="Family Plan" error="Claim Form Line # 2c corresponds to Family Plan only" sqref="C13" xr:uid="{F26F2683-C800-42BB-BB29-61511B89853D}">
      <formula1>"Family"</formula1>
    </dataValidation>
    <dataValidation type="list" operator="equal" showDropDown="1" showInputMessage="1" showErrorMessage="1" errorTitle="Standard Plan" error="Claim Form Line # 2 corresponds to Standard Plan only" sqref="C12" xr:uid="{F26922B0-F1B2-48F2-8C1B-F7FF140B6770}">
      <formula1>"Standard"</formula1>
    </dataValidation>
    <dataValidation type="list" showDropDown="1" showInputMessage="1" showErrorMessage="1" errorTitle="Family Plan" error="Claim Form Line # 2.3c corresponds to Family Plan only" sqref="C44" xr:uid="{90CE73B5-D91F-4C9E-95E4-35E5E424EDF8}">
      <formula1>"Family"</formula1>
    </dataValidation>
    <dataValidation type="list" operator="equal" showDropDown="1" showInputMessage="1" showErrorMessage="1" errorTitle="Standard Plan" error="Claim Form Line # 2.7 corresponds to Standard Plan only" sqref="C87" xr:uid="{970ABA3A-BF27-4873-B6FF-03573E4C5BBD}">
      <formula1>"Standard"</formula1>
    </dataValidation>
    <dataValidation type="decimal" allowBlank="1" showInputMessage="1" showErrorMessage="1" error="Max SSA = $16.23" sqref="K46 K59 K72 K81 K37 K15 K28 K8:K9 K11:K13 K21:K22 K24:K26 K34:K35 K43:K44 K52 K55:K56 K65 K68:K69 K78 K87 K90" xr:uid="{B8AF89E8-5689-4ACE-B14F-50645D81876B}">
      <formula1>0</formula1>
      <formula2>16.23</formula2>
    </dataValidation>
    <dataValidation type="decimal" allowBlank="1" showInputMessage="1" showErrorMessage="1" errorTitle="Federal Subsidy" error="The maximum federal subsidy for meeting broadband standards is $9.25." sqref="I8:I11" xr:uid="{7BD3862F-7592-4C06-AC03-BC4FD6D90712}">
      <formula1>0</formula1>
      <formula2>9.25</formula2>
    </dataValidation>
    <dataValidation type="decimal" allowBlank="1" showInputMessage="1" showErrorMessage="1" errorTitle="Federal Subsidy" error="The maximum federal subsidy for meeting broadband standards is $34.25." sqref="I21:I24" xr:uid="{4D66F397-B1D3-4AB5-A4A3-8C2634436A6D}">
      <formula1>0</formula1>
      <formula2>34.25</formula2>
    </dataValidation>
    <dataValidation type="list" allowBlank="1" showInputMessage="1" showErrorMessage="1" prompt="Service Tier numbers only 1 - 10." sqref="B21" xr:uid="{DD0D016A-1F08-40EB-9F2D-30413B191B7E}">
      <formula1>"1,2,4,5,6,7,8"</formula1>
    </dataValidation>
    <dataValidation type="decimal" allowBlank="1" showInputMessage="1" showErrorMessage="1" error="Max SSA for Basic Plans = $12.85" sqref="K10 K14 K23 K27 K36 K45 K53:K54 K57:K58 K66:K67 K70:K71 K79:K80 K88:K89" xr:uid="{31693ECC-185A-4524-A758-1B9C32B7EF80}">
      <formula1>0</formula1>
      <formula2>12.85</formula2>
    </dataValidation>
  </dataValidations>
  <pageMargins left="0.25" right="0.25" top="0.25" bottom="0.25" header="0.25" footer="0.25"/>
  <pageSetup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4C209-4D0E-4C37-883E-E59C587EB714}">
  <sheetPr>
    <tabColor theme="3" tint="0.59999389629810485"/>
  </sheetPr>
  <dimension ref="A1:O61"/>
  <sheetViews>
    <sheetView workbookViewId="0">
      <selection activeCell="F21" sqref="F21"/>
    </sheetView>
  </sheetViews>
  <sheetFormatPr defaultRowHeight="12.75" x14ac:dyDescent="0.2"/>
  <cols>
    <col min="4" max="4" width="13" customWidth="1"/>
    <col min="6" max="6" width="25.140625" bestFit="1" customWidth="1"/>
    <col min="10" max="10" width="16.85546875" style="131" customWidth="1"/>
    <col min="11" max="11" width="12.7109375" customWidth="1"/>
    <col min="12" max="12" width="13.7109375" style="131" customWidth="1"/>
    <col min="13" max="14" width="19.28515625" style="131" customWidth="1"/>
    <col min="15" max="15" width="22.28515625" customWidth="1"/>
  </cols>
  <sheetData>
    <row r="1" spans="1:15" x14ac:dyDescent="0.2">
      <c r="A1" s="61" t="s">
        <v>0</v>
      </c>
      <c r="B1" s="61"/>
      <c r="C1" s="61"/>
      <c r="D1" s="61"/>
      <c r="E1" s="61"/>
      <c r="F1" s="61"/>
      <c r="G1" s="30"/>
      <c r="H1" s="61"/>
      <c r="I1" s="61"/>
      <c r="J1" s="30"/>
      <c r="K1" s="30"/>
      <c r="L1" s="30"/>
      <c r="M1" s="30"/>
      <c r="N1" s="30"/>
      <c r="O1" s="61"/>
    </row>
    <row r="2" spans="1:15" x14ac:dyDescent="0.2">
      <c r="A2" s="61" t="str">
        <f>'Claim Form Summary'!A5</f>
        <v>CPCN  _####________</v>
      </c>
      <c r="B2" s="61" t="str">
        <f>'Claim Form Summary'!A2</f>
        <v>For Period of ___January 2022___________</v>
      </c>
      <c r="C2" s="61"/>
      <c r="D2" s="61"/>
      <c r="E2" s="61"/>
      <c r="F2" s="61"/>
      <c r="G2" s="61"/>
      <c r="H2" s="61"/>
      <c r="I2" s="61"/>
      <c r="J2" s="61"/>
      <c r="K2" s="61"/>
      <c r="L2" s="61"/>
      <c r="M2" s="61"/>
      <c r="N2" s="61"/>
      <c r="O2" s="61"/>
    </row>
    <row r="3" spans="1:15" ht="15.75" x14ac:dyDescent="0.25">
      <c r="A3" s="26" t="s">
        <v>427</v>
      </c>
      <c r="B3" s="61"/>
      <c r="C3" s="61"/>
      <c r="D3" s="61"/>
      <c r="E3" s="61"/>
      <c r="F3" s="61"/>
      <c r="G3" s="61"/>
      <c r="H3" s="61"/>
      <c r="I3" s="61"/>
      <c r="J3" s="61"/>
      <c r="K3" s="61"/>
      <c r="L3" s="61"/>
      <c r="M3" s="61"/>
      <c r="N3" s="61"/>
      <c r="O3" s="61"/>
    </row>
    <row r="4" spans="1:15" ht="13.5" thickBot="1" x14ac:dyDescent="0.25">
      <c r="A4" s="115"/>
      <c r="B4" s="61"/>
      <c r="C4" s="61"/>
      <c r="D4" s="61"/>
      <c r="E4" s="61"/>
      <c r="F4" s="61"/>
      <c r="G4" s="61"/>
      <c r="H4" s="61"/>
      <c r="I4" s="61"/>
      <c r="J4" s="61"/>
      <c r="K4" s="61"/>
      <c r="L4" s="61"/>
      <c r="M4" s="61"/>
      <c r="N4" s="61"/>
      <c r="O4" s="61"/>
    </row>
    <row r="5" spans="1:15" ht="13.5" thickBot="1" x14ac:dyDescent="0.25">
      <c r="A5" s="119" t="s">
        <v>95</v>
      </c>
      <c r="B5" s="39"/>
      <c r="C5" s="39"/>
      <c r="D5" s="39"/>
      <c r="E5" s="39"/>
      <c r="F5" s="39"/>
      <c r="G5" s="39"/>
      <c r="H5" s="39"/>
      <c r="I5" s="39"/>
      <c r="J5" s="127"/>
      <c r="K5" s="75"/>
      <c r="L5" s="132"/>
      <c r="M5" s="132"/>
      <c r="N5" s="132"/>
      <c r="O5" s="39"/>
    </row>
    <row r="6" spans="1:15" ht="13.5" thickBot="1" x14ac:dyDescent="0.25">
      <c r="A6" s="120" t="s">
        <v>96</v>
      </c>
      <c r="B6" s="32" t="s">
        <v>97</v>
      </c>
      <c r="C6" s="32" t="s">
        <v>98</v>
      </c>
      <c r="D6" s="32" t="s">
        <v>99</v>
      </c>
      <c r="E6" s="32" t="s">
        <v>100</v>
      </c>
      <c r="F6" s="32" t="s">
        <v>101</v>
      </c>
      <c r="G6" s="32" t="s">
        <v>102</v>
      </c>
      <c r="H6" s="32" t="s">
        <v>103</v>
      </c>
      <c r="I6" s="32" t="s">
        <v>104</v>
      </c>
      <c r="J6" s="128" t="s">
        <v>105</v>
      </c>
      <c r="K6" s="32" t="s">
        <v>123</v>
      </c>
      <c r="L6" s="128" t="s">
        <v>200</v>
      </c>
      <c r="M6" s="128" t="s">
        <v>275</v>
      </c>
      <c r="N6" s="32" t="s">
        <v>295</v>
      </c>
      <c r="O6" s="32" t="s">
        <v>378</v>
      </c>
    </row>
    <row r="7" spans="1:15" ht="77.25" thickBot="1" x14ac:dyDescent="0.25">
      <c r="A7" s="121" t="s">
        <v>106</v>
      </c>
      <c r="B7" s="33" t="s">
        <v>288</v>
      </c>
      <c r="C7" s="33" t="s">
        <v>183</v>
      </c>
      <c r="D7" s="34" t="s">
        <v>107</v>
      </c>
      <c r="E7" s="34" t="s">
        <v>77</v>
      </c>
      <c r="F7" s="35" t="s">
        <v>184</v>
      </c>
      <c r="G7" s="35" t="s">
        <v>108</v>
      </c>
      <c r="H7" s="35" t="s">
        <v>91</v>
      </c>
      <c r="I7" s="35" t="s">
        <v>268</v>
      </c>
      <c r="J7" s="146" t="s">
        <v>428</v>
      </c>
      <c r="K7" s="33" t="s">
        <v>313</v>
      </c>
      <c r="L7" s="133" t="s">
        <v>296</v>
      </c>
      <c r="M7" s="160" t="s">
        <v>400</v>
      </c>
      <c r="N7" s="33" t="s">
        <v>396</v>
      </c>
      <c r="O7" s="33" t="s">
        <v>333</v>
      </c>
    </row>
    <row r="8" spans="1:15" ht="13.5" thickBot="1" x14ac:dyDescent="0.25">
      <c r="A8" s="76" t="s">
        <v>297</v>
      </c>
      <c r="B8" s="145"/>
      <c r="C8" s="36" t="s">
        <v>298</v>
      </c>
      <c r="D8" s="36">
        <v>60</v>
      </c>
      <c r="E8" s="40" t="s">
        <v>229</v>
      </c>
      <c r="F8" s="49" t="s">
        <v>228</v>
      </c>
      <c r="G8" s="76" t="s">
        <v>84</v>
      </c>
      <c r="H8" s="87">
        <v>0</v>
      </c>
      <c r="I8" s="87">
        <v>9.25</v>
      </c>
      <c r="J8" s="129">
        <v>50</v>
      </c>
      <c r="K8" s="88">
        <v>0</v>
      </c>
      <c r="L8" s="129">
        <f>SUM(D8-I8-J8-K8)</f>
        <v>0.75</v>
      </c>
      <c r="M8" s="129">
        <v>16.23</v>
      </c>
      <c r="N8" s="87">
        <f>MIN(L8,M8)</f>
        <v>0.75</v>
      </c>
      <c r="O8" s="87">
        <f>SUM(K8,N8)</f>
        <v>0.75</v>
      </c>
    </row>
    <row r="9" spans="1:15" ht="13.5" thickBot="1" x14ac:dyDescent="0.25">
      <c r="A9" s="76" t="s">
        <v>299</v>
      </c>
      <c r="B9" s="145"/>
      <c r="C9" s="36" t="s">
        <v>298</v>
      </c>
      <c r="D9" s="36">
        <v>60</v>
      </c>
      <c r="E9" s="40" t="s">
        <v>229</v>
      </c>
      <c r="F9" s="49" t="s">
        <v>228</v>
      </c>
      <c r="G9" s="77" t="s">
        <v>83</v>
      </c>
      <c r="H9" s="89">
        <v>0</v>
      </c>
      <c r="I9" s="90">
        <v>0</v>
      </c>
      <c r="J9" s="129">
        <v>50</v>
      </c>
      <c r="K9" s="87">
        <v>9.25</v>
      </c>
      <c r="L9" s="129">
        <f>SUM(D9-H9-I9-J9-K9)</f>
        <v>0.75</v>
      </c>
      <c r="M9" s="129">
        <v>16.23</v>
      </c>
      <c r="N9" s="87">
        <f>MIN(L9,M9)</f>
        <v>0.75</v>
      </c>
      <c r="O9" s="87">
        <f>SUM(K9,N9)</f>
        <v>10</v>
      </c>
    </row>
    <row r="10" spans="1:15" x14ac:dyDescent="0.2">
      <c r="A10" s="115"/>
      <c r="B10" s="61"/>
      <c r="C10" s="61"/>
      <c r="D10" s="61"/>
      <c r="E10" s="61"/>
      <c r="F10" s="61"/>
      <c r="G10" s="61"/>
      <c r="H10" s="61"/>
      <c r="I10" s="61"/>
      <c r="J10" s="126"/>
      <c r="K10" s="61"/>
      <c r="L10" s="126"/>
      <c r="M10" s="126"/>
      <c r="N10" s="126"/>
      <c r="O10" s="61"/>
    </row>
    <row r="11" spans="1:15" s="60" customFormat="1" ht="13.5" thickBot="1" x14ac:dyDescent="0.25">
      <c r="A11" s="115"/>
      <c r="B11" s="61"/>
      <c r="C11" s="61"/>
      <c r="D11" s="61"/>
      <c r="E11" s="61"/>
      <c r="F11" s="61"/>
      <c r="G11" s="61"/>
      <c r="H11" s="61"/>
      <c r="I11" s="61"/>
      <c r="J11" s="126"/>
      <c r="K11" s="61"/>
      <c r="L11" s="126"/>
      <c r="M11" s="126"/>
      <c r="N11" s="126"/>
      <c r="O11" s="61"/>
    </row>
    <row r="12" spans="1:15" ht="13.5" thickBot="1" x14ac:dyDescent="0.25">
      <c r="A12" s="119" t="s">
        <v>109</v>
      </c>
      <c r="B12" s="39"/>
      <c r="C12" s="39"/>
      <c r="D12" s="39"/>
      <c r="E12" s="39"/>
      <c r="F12" s="39"/>
      <c r="G12" s="39"/>
      <c r="H12" s="39"/>
      <c r="I12" s="39"/>
      <c r="J12" s="127"/>
      <c r="K12" s="75"/>
      <c r="L12" s="132"/>
      <c r="M12" s="132"/>
      <c r="N12" s="132"/>
      <c r="O12" s="39"/>
    </row>
    <row r="13" spans="1:15" ht="13.5" thickBot="1" x14ac:dyDescent="0.25">
      <c r="A13" s="120" t="s">
        <v>96</v>
      </c>
      <c r="B13" s="32" t="s">
        <v>97</v>
      </c>
      <c r="C13" s="32" t="s">
        <v>98</v>
      </c>
      <c r="D13" s="32" t="s">
        <v>99</v>
      </c>
      <c r="E13" s="32" t="s">
        <v>100</v>
      </c>
      <c r="F13" s="32" t="s">
        <v>101</v>
      </c>
      <c r="G13" s="32" t="s">
        <v>102</v>
      </c>
      <c r="H13" s="32" t="s">
        <v>103</v>
      </c>
      <c r="I13" s="32" t="s">
        <v>104</v>
      </c>
      <c r="J13" s="128" t="s">
        <v>105</v>
      </c>
      <c r="K13" s="32" t="s">
        <v>123</v>
      </c>
      <c r="L13" s="128" t="s">
        <v>200</v>
      </c>
      <c r="M13" s="128" t="s">
        <v>275</v>
      </c>
      <c r="N13" s="32" t="s">
        <v>295</v>
      </c>
      <c r="O13" s="32" t="s">
        <v>378</v>
      </c>
    </row>
    <row r="14" spans="1:15" ht="77.25" thickBot="1" x14ac:dyDescent="0.25">
      <c r="A14" s="121" t="s">
        <v>106</v>
      </c>
      <c r="B14" s="33" t="s">
        <v>288</v>
      </c>
      <c r="C14" s="33" t="s">
        <v>183</v>
      </c>
      <c r="D14" s="35" t="s">
        <v>107</v>
      </c>
      <c r="E14" s="35" t="s">
        <v>77</v>
      </c>
      <c r="F14" s="35" t="s">
        <v>184</v>
      </c>
      <c r="G14" s="35" t="s">
        <v>108</v>
      </c>
      <c r="H14" s="35" t="s">
        <v>91</v>
      </c>
      <c r="I14" s="35" t="s">
        <v>269</v>
      </c>
      <c r="J14" s="146" t="s">
        <v>429</v>
      </c>
      <c r="K14" s="33" t="s">
        <v>270</v>
      </c>
      <c r="L14" s="133" t="s">
        <v>296</v>
      </c>
      <c r="M14" s="160" t="s">
        <v>400</v>
      </c>
      <c r="N14" s="33" t="s">
        <v>396</v>
      </c>
      <c r="O14" s="33" t="s">
        <v>333</v>
      </c>
    </row>
    <row r="15" spans="1:15" ht="13.5" thickBot="1" x14ac:dyDescent="0.25">
      <c r="A15" s="76" t="s">
        <v>300</v>
      </c>
      <c r="B15" s="145"/>
      <c r="C15" s="36" t="s">
        <v>298</v>
      </c>
      <c r="D15" s="36">
        <v>60</v>
      </c>
      <c r="E15" s="49"/>
      <c r="F15" s="49"/>
      <c r="G15" s="76" t="s">
        <v>84</v>
      </c>
      <c r="H15" s="87"/>
      <c r="I15" s="87">
        <v>30</v>
      </c>
      <c r="J15" s="129">
        <v>30</v>
      </c>
      <c r="K15" s="88">
        <v>0</v>
      </c>
      <c r="L15" s="129">
        <f>SUM(D15-H15-I15-J15-K15)</f>
        <v>0</v>
      </c>
      <c r="M15" s="129">
        <v>16.23</v>
      </c>
      <c r="N15" s="87">
        <f>MIN(L15,M15)</f>
        <v>0</v>
      </c>
      <c r="O15" s="87">
        <f>SUM(K15,N15)</f>
        <v>0</v>
      </c>
    </row>
    <row r="16" spans="1:15" ht="13.5" thickBot="1" x14ac:dyDescent="0.25">
      <c r="A16" s="76" t="s">
        <v>301</v>
      </c>
      <c r="B16" s="145"/>
      <c r="C16" s="36" t="s">
        <v>298</v>
      </c>
      <c r="D16" s="36">
        <v>60</v>
      </c>
      <c r="E16" s="49"/>
      <c r="F16" s="49"/>
      <c r="G16" s="77" t="s">
        <v>83</v>
      </c>
      <c r="H16" s="89"/>
      <c r="I16" s="90">
        <v>0</v>
      </c>
      <c r="J16" s="129">
        <v>50</v>
      </c>
      <c r="K16" s="87">
        <v>10</v>
      </c>
      <c r="L16" s="129">
        <f>SUM(D16-H16-I16-J16-K16)</f>
        <v>0</v>
      </c>
      <c r="M16" s="129">
        <v>16.23</v>
      </c>
      <c r="N16" s="87">
        <f>MIN(L16,M16)</f>
        <v>0</v>
      </c>
      <c r="O16" s="87">
        <f>SUM(K16,N16)</f>
        <v>10</v>
      </c>
    </row>
    <row r="17" spans="1:15" x14ac:dyDescent="0.2">
      <c r="A17" s="115"/>
      <c r="B17" s="61"/>
      <c r="C17" s="61"/>
      <c r="D17" s="61"/>
      <c r="E17" s="61"/>
      <c r="F17" s="61"/>
      <c r="G17" s="61"/>
      <c r="H17" s="61"/>
      <c r="I17" s="61"/>
      <c r="J17" s="126"/>
      <c r="K17" s="61"/>
      <c r="L17" s="126"/>
      <c r="M17" s="126"/>
      <c r="N17" s="126"/>
      <c r="O17" s="61"/>
    </row>
    <row r="18" spans="1:15" ht="13.5" thickBot="1" x14ac:dyDescent="0.25">
      <c r="A18" s="115"/>
      <c r="B18" s="61"/>
      <c r="C18" s="61"/>
      <c r="D18" s="61"/>
      <c r="E18" s="61"/>
      <c r="F18" s="61"/>
      <c r="G18" s="61"/>
      <c r="H18" s="61"/>
      <c r="I18" s="61"/>
      <c r="J18" s="126"/>
      <c r="K18" s="61"/>
      <c r="L18" s="126"/>
      <c r="M18" s="126"/>
      <c r="N18" s="126"/>
      <c r="O18" s="61"/>
    </row>
    <row r="19" spans="1:15" ht="13.5" thickBot="1" x14ac:dyDescent="0.25">
      <c r="A19" s="119" t="s">
        <v>110</v>
      </c>
      <c r="B19" s="39"/>
      <c r="C19" s="39"/>
      <c r="D19" s="39"/>
      <c r="E19" s="39"/>
      <c r="F19" s="39"/>
      <c r="G19" s="39"/>
      <c r="H19" s="39"/>
      <c r="I19" s="39"/>
      <c r="J19" s="127"/>
      <c r="K19" s="75"/>
      <c r="L19" s="132"/>
      <c r="M19" s="132"/>
      <c r="N19" s="132"/>
      <c r="O19" s="39"/>
    </row>
    <row r="20" spans="1:15" ht="13.5" thickBot="1" x14ac:dyDescent="0.25">
      <c r="A20" s="120" t="s">
        <v>96</v>
      </c>
      <c r="B20" s="32" t="s">
        <v>97</v>
      </c>
      <c r="C20" s="32" t="s">
        <v>98</v>
      </c>
      <c r="D20" s="32" t="s">
        <v>99</v>
      </c>
      <c r="E20" s="32" t="s">
        <v>100</v>
      </c>
      <c r="F20" s="32" t="s">
        <v>101</v>
      </c>
      <c r="G20" s="32" t="s">
        <v>102</v>
      </c>
      <c r="H20" s="32" t="s">
        <v>103</v>
      </c>
      <c r="I20" s="32" t="s">
        <v>104</v>
      </c>
      <c r="J20" s="128" t="s">
        <v>105</v>
      </c>
      <c r="K20" s="32" t="s">
        <v>123</v>
      </c>
      <c r="L20" s="128" t="s">
        <v>200</v>
      </c>
      <c r="M20" s="128" t="s">
        <v>275</v>
      </c>
      <c r="N20" s="32" t="s">
        <v>295</v>
      </c>
      <c r="O20" s="32" t="s">
        <v>378</v>
      </c>
    </row>
    <row r="21" spans="1:15" ht="77.25" thickBot="1" x14ac:dyDescent="0.25">
      <c r="A21" s="121" t="s">
        <v>106</v>
      </c>
      <c r="B21" s="33" t="s">
        <v>288</v>
      </c>
      <c r="C21" s="33" t="s">
        <v>183</v>
      </c>
      <c r="D21" s="35" t="s">
        <v>107</v>
      </c>
      <c r="E21" s="35" t="s">
        <v>77</v>
      </c>
      <c r="F21" s="35" t="s">
        <v>184</v>
      </c>
      <c r="G21" s="35" t="s">
        <v>108</v>
      </c>
      <c r="H21" s="35" t="s">
        <v>91</v>
      </c>
      <c r="I21" s="35" t="s">
        <v>268</v>
      </c>
      <c r="J21" s="146" t="s">
        <v>428</v>
      </c>
      <c r="K21" s="33" t="s">
        <v>313</v>
      </c>
      <c r="L21" s="133" t="s">
        <v>296</v>
      </c>
      <c r="M21" s="160" t="s">
        <v>400</v>
      </c>
      <c r="N21" s="33" t="s">
        <v>396</v>
      </c>
      <c r="O21" s="33" t="s">
        <v>333</v>
      </c>
    </row>
    <row r="22" spans="1:15" ht="13.5" thickBot="1" x14ac:dyDescent="0.25">
      <c r="A22" s="76" t="s">
        <v>302</v>
      </c>
      <c r="B22" s="145"/>
      <c r="C22" s="36" t="s">
        <v>298</v>
      </c>
      <c r="D22" s="36"/>
      <c r="E22" s="49"/>
      <c r="F22" s="49"/>
      <c r="G22" s="77" t="s">
        <v>83</v>
      </c>
      <c r="H22" s="89"/>
      <c r="I22" s="90">
        <v>0</v>
      </c>
      <c r="J22" s="129"/>
      <c r="K22" s="87"/>
      <c r="L22" s="129">
        <f>SUM(D22-H22-I22-J22-K22)</f>
        <v>0</v>
      </c>
      <c r="M22" s="129">
        <v>16.23</v>
      </c>
      <c r="N22" s="87">
        <f>MIN(L22,M22)</f>
        <v>0</v>
      </c>
      <c r="O22" s="87">
        <f>SUM(K22,N22)</f>
        <v>0</v>
      </c>
    </row>
    <row r="23" spans="1:15" x14ac:dyDescent="0.2">
      <c r="A23" s="115"/>
      <c r="B23" s="61"/>
      <c r="C23" s="61"/>
      <c r="D23" s="61"/>
      <c r="E23" s="61"/>
      <c r="F23" s="61"/>
      <c r="G23" s="61"/>
      <c r="H23" s="61"/>
      <c r="I23" s="61"/>
      <c r="J23" s="126"/>
      <c r="K23" s="61"/>
      <c r="L23" s="126"/>
      <c r="M23" s="126"/>
      <c r="N23" s="126"/>
      <c r="O23" s="61"/>
    </row>
    <row r="24" spans="1:15" ht="13.5" thickBot="1" x14ac:dyDescent="0.25">
      <c r="A24" s="115"/>
      <c r="B24" s="61"/>
      <c r="C24" s="61"/>
      <c r="D24" s="61"/>
      <c r="E24" s="61"/>
      <c r="F24" s="61"/>
      <c r="G24" s="61"/>
      <c r="H24" s="61"/>
      <c r="I24" s="61"/>
      <c r="J24" s="126"/>
      <c r="K24" s="61"/>
      <c r="L24" s="126"/>
      <c r="M24" s="126"/>
      <c r="N24" s="126"/>
      <c r="O24" s="61"/>
    </row>
    <row r="25" spans="1:15" ht="13.5" thickBot="1" x14ac:dyDescent="0.25">
      <c r="A25" s="119" t="s">
        <v>111</v>
      </c>
      <c r="B25" s="39"/>
      <c r="C25" s="39"/>
      <c r="D25" s="39"/>
      <c r="E25" s="39"/>
      <c r="F25" s="39"/>
      <c r="G25" s="39"/>
      <c r="H25" s="39"/>
      <c r="I25" s="39"/>
      <c r="J25" s="127"/>
      <c r="K25" s="75"/>
      <c r="L25" s="132"/>
      <c r="M25" s="132"/>
      <c r="N25" s="132"/>
      <c r="O25" s="39"/>
    </row>
    <row r="26" spans="1:15" ht="13.5" thickBot="1" x14ac:dyDescent="0.25">
      <c r="A26" s="120" t="s">
        <v>96</v>
      </c>
      <c r="B26" s="32" t="s">
        <v>97</v>
      </c>
      <c r="C26" s="32" t="s">
        <v>98</v>
      </c>
      <c r="D26" s="32" t="s">
        <v>99</v>
      </c>
      <c r="E26" s="32" t="s">
        <v>100</v>
      </c>
      <c r="F26" s="32" t="s">
        <v>101</v>
      </c>
      <c r="G26" s="32" t="s">
        <v>102</v>
      </c>
      <c r="H26" s="32" t="s">
        <v>103</v>
      </c>
      <c r="I26" s="32" t="s">
        <v>104</v>
      </c>
      <c r="J26" s="128" t="s">
        <v>105</v>
      </c>
      <c r="K26" s="32" t="s">
        <v>123</v>
      </c>
      <c r="L26" s="128" t="s">
        <v>200</v>
      </c>
      <c r="M26" s="128" t="s">
        <v>275</v>
      </c>
      <c r="N26" s="32" t="s">
        <v>295</v>
      </c>
      <c r="O26" s="32" t="s">
        <v>378</v>
      </c>
    </row>
    <row r="27" spans="1:15" ht="77.25" thickBot="1" x14ac:dyDescent="0.25">
      <c r="A27" s="121" t="s">
        <v>106</v>
      </c>
      <c r="B27" s="33" t="s">
        <v>288</v>
      </c>
      <c r="C27" s="33" t="s">
        <v>183</v>
      </c>
      <c r="D27" s="35" t="s">
        <v>107</v>
      </c>
      <c r="E27" s="35" t="s">
        <v>77</v>
      </c>
      <c r="F27" s="35" t="s">
        <v>184</v>
      </c>
      <c r="G27" s="35" t="s">
        <v>108</v>
      </c>
      <c r="H27" s="35" t="s">
        <v>91</v>
      </c>
      <c r="I27" s="35" t="s">
        <v>303</v>
      </c>
      <c r="J27" s="146" t="s">
        <v>429</v>
      </c>
      <c r="K27" s="33" t="s">
        <v>304</v>
      </c>
      <c r="L27" s="133" t="s">
        <v>296</v>
      </c>
      <c r="M27" s="160" t="s">
        <v>400</v>
      </c>
      <c r="N27" s="33" t="s">
        <v>231</v>
      </c>
      <c r="O27" s="33" t="s">
        <v>333</v>
      </c>
    </row>
    <row r="28" spans="1:15" ht="13.5" thickBot="1" x14ac:dyDescent="0.25">
      <c r="A28" s="112" t="s">
        <v>305</v>
      </c>
      <c r="B28" s="145"/>
      <c r="C28" s="36" t="s">
        <v>298</v>
      </c>
      <c r="D28" s="36"/>
      <c r="E28" s="49"/>
      <c r="F28" s="49"/>
      <c r="G28" s="77" t="s">
        <v>83</v>
      </c>
      <c r="H28" s="89"/>
      <c r="I28" s="90">
        <v>0</v>
      </c>
      <c r="J28" s="129"/>
      <c r="K28" s="87"/>
      <c r="L28" s="129">
        <f>SUM(D28-H28-I28-J28-K28)</f>
        <v>0</v>
      </c>
      <c r="M28" s="129">
        <v>14.85</v>
      </c>
      <c r="N28" s="87">
        <f>MIN(L28,M28)</f>
        <v>0</v>
      </c>
      <c r="O28" s="87">
        <f>SUM(K28,N28)</f>
        <v>0</v>
      </c>
    </row>
    <row r="29" spans="1:15" x14ac:dyDescent="0.2">
      <c r="A29" s="122"/>
      <c r="B29" s="116"/>
      <c r="C29" s="116"/>
      <c r="D29" s="91"/>
      <c r="E29" s="92"/>
      <c r="F29" s="92"/>
      <c r="G29" s="93"/>
      <c r="H29" s="94"/>
      <c r="I29" s="94"/>
      <c r="J29" s="130"/>
      <c r="K29" s="94"/>
      <c r="L29" s="130"/>
      <c r="M29" s="130"/>
      <c r="N29" s="130"/>
      <c r="O29" s="94"/>
    </row>
    <row r="30" spans="1:15" s="60" customFormat="1" ht="13.5" thickBot="1" x14ac:dyDescent="0.25">
      <c r="A30" s="122"/>
      <c r="B30" s="116"/>
      <c r="C30" s="116"/>
      <c r="D30" s="91"/>
      <c r="E30" s="92"/>
      <c r="F30" s="92"/>
      <c r="G30" s="93"/>
      <c r="H30" s="94"/>
      <c r="I30" s="94"/>
      <c r="J30" s="130"/>
      <c r="K30" s="94"/>
      <c r="L30" s="130"/>
      <c r="M30" s="130"/>
      <c r="N30" s="130"/>
      <c r="O30" s="94"/>
    </row>
    <row r="31" spans="1:15" ht="13.5" thickBot="1" x14ac:dyDescent="0.25">
      <c r="A31" s="123" t="s">
        <v>112</v>
      </c>
      <c r="B31" s="85"/>
      <c r="C31" s="85"/>
      <c r="D31" s="85"/>
      <c r="E31" s="85"/>
      <c r="F31" s="85"/>
      <c r="G31" s="85"/>
      <c r="H31" s="85"/>
      <c r="I31" s="85"/>
      <c r="J31" s="85"/>
      <c r="K31" s="86"/>
      <c r="L31" s="86"/>
      <c r="M31" s="86"/>
      <c r="N31" s="86"/>
      <c r="O31" s="85"/>
    </row>
    <row r="32" spans="1:15" ht="13.5" thickBot="1" x14ac:dyDescent="0.25">
      <c r="A32" s="120" t="s">
        <v>96</v>
      </c>
      <c r="B32" s="32" t="s">
        <v>97</v>
      </c>
      <c r="C32" s="32" t="s">
        <v>98</v>
      </c>
      <c r="D32" s="32" t="s">
        <v>99</v>
      </c>
      <c r="E32" s="32" t="s">
        <v>100</v>
      </c>
      <c r="F32" s="32" t="s">
        <v>101</v>
      </c>
      <c r="G32" s="32" t="s">
        <v>102</v>
      </c>
      <c r="H32" s="32" t="s">
        <v>103</v>
      </c>
      <c r="I32" s="32" t="s">
        <v>104</v>
      </c>
      <c r="J32" s="128" t="s">
        <v>105</v>
      </c>
      <c r="K32" s="32" t="s">
        <v>123</v>
      </c>
      <c r="L32" s="128" t="s">
        <v>200</v>
      </c>
      <c r="M32" s="128" t="s">
        <v>275</v>
      </c>
      <c r="N32" s="32" t="s">
        <v>295</v>
      </c>
      <c r="O32" s="32" t="s">
        <v>378</v>
      </c>
    </row>
    <row r="33" spans="1:15" ht="77.25" thickBot="1" x14ac:dyDescent="0.25">
      <c r="A33" s="121" t="s">
        <v>106</v>
      </c>
      <c r="B33" s="33" t="s">
        <v>288</v>
      </c>
      <c r="C33" s="33" t="s">
        <v>183</v>
      </c>
      <c r="D33" s="34" t="s">
        <v>107</v>
      </c>
      <c r="E33" s="34" t="s">
        <v>77</v>
      </c>
      <c r="F33" s="35" t="s">
        <v>184</v>
      </c>
      <c r="G33" s="35" t="s">
        <v>108</v>
      </c>
      <c r="H33" s="35" t="s">
        <v>91</v>
      </c>
      <c r="I33" s="35" t="s">
        <v>271</v>
      </c>
      <c r="J33" s="146" t="s">
        <v>428</v>
      </c>
      <c r="K33" s="33" t="s">
        <v>272</v>
      </c>
      <c r="L33" s="133" t="s">
        <v>296</v>
      </c>
      <c r="M33" s="133" t="s">
        <v>314</v>
      </c>
      <c r="N33" s="33" t="s">
        <v>396</v>
      </c>
      <c r="O33" s="33" t="s">
        <v>333</v>
      </c>
    </row>
    <row r="34" spans="1:15" ht="13.5" thickBot="1" x14ac:dyDescent="0.25">
      <c r="A34" s="112" t="s">
        <v>306</v>
      </c>
      <c r="B34" s="145"/>
      <c r="C34" s="36" t="s">
        <v>298</v>
      </c>
      <c r="D34" s="36"/>
      <c r="E34" s="49"/>
      <c r="F34" s="49"/>
      <c r="G34" s="76" t="s">
        <v>84</v>
      </c>
      <c r="H34" s="87"/>
      <c r="I34" s="87"/>
      <c r="J34" s="129"/>
      <c r="K34" s="88">
        <v>0</v>
      </c>
      <c r="L34" s="129">
        <f t="shared" ref="L34:L35" si="0">SUM(D34-H34-I34-J34-K34)</f>
        <v>0</v>
      </c>
      <c r="M34" s="129">
        <v>16.23</v>
      </c>
      <c r="N34" s="87">
        <f>MIN(L34,M34)</f>
        <v>0</v>
      </c>
      <c r="O34" s="87">
        <f>SUM(K34,N34)</f>
        <v>0</v>
      </c>
    </row>
    <row r="35" spans="1:15" ht="13.5" thickBot="1" x14ac:dyDescent="0.25">
      <c r="A35" s="112" t="s">
        <v>307</v>
      </c>
      <c r="B35" s="145"/>
      <c r="C35" s="36" t="s">
        <v>298</v>
      </c>
      <c r="D35" s="36"/>
      <c r="E35" s="49"/>
      <c r="F35" s="49"/>
      <c r="G35" s="77" t="s">
        <v>83</v>
      </c>
      <c r="H35" s="89"/>
      <c r="I35" s="90">
        <v>0</v>
      </c>
      <c r="J35" s="129"/>
      <c r="K35" s="87"/>
      <c r="L35" s="129">
        <f t="shared" si="0"/>
        <v>0</v>
      </c>
      <c r="M35" s="129">
        <v>16.23</v>
      </c>
      <c r="N35" s="87">
        <f>MIN(L35,M35)</f>
        <v>0</v>
      </c>
      <c r="O35" s="87">
        <f>SUM(K35,N35)</f>
        <v>0</v>
      </c>
    </row>
    <row r="36" spans="1:15" x14ac:dyDescent="0.2">
      <c r="A36" s="115"/>
      <c r="B36" s="61"/>
      <c r="C36" s="61"/>
      <c r="D36" s="61"/>
      <c r="E36" s="61"/>
      <c r="F36" s="61"/>
      <c r="G36" s="61"/>
      <c r="H36" s="61"/>
      <c r="I36" s="61"/>
      <c r="J36" s="126"/>
      <c r="K36" s="61"/>
      <c r="L36" s="126"/>
      <c r="M36" s="126"/>
      <c r="N36" s="126"/>
      <c r="O36" s="61"/>
    </row>
    <row r="37" spans="1:15" s="60" customFormat="1" ht="13.5" thickBot="1" x14ac:dyDescent="0.25">
      <c r="A37" s="115"/>
      <c r="B37" s="61"/>
      <c r="C37" s="61"/>
      <c r="D37" s="61"/>
      <c r="E37" s="61"/>
      <c r="F37" s="61"/>
      <c r="G37" s="61"/>
      <c r="H37" s="61"/>
      <c r="I37" s="61"/>
      <c r="J37" s="126"/>
      <c r="K37" s="61"/>
      <c r="L37" s="126"/>
      <c r="M37" s="126"/>
      <c r="N37" s="126"/>
      <c r="O37" s="61"/>
    </row>
    <row r="38" spans="1:15" ht="13.5" thickBot="1" x14ac:dyDescent="0.25">
      <c r="A38" s="123" t="s">
        <v>113</v>
      </c>
      <c r="B38" s="85"/>
      <c r="C38" s="85"/>
      <c r="D38" s="85"/>
      <c r="E38" s="85"/>
      <c r="F38" s="85"/>
      <c r="G38" s="85"/>
      <c r="H38" s="85"/>
      <c r="I38" s="85"/>
      <c r="J38" s="85"/>
      <c r="K38" s="86"/>
      <c r="L38" s="86"/>
      <c r="M38" s="86"/>
      <c r="N38" s="86"/>
      <c r="O38" s="85"/>
    </row>
    <row r="39" spans="1:15" ht="13.5" thickBot="1" x14ac:dyDescent="0.25">
      <c r="A39" s="120" t="s">
        <v>96</v>
      </c>
      <c r="B39" s="32" t="s">
        <v>97</v>
      </c>
      <c r="C39" s="32" t="s">
        <v>98</v>
      </c>
      <c r="D39" s="32" t="s">
        <v>99</v>
      </c>
      <c r="E39" s="32" t="s">
        <v>100</v>
      </c>
      <c r="F39" s="32" t="s">
        <v>101</v>
      </c>
      <c r="G39" s="32" t="s">
        <v>102</v>
      </c>
      <c r="H39" s="32" t="s">
        <v>103</v>
      </c>
      <c r="I39" s="32" t="s">
        <v>104</v>
      </c>
      <c r="J39" s="128" t="s">
        <v>105</v>
      </c>
      <c r="K39" s="32" t="s">
        <v>123</v>
      </c>
      <c r="L39" s="128" t="s">
        <v>200</v>
      </c>
      <c r="M39" s="128" t="s">
        <v>275</v>
      </c>
      <c r="N39" s="32" t="s">
        <v>295</v>
      </c>
      <c r="O39" s="32" t="s">
        <v>378</v>
      </c>
    </row>
    <row r="40" spans="1:15" ht="77.25" thickBot="1" x14ac:dyDescent="0.25">
      <c r="A40" s="121" t="s">
        <v>106</v>
      </c>
      <c r="B40" s="33" t="s">
        <v>288</v>
      </c>
      <c r="C40" s="33" t="s">
        <v>183</v>
      </c>
      <c r="D40" s="35" t="s">
        <v>107</v>
      </c>
      <c r="E40" s="35" t="s">
        <v>77</v>
      </c>
      <c r="F40" s="35" t="s">
        <v>184</v>
      </c>
      <c r="G40" s="35" t="s">
        <v>108</v>
      </c>
      <c r="H40" s="35" t="s">
        <v>91</v>
      </c>
      <c r="I40" s="35" t="s">
        <v>273</v>
      </c>
      <c r="J40" s="146" t="s">
        <v>429</v>
      </c>
      <c r="K40" s="33" t="s">
        <v>274</v>
      </c>
      <c r="L40" s="133" t="s">
        <v>296</v>
      </c>
      <c r="M40" s="160" t="s">
        <v>400</v>
      </c>
      <c r="N40" s="33" t="s">
        <v>396</v>
      </c>
      <c r="O40" s="33" t="s">
        <v>333</v>
      </c>
    </row>
    <row r="41" spans="1:15" ht="13.5" thickBot="1" x14ac:dyDescent="0.25">
      <c r="A41" s="112" t="s">
        <v>308</v>
      </c>
      <c r="B41" s="145"/>
      <c r="C41" s="36" t="s">
        <v>298</v>
      </c>
      <c r="D41" s="36"/>
      <c r="E41" s="49"/>
      <c r="F41" s="49"/>
      <c r="G41" s="76" t="s">
        <v>84</v>
      </c>
      <c r="H41" s="87"/>
      <c r="I41" s="87">
        <v>0</v>
      </c>
      <c r="J41" s="129"/>
      <c r="K41" s="88">
        <v>0</v>
      </c>
      <c r="L41" s="129">
        <f>SUM(D41-H41-I41-J41-K41)</f>
        <v>0</v>
      </c>
      <c r="M41" s="129">
        <v>16.23</v>
      </c>
      <c r="N41" s="87">
        <f t="shared" ref="N41:N42" si="1">MIN(L41,M41)</f>
        <v>0</v>
      </c>
      <c r="O41" s="87">
        <f t="shared" ref="O41:O42" si="2">SUM(K41,N41)</f>
        <v>0</v>
      </c>
    </row>
    <row r="42" spans="1:15" ht="13.5" thickBot="1" x14ac:dyDescent="0.25">
      <c r="A42" s="112" t="s">
        <v>309</v>
      </c>
      <c r="B42" s="145"/>
      <c r="C42" s="36" t="s">
        <v>298</v>
      </c>
      <c r="D42" s="36"/>
      <c r="E42" s="49"/>
      <c r="F42" s="49"/>
      <c r="G42" s="77" t="s">
        <v>83</v>
      </c>
      <c r="H42" s="89"/>
      <c r="I42" s="90">
        <v>0</v>
      </c>
      <c r="J42" s="129"/>
      <c r="K42" s="87"/>
      <c r="L42" s="129">
        <f t="shared" ref="L42" si="3">SUM(D42-H42-I42-J42-K42)</f>
        <v>0</v>
      </c>
      <c r="M42" s="129">
        <v>16.23</v>
      </c>
      <c r="N42" s="87">
        <f t="shared" si="1"/>
        <v>0</v>
      </c>
      <c r="O42" s="87">
        <f t="shared" si="2"/>
        <v>0</v>
      </c>
    </row>
    <row r="43" spans="1:15" x14ac:dyDescent="0.2">
      <c r="A43" s="122"/>
      <c r="B43" s="116"/>
      <c r="C43" s="116"/>
      <c r="D43" s="91"/>
      <c r="E43" s="92"/>
      <c r="F43" s="92"/>
      <c r="G43" s="93"/>
      <c r="H43" s="94"/>
      <c r="I43" s="94"/>
      <c r="J43" s="130"/>
      <c r="K43" s="94"/>
      <c r="L43" s="130"/>
      <c r="M43" s="130"/>
      <c r="N43" s="130"/>
      <c r="O43" s="94"/>
    </row>
    <row r="44" spans="1:15" s="60" customFormat="1" ht="13.5" thickBot="1" x14ac:dyDescent="0.25">
      <c r="A44" s="122"/>
      <c r="B44" s="116"/>
      <c r="C44" s="116"/>
      <c r="D44" s="91"/>
      <c r="E44" s="92"/>
      <c r="F44" s="92"/>
      <c r="G44" s="93"/>
      <c r="H44" s="94"/>
      <c r="I44" s="94"/>
      <c r="J44" s="130"/>
      <c r="K44" s="94"/>
      <c r="L44" s="130"/>
      <c r="M44" s="130"/>
      <c r="N44" s="130"/>
      <c r="O44" s="94"/>
    </row>
    <row r="45" spans="1:15" ht="13.5" thickBot="1" x14ac:dyDescent="0.25">
      <c r="A45" s="123" t="s">
        <v>114</v>
      </c>
      <c r="B45" s="85"/>
      <c r="C45" s="85"/>
      <c r="D45" s="85"/>
      <c r="E45" s="85"/>
      <c r="F45" s="85"/>
      <c r="G45" s="85"/>
      <c r="H45" s="85"/>
      <c r="I45" s="85"/>
      <c r="J45" s="85"/>
      <c r="K45" s="86"/>
      <c r="L45" s="86"/>
      <c r="M45" s="86"/>
      <c r="N45" s="86"/>
      <c r="O45" s="85"/>
    </row>
    <row r="46" spans="1:15" ht="13.5" thickBot="1" x14ac:dyDescent="0.25">
      <c r="A46" s="120" t="s">
        <v>96</v>
      </c>
      <c r="B46" s="32" t="s">
        <v>97</v>
      </c>
      <c r="C46" s="32" t="s">
        <v>98</v>
      </c>
      <c r="D46" s="32" t="s">
        <v>99</v>
      </c>
      <c r="E46" s="32" t="s">
        <v>100</v>
      </c>
      <c r="F46" s="32" t="s">
        <v>101</v>
      </c>
      <c r="G46" s="32" t="s">
        <v>102</v>
      </c>
      <c r="H46" s="32" t="s">
        <v>103</v>
      </c>
      <c r="I46" s="32" t="s">
        <v>104</v>
      </c>
      <c r="J46" s="128" t="s">
        <v>105</v>
      </c>
      <c r="K46" s="32" t="s">
        <v>123</v>
      </c>
      <c r="L46" s="128" t="s">
        <v>200</v>
      </c>
      <c r="M46" s="128" t="s">
        <v>275</v>
      </c>
      <c r="N46" s="32" t="s">
        <v>295</v>
      </c>
      <c r="O46" s="32" t="s">
        <v>378</v>
      </c>
    </row>
    <row r="47" spans="1:15" ht="77.25" thickBot="1" x14ac:dyDescent="0.25">
      <c r="A47" s="121" t="s">
        <v>106</v>
      </c>
      <c r="B47" s="33" t="s">
        <v>288</v>
      </c>
      <c r="C47" s="33" t="s">
        <v>183</v>
      </c>
      <c r="D47" s="34" t="s">
        <v>107</v>
      </c>
      <c r="E47" s="34" t="s">
        <v>77</v>
      </c>
      <c r="F47" s="34" t="s">
        <v>184</v>
      </c>
      <c r="G47" s="34" t="s">
        <v>108</v>
      </c>
      <c r="H47" s="34" t="s">
        <v>91</v>
      </c>
      <c r="I47" s="34" t="s">
        <v>271</v>
      </c>
      <c r="J47" s="376" t="s">
        <v>428</v>
      </c>
      <c r="K47" s="33" t="s">
        <v>272</v>
      </c>
      <c r="L47" s="377" t="s">
        <v>296</v>
      </c>
      <c r="M47" s="378" t="s">
        <v>400</v>
      </c>
      <c r="N47" s="33" t="s">
        <v>396</v>
      </c>
      <c r="O47" s="33" t="s">
        <v>333</v>
      </c>
    </row>
    <row r="48" spans="1:15" ht="13.5" thickBot="1" x14ac:dyDescent="0.25">
      <c r="A48" s="112" t="s">
        <v>310</v>
      </c>
      <c r="B48" s="145"/>
      <c r="C48" s="36" t="s">
        <v>298</v>
      </c>
      <c r="D48" s="36"/>
      <c r="E48" s="49"/>
      <c r="F48" s="49"/>
      <c r="G48" s="77" t="s">
        <v>83</v>
      </c>
      <c r="H48" s="89"/>
      <c r="I48" s="90">
        <v>0</v>
      </c>
      <c r="J48" s="129"/>
      <c r="K48" s="87"/>
      <c r="L48" s="129">
        <f>SUM(D48-H48-I48-J48-K48)</f>
        <v>0</v>
      </c>
      <c r="M48" s="129">
        <v>16.23</v>
      </c>
      <c r="N48" s="87">
        <f>MIN(L48,M48)</f>
        <v>0</v>
      </c>
      <c r="O48" s="87">
        <f>SUM(K48,N48)</f>
        <v>0</v>
      </c>
    </row>
    <row r="49" spans="1:15" x14ac:dyDescent="0.2">
      <c r="A49" s="369"/>
      <c r="B49" s="370"/>
      <c r="C49" s="370"/>
      <c r="D49" s="371"/>
      <c r="E49" s="372"/>
      <c r="F49" s="372"/>
      <c r="G49" s="373"/>
      <c r="H49" s="374"/>
      <c r="I49" s="374"/>
      <c r="J49" s="375"/>
      <c r="K49" s="374"/>
      <c r="L49" s="375"/>
      <c r="M49" s="375"/>
      <c r="N49" s="375"/>
      <c r="O49" s="374"/>
    </row>
    <row r="50" spans="1:15" s="60" customFormat="1" ht="13.5" thickBot="1" x14ac:dyDescent="0.25">
      <c r="A50" s="354"/>
      <c r="B50" s="355"/>
      <c r="C50" s="355"/>
      <c r="D50" s="356"/>
      <c r="E50" s="357"/>
      <c r="F50" s="357"/>
      <c r="G50" s="358"/>
      <c r="H50" s="359"/>
      <c r="I50" s="359"/>
      <c r="J50" s="368"/>
      <c r="K50" s="94"/>
      <c r="L50" s="130"/>
      <c r="M50" s="130"/>
      <c r="N50" s="130"/>
      <c r="O50" s="359"/>
    </row>
    <row r="51" spans="1:15" ht="13.5" thickBot="1" x14ac:dyDescent="0.25">
      <c r="A51" s="123" t="s">
        <v>115</v>
      </c>
      <c r="B51" s="85"/>
      <c r="C51" s="85"/>
      <c r="D51" s="85"/>
      <c r="E51" s="85"/>
      <c r="F51" s="85"/>
      <c r="G51" s="85"/>
      <c r="H51" s="85"/>
      <c r="I51" s="85"/>
      <c r="J51" s="85"/>
      <c r="K51" s="86"/>
      <c r="L51" s="86"/>
      <c r="M51" s="86"/>
      <c r="N51" s="86"/>
      <c r="O51" s="85"/>
    </row>
    <row r="52" spans="1:15" ht="13.5" thickBot="1" x14ac:dyDescent="0.25">
      <c r="A52" s="120" t="s">
        <v>96</v>
      </c>
      <c r="B52" s="32" t="s">
        <v>97</v>
      </c>
      <c r="C52" s="32" t="s">
        <v>98</v>
      </c>
      <c r="D52" s="32" t="s">
        <v>99</v>
      </c>
      <c r="E52" s="32" t="s">
        <v>100</v>
      </c>
      <c r="F52" s="32" t="s">
        <v>101</v>
      </c>
      <c r="G52" s="32" t="s">
        <v>102</v>
      </c>
      <c r="H52" s="32" t="s">
        <v>103</v>
      </c>
      <c r="I52" s="32" t="s">
        <v>104</v>
      </c>
      <c r="J52" s="128" t="s">
        <v>105</v>
      </c>
      <c r="K52" s="32" t="s">
        <v>123</v>
      </c>
      <c r="L52" s="128" t="s">
        <v>200</v>
      </c>
      <c r="M52" s="128" t="s">
        <v>275</v>
      </c>
      <c r="N52" s="32" t="s">
        <v>295</v>
      </c>
      <c r="O52" s="32" t="s">
        <v>378</v>
      </c>
    </row>
    <row r="53" spans="1:15" ht="77.25" thickBot="1" x14ac:dyDescent="0.25">
      <c r="A53" s="121" t="s">
        <v>106</v>
      </c>
      <c r="B53" s="33" t="s">
        <v>288</v>
      </c>
      <c r="C53" s="33" t="s">
        <v>183</v>
      </c>
      <c r="D53" s="35" t="s">
        <v>107</v>
      </c>
      <c r="E53" s="35" t="s">
        <v>77</v>
      </c>
      <c r="F53" s="35" t="s">
        <v>184</v>
      </c>
      <c r="G53" s="35" t="s">
        <v>108</v>
      </c>
      <c r="H53" s="35" t="s">
        <v>91</v>
      </c>
      <c r="I53" s="35" t="s">
        <v>311</v>
      </c>
      <c r="J53" s="146" t="s">
        <v>429</v>
      </c>
      <c r="K53" s="33" t="s">
        <v>274</v>
      </c>
      <c r="L53" s="133" t="s">
        <v>296</v>
      </c>
      <c r="M53" s="160" t="s">
        <v>400</v>
      </c>
      <c r="N53" s="33" t="s">
        <v>396</v>
      </c>
      <c r="O53" s="33" t="s">
        <v>333</v>
      </c>
    </row>
    <row r="54" spans="1:15" ht="13.5" thickBot="1" x14ac:dyDescent="0.25">
      <c r="A54" s="112" t="s">
        <v>312</v>
      </c>
      <c r="B54" s="145"/>
      <c r="C54" s="36" t="s">
        <v>298</v>
      </c>
      <c r="D54" s="36"/>
      <c r="E54" s="49"/>
      <c r="F54" s="49"/>
      <c r="G54" s="77" t="s">
        <v>83</v>
      </c>
      <c r="H54" s="89"/>
      <c r="I54" s="90">
        <v>0</v>
      </c>
      <c r="J54" s="129"/>
      <c r="K54" s="87"/>
      <c r="L54" s="129">
        <f>SUM(D54-H54-I54-J54-K54)</f>
        <v>0</v>
      </c>
      <c r="M54" s="129">
        <v>16.23</v>
      </c>
      <c r="N54" s="87">
        <f>MIN(L54,M54)</f>
        <v>0</v>
      </c>
      <c r="O54" s="87">
        <f>SUM(K54,N54)</f>
        <v>0</v>
      </c>
    </row>
    <row r="55" spans="1:15" x14ac:dyDescent="0.2">
      <c r="A55" s="122"/>
      <c r="B55" s="116"/>
      <c r="C55" s="116"/>
      <c r="D55" s="91"/>
      <c r="E55" s="92"/>
      <c r="F55" s="92"/>
      <c r="G55" s="93"/>
      <c r="H55" s="94"/>
      <c r="I55" s="94"/>
      <c r="J55" s="130"/>
      <c r="K55" s="94"/>
      <c r="L55" s="130"/>
      <c r="M55" s="130"/>
      <c r="N55" s="130"/>
      <c r="O55" s="94"/>
    </row>
    <row r="56" spans="1:15" x14ac:dyDescent="0.2">
      <c r="A56" s="403" t="s">
        <v>116</v>
      </c>
      <c r="B56" s="403"/>
      <c r="C56" s="403"/>
      <c r="D56" s="403"/>
      <c r="E56" s="403"/>
      <c r="F56" s="117"/>
      <c r="G56" s="93"/>
      <c r="H56" s="94"/>
      <c r="I56" s="94"/>
      <c r="J56" s="130"/>
      <c r="K56" s="94"/>
      <c r="L56" s="130"/>
      <c r="M56" s="130"/>
      <c r="N56" s="130"/>
      <c r="O56" s="94"/>
    </row>
    <row r="57" spans="1:15" x14ac:dyDescent="0.2">
      <c r="A57" s="115"/>
      <c r="B57" s="61"/>
      <c r="C57" s="61"/>
      <c r="D57" s="61"/>
      <c r="E57" s="61"/>
      <c r="F57" s="61"/>
      <c r="G57" s="61"/>
      <c r="H57" s="61"/>
      <c r="I57" s="61"/>
      <c r="J57" s="126"/>
      <c r="K57" s="61"/>
      <c r="L57" s="126"/>
      <c r="M57" s="126"/>
      <c r="N57" s="126"/>
      <c r="O57" s="61"/>
    </row>
    <row r="58" spans="1:15" ht="15" x14ac:dyDescent="0.2">
      <c r="A58" s="113" t="s">
        <v>117</v>
      </c>
      <c r="B58" s="61"/>
      <c r="C58" s="61"/>
      <c r="D58" s="61"/>
      <c r="E58" s="61"/>
      <c r="F58" s="61"/>
      <c r="G58" s="61"/>
      <c r="H58" s="61"/>
      <c r="I58" s="61"/>
      <c r="J58" s="126"/>
      <c r="K58" s="61"/>
      <c r="L58" s="126"/>
      <c r="M58" s="126"/>
      <c r="N58" s="126"/>
      <c r="O58" s="61"/>
    </row>
    <row r="59" spans="1:15" ht="33.75" customHeight="1" x14ac:dyDescent="0.2">
      <c r="A59" s="400" t="s">
        <v>430</v>
      </c>
      <c r="B59" s="400"/>
      <c r="C59" s="400"/>
      <c r="D59" s="400"/>
      <c r="E59" s="400"/>
      <c r="F59" s="400"/>
      <c r="G59" s="400"/>
      <c r="H59" s="400"/>
      <c r="I59" s="400"/>
      <c r="J59" s="400"/>
      <c r="K59" s="400"/>
      <c r="L59" s="400"/>
      <c r="M59" s="400"/>
      <c r="N59" s="400"/>
      <c r="O59" s="400"/>
    </row>
    <row r="60" spans="1:15" x14ac:dyDescent="0.2">
      <c r="A60" s="401" t="s">
        <v>267</v>
      </c>
      <c r="B60" s="401"/>
      <c r="C60" s="401"/>
      <c r="D60" s="401"/>
      <c r="E60" s="401"/>
      <c r="F60" s="401"/>
      <c r="G60" s="401"/>
      <c r="H60" s="401"/>
      <c r="I60" s="401"/>
      <c r="J60" s="401"/>
      <c r="K60" s="401"/>
      <c r="L60" s="401"/>
      <c r="M60" s="401"/>
      <c r="N60" s="401"/>
      <c r="O60" s="401"/>
    </row>
    <row r="61" spans="1:15" ht="56.25" customHeight="1" x14ac:dyDescent="0.2">
      <c r="A61" s="402" t="s">
        <v>276</v>
      </c>
      <c r="B61" s="402"/>
      <c r="C61" s="402"/>
      <c r="D61" s="402"/>
      <c r="E61" s="402"/>
      <c r="F61" s="402"/>
      <c r="G61" s="402"/>
      <c r="H61" s="402"/>
      <c r="I61" s="402"/>
      <c r="J61" s="402"/>
      <c r="K61" s="402"/>
      <c r="L61" s="402"/>
      <c r="M61" s="402"/>
      <c r="N61" s="402"/>
      <c r="O61" s="402"/>
    </row>
  </sheetData>
  <sheetProtection formatCells="0" formatColumns="0" formatRows="0" insertColumns="0" insertRows="0" selectLockedCells="1" selectUnlockedCells="1"/>
  <mergeCells count="4">
    <mergeCell ref="A60:O60"/>
    <mergeCell ref="A61:O61"/>
    <mergeCell ref="A56:E56"/>
    <mergeCell ref="A59:O59"/>
  </mergeCells>
  <dataValidations count="39">
    <dataValidation type="list" operator="equal" showDropDown="1" showInputMessage="1" showErrorMessage="1" error="Claim Form Line # 2.7g corresponds to EBB" sqref="C54" xr:uid="{18F4F6F5-65FE-44AB-9871-CFC62BC1FFBB}">
      <formula1>"EBB"</formula1>
    </dataValidation>
    <dataValidation type="list" operator="equal" showDropDown="1" showInputMessage="1" showErrorMessage="1" error="Claim Form Line # 2.6g corresponds to EBB" sqref="C48" xr:uid="{524D7915-0E26-4242-A634-703528A8E6AF}">
      <formula1>"EBB"</formula1>
    </dataValidation>
    <dataValidation type="list" operator="equal" showDropDown="1" showInputMessage="1" showErrorMessage="1" error="Claim Form Line # 2.5g corresponds to EBB" sqref="C42" xr:uid="{0FE77EB3-9CF5-46BF-8E0A-52F5CF8BEDEA}">
      <formula1>"EBB"</formula1>
    </dataValidation>
    <dataValidation type="list" operator="equal" showDropDown="1" showInputMessage="1" showErrorMessage="1" error="Claim Form Line # 1.5g corresponds to EBB" sqref="C41" xr:uid="{9B5B06F5-886F-4080-BBBC-757287AE1984}">
      <formula1>"EBB"</formula1>
    </dataValidation>
    <dataValidation type="list" operator="equal" showDropDown="1" showInputMessage="1" showErrorMessage="1" error="Claim Form Line # 2.4g corresponds to EBB" sqref="C35" xr:uid="{28287C04-F748-4EFF-A9EB-86F706B6A40D}">
      <formula1>"EBB"</formula1>
    </dataValidation>
    <dataValidation type="list" operator="equal" showDropDown="1" showInputMessage="1" showErrorMessage="1" error="Claim Form Line # 1.4g corresponds to EBB" sqref="C34" xr:uid="{DB809F1C-C918-4FF8-ADA6-647D3439E307}">
      <formula1>"EBB"</formula1>
    </dataValidation>
    <dataValidation type="list" showDropDown="1" showInputMessage="1" showErrorMessage="1" prompt="Do not change the Line Numbers" sqref="A16" xr:uid="{B9E1975B-D77B-494C-AF37-A9C246033386}">
      <formula1>"2.1g"</formula1>
    </dataValidation>
    <dataValidation type="decimal" allowBlank="1" showInputMessage="1" showErrorMessage="1" errorTitle="Federal Subsidy" error="The maximum federal subsidy for meeting broadband standards is $34.25." sqref="I15" xr:uid="{DFAB8F48-3E46-4AA5-AD62-9C56E9F99385}">
      <formula1>0</formula1>
      <formula2>34.25</formula2>
    </dataValidation>
    <dataValidation type="decimal" allowBlank="1" showInputMessage="1" showErrorMessage="1" errorTitle="Federal Subsidy" error="The maximum federal subsidy for meeting broadband standards is $9.25." sqref="I8" xr:uid="{EBEABF22-F917-4115-82BA-BCE921F5172B}">
      <formula1>0</formula1>
      <formula2>9.25</formula2>
    </dataValidation>
    <dataValidation type="list" showDropDown="1" showInputMessage="1" showErrorMessage="1" prompt="Do not change the Line Numbers" sqref="A15" xr:uid="{4687015A-62E0-49DF-92E4-F34CE503938B}">
      <formula1>"1.1g"</formula1>
    </dataValidation>
    <dataValidation type="list" showDropDown="1" showInputMessage="1" showErrorMessage="1" errorTitle="EBB" error="Claim Form Line # 2g corresponds to EBB" sqref="C9 C15:C16" xr:uid="{41BDD36D-04FB-4F31-A56A-171E04AF8C77}">
      <formula1>"EBB"</formula1>
    </dataValidation>
    <dataValidation type="list" showDropDown="1" showInputMessage="1" showErrorMessage="1" prompt="Do not change the Line Numbers" sqref="A9" xr:uid="{7A7A6964-9952-4C07-94E2-BBF230B41721}">
      <formula1>"2g"</formula1>
    </dataValidation>
    <dataValidation type="list" showDropDown="1" showInputMessage="1" showErrorMessage="1" errorTitle="EBB" error="Claim Form Line # 1g corresponds to EBB" sqref="C8" xr:uid="{31F6A22E-848F-4B75-BA1C-AD742B7B8913}">
      <formula1>"EBB"</formula1>
    </dataValidation>
    <dataValidation type="list" showDropDown="1" showInputMessage="1" showErrorMessage="1" prompt="Do not change the Line Numbers" sqref="A8" xr:uid="{5F5C2F10-17E9-47D6-8C37-85D20A4B4546}">
      <formula1>"1g"</formula1>
    </dataValidation>
    <dataValidation type="decimal" operator="equal" allowBlank="1" showInputMessage="1" showErrorMessage="1" errorTitle="State Makeup for Federal Support" error="Funding Type F does not receive State Makeup subsidies." sqref="K34 K41 K8 K15" xr:uid="{DBB7AD75-5D53-4B08-9EE6-551FFE83E243}">
      <formula1>0</formula1>
    </dataValidation>
    <dataValidation type="decimal" operator="equal" allowBlank="1" showInputMessage="1" showErrorMessage="1" errorTitle="Funding Type C" error="Funding Type C does not receive federal support." sqref="I9 I35 I42 I48 I54 I28 I16 I22" xr:uid="{AEBB6707-EC3E-4230-94DB-6A3C1C1A9B04}">
      <formula1>0</formula1>
    </dataValidation>
    <dataValidation type="decimal" allowBlank="1" showInputMessage="1" showErrorMessage="1" errorTitle="Funding Type C - State Makeup" error="Funding Type C receives a maximum of $9.25 if the service meets federal broadband standards. " sqref="K9 K22" xr:uid="{0A024861-F97B-4BAF-89B7-35274E073A24}">
      <formula1>0</formula1>
      <formula2>9.25</formula2>
    </dataValidation>
    <dataValidation type="decimal" allowBlank="1" showInputMessage="1" showErrorMessage="1" errorTitle="Funding Type C - State Makeup" error="Funding Type C receives a maximum of $34.25 if the service meets federal broadband standards. " sqref="K28 K16" xr:uid="{CAD7BA66-B5C7-402C-A0E2-4B0EA7A2024D}">
      <formula1>0</formula1>
      <formula2>34.25</formula2>
    </dataValidation>
    <dataValidation type="decimal" allowBlank="1" showInputMessage="1" showErrorMessage="1" error="Funding Type C receives a maximum of $5.25 State makeup if the service does not meet federal broadband standards. " sqref="K35 K48" xr:uid="{94C7CBB7-368A-4A15-9E19-5DA46CA46F93}">
      <formula1>0</formula1>
      <formula2>5.25</formula2>
    </dataValidation>
    <dataValidation type="decimal" allowBlank="1" showInputMessage="1" showErrorMessage="1" error="The maximum federal subsidy for NOT meeting broadband standards is $5.25." sqref="I34" xr:uid="{285BCD4F-B643-4A86-85D6-C17414A30627}">
      <formula1>0</formula1>
      <formula2>5.25</formula2>
    </dataValidation>
    <dataValidation type="decimal" allowBlank="1" showInputMessage="1" showErrorMessage="1" error="The maximum federal subsidy for NOT meeting broadband standards is $30.25." sqref="I41" xr:uid="{FEAA2117-AEEC-4F95-95BB-CB9E26BF67C1}">
      <formula1>0</formula1>
      <formula2>30.25</formula2>
    </dataValidation>
    <dataValidation type="decimal" allowBlank="1" showInputMessage="1" showErrorMessage="1" errorTitle="Funding Type C - State Makeup" error="Funding Type C receives a maximum of $30.25 if the service does NOT meet federal broadband standards. " sqref="K42 K54" xr:uid="{4CD635A8-A64E-4D23-8854-0C8A9F180094}">
      <formula1>0</formula1>
      <formula2>30.25</formula2>
    </dataValidation>
    <dataValidation type="list" allowBlank="1" showInputMessage="1" showErrorMessage="1" sqref="F54 F48 F28 F34:F35 F41:F42" xr:uid="{A0A08C06-5BE0-41CA-A6F6-DEDD1E30F4C3}">
      <formula1>"Voice, Bundled Voice, Bundled Broadband, Bundled Voice and Broadband"</formula1>
    </dataValidation>
    <dataValidation type="list" allowBlank="1" showInputMessage="1" showErrorMessage="1" error="Please choose from the drop down list." sqref="F8:F9 F15:F16 F22" xr:uid="{77572BB9-948E-4656-A9EE-C3FAB4D7EBB4}">
      <formula1>"Voice, Bundled Voice, Bundled Broadband, Bundled Voice and Broadband"</formula1>
    </dataValidation>
    <dataValidation type="list" showDropDown="1" showInputMessage="1" showErrorMessage="1" prompt="Do not change the Line Numbers" sqref="A28" xr:uid="{E3890F23-A97D-4426-A020-9D2C2F931F54}">
      <formula1>"2.3g"</formula1>
    </dataValidation>
    <dataValidation type="list" showDropDown="1" showInputMessage="1" showErrorMessage="1" prompt="Do not change the Line Numbers" sqref="A34" xr:uid="{3E4B2EF4-2243-4530-800F-4BE6F8E8D822}">
      <formula1>"1.4g"</formula1>
    </dataValidation>
    <dataValidation type="list" showDropDown="1" showInputMessage="1" showErrorMessage="1" prompt="Do not change the Line Numbers" sqref="A35" xr:uid="{A23438FC-88CF-43D1-A881-85A11AF142AA}">
      <formula1>"2.4g"</formula1>
    </dataValidation>
    <dataValidation type="list" showDropDown="1" showInputMessage="1" showErrorMessage="1" prompt="Do not change the Line Numbers" sqref="A41" xr:uid="{61217403-0905-40FC-98B6-DC0791EED36F}">
      <formula1>"1.5g"</formula1>
    </dataValidation>
    <dataValidation type="list" showDropDown="1" showInputMessage="1" showErrorMessage="1" prompt="Do not change the Line Numbers" sqref="A42" xr:uid="{AC0593A8-FFA5-417F-9DC7-601A420CEE76}">
      <formula1>"2.5g"</formula1>
    </dataValidation>
    <dataValidation type="list" showDropDown="1" showInputMessage="1" showErrorMessage="1" prompt="Do not change the Line Numbers" sqref="A48" xr:uid="{38B9AA76-3188-4057-BB66-A803A842BED4}">
      <formula1>"2.6g"</formula1>
    </dataValidation>
    <dataValidation type="list" showDropDown="1" showInputMessage="1" showErrorMessage="1" prompt="Do not change the Line Numbers" sqref="A54" xr:uid="{70AD0814-AF05-4E17-B34C-1D0228B4C3DD}">
      <formula1>"2.7g"</formula1>
    </dataValidation>
    <dataValidation type="list" showDropDown="1" showInputMessage="1" showErrorMessage="1" error="Do not change Funding Type" sqref="G34 G41 G8 G15" xr:uid="{6A072C03-CAD7-401D-B7A0-8D9581402F14}">
      <formula1>"F"</formula1>
    </dataValidation>
    <dataValidation type="list" showDropDown="1" showInputMessage="1" showErrorMessage="1" error="Do not change Funding Type" sqref="G9 G35 G42 G48 G54 G28 G16 G22" xr:uid="{8E5440BF-B668-40C7-8300-D974420D3B05}">
      <formula1>"C"</formula1>
    </dataValidation>
    <dataValidation type="list" operator="equal" showDropDown="1" showInputMessage="1" showErrorMessage="1" error="Claim Form Line # 2.3g corresponds to EBB" sqref="C28" xr:uid="{94DF80E3-1E3F-4A40-B02C-7A6130F3DA1F}">
      <formula1>"EBB"</formula1>
    </dataValidation>
    <dataValidation type="list" showDropDown="1" showInputMessage="1" showErrorMessage="1" prompt="Do not change the Line Numbers" sqref="A22" xr:uid="{99A761A3-BA5D-47A1-B928-E965DB22833B}">
      <formula1>"2.2g"</formula1>
    </dataValidation>
    <dataValidation type="list" showDropDown="1" showInputMessage="1" showErrorMessage="1" error="Claim Form Line # 2.2g corresponds to EBB" sqref="C22" xr:uid="{F985DF31-EE27-4834-AA26-20092B45E461}">
      <formula1>"EBB"</formula1>
    </dataValidation>
    <dataValidation type="decimal" operator="lessThanOrEqual" allowBlank="1" showInputMessage="1" showErrorMessage="1" error="The Maximum Broadband Benefit is up to $50_x000a_" sqref="J48 J8:J9 J34:J35 J22" xr:uid="{B0362D6E-D3AE-404C-85D4-CD42F844629B}">
      <formula1>50</formula1>
    </dataValidation>
    <dataValidation type="decimal" operator="lessThanOrEqual" allowBlank="1" showInputMessage="1" showErrorMessage="1" error="The Maximum Broadband Benefit is up to $75_x000a__x000a_" sqref="J28 J54 J15 J41:J42" xr:uid="{60024839-B9BD-4086-83D2-9B91818AE985}">
      <formula1>75</formula1>
    </dataValidation>
    <dataValidation type="decimal" operator="lessThanOrEqual" allowBlank="1" showInputMessage="1" showErrorMessage="1" error="The Maximum Broadband Benefit is up to $75_x000a_" sqref="J16" xr:uid="{9356A4F8-0C92-4E1A-BC3E-C9D7B8FFB46B}">
      <formula1>75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36"/>
  <sheetViews>
    <sheetView workbookViewId="0">
      <pane ySplit="6" topLeftCell="A7" activePane="bottomLeft" state="frozen"/>
      <selection pane="bottomLeft" activeCell="A50" sqref="A50:I50"/>
    </sheetView>
  </sheetViews>
  <sheetFormatPr defaultColWidth="9.140625" defaultRowHeight="12.75" x14ac:dyDescent="0.2"/>
  <cols>
    <col min="1" max="1" width="9.85546875" style="224" customWidth="1"/>
    <col min="2" max="2" width="17.5703125" style="225" bestFit="1" customWidth="1"/>
    <col min="3" max="3" width="22.140625" style="225" bestFit="1" customWidth="1"/>
    <col min="4" max="4" width="25.42578125" style="225" customWidth="1"/>
    <col min="5" max="5" width="21" style="225" customWidth="1"/>
    <col min="6" max="6" width="16.5703125" style="226" customWidth="1"/>
    <col min="7" max="7" width="18" style="227" customWidth="1"/>
    <col min="8" max="8" width="21.7109375" style="329" customWidth="1"/>
    <col min="9" max="9" width="16.5703125" style="225" customWidth="1"/>
    <col min="10" max="10" width="14" style="190" customWidth="1"/>
    <col min="11" max="16384" width="9.140625" style="225"/>
  </cols>
  <sheetData>
    <row r="1" spans="1:10" x14ac:dyDescent="0.2">
      <c r="A1" s="223" t="s">
        <v>0</v>
      </c>
      <c r="B1" s="224"/>
      <c r="C1" s="224"/>
      <c r="F1" s="225"/>
      <c r="G1" s="225"/>
      <c r="H1" s="226"/>
      <c r="I1" s="227"/>
      <c r="J1" s="228"/>
    </row>
    <row r="2" spans="1:10" x14ac:dyDescent="0.2">
      <c r="A2" s="202" t="str">
        <f>'Claim Form Summary'!A5</f>
        <v>CPCN  _####________</v>
      </c>
      <c r="B2" s="202" t="str">
        <f>'Claim Form Summary'!A2</f>
        <v>For Period of ___January 2022___________</v>
      </c>
      <c r="C2" s="224"/>
      <c r="F2" s="225"/>
      <c r="G2" s="225"/>
      <c r="H2" s="226"/>
      <c r="I2" s="227"/>
      <c r="J2" s="228"/>
    </row>
    <row r="3" spans="1:10" ht="27.75" customHeight="1" x14ac:dyDescent="0.25">
      <c r="A3" s="229" t="s">
        <v>422</v>
      </c>
      <c r="B3" s="224"/>
      <c r="C3" s="224"/>
      <c r="D3" s="224"/>
      <c r="F3" s="225"/>
      <c r="G3" s="225"/>
      <c r="H3" s="230"/>
      <c r="I3" s="231"/>
      <c r="J3" s="228"/>
    </row>
    <row r="4" spans="1:10" x14ac:dyDescent="0.2">
      <c r="A4" s="232"/>
      <c r="B4" s="224"/>
      <c r="C4" s="224"/>
      <c r="D4" s="224"/>
      <c r="F4" s="225"/>
      <c r="G4" s="225"/>
      <c r="H4" s="230"/>
      <c r="I4" s="231"/>
      <c r="J4" s="228"/>
    </row>
    <row r="5" spans="1:10" ht="13.5" thickBot="1" x14ac:dyDescent="0.25">
      <c r="B5" s="224"/>
      <c r="C5" s="224"/>
      <c r="F5" s="225"/>
      <c r="G5" s="225"/>
      <c r="H5" s="226"/>
      <c r="I5" s="227"/>
      <c r="J5" s="228"/>
    </row>
    <row r="6" spans="1:10" s="235" customFormat="1" ht="64.5" thickBot="1" x14ac:dyDescent="0.25">
      <c r="A6" s="233" t="s">
        <v>106</v>
      </c>
      <c r="B6" s="233" t="s">
        <v>288</v>
      </c>
      <c r="C6" s="233" t="s">
        <v>183</v>
      </c>
      <c r="D6" s="233" t="s">
        <v>184</v>
      </c>
      <c r="E6" s="233" t="s">
        <v>77</v>
      </c>
      <c r="F6" s="233" t="s">
        <v>78</v>
      </c>
      <c r="G6" s="233" t="s">
        <v>119</v>
      </c>
      <c r="H6" s="234" t="s">
        <v>120</v>
      </c>
      <c r="I6" s="233" t="s">
        <v>121</v>
      </c>
      <c r="J6" s="234" t="s">
        <v>122</v>
      </c>
    </row>
    <row r="7" spans="1:10" s="235" customFormat="1" ht="13.5" customHeight="1" thickBot="1" x14ac:dyDescent="0.25">
      <c r="A7" s="432" t="s">
        <v>185</v>
      </c>
      <c r="B7" s="433"/>
      <c r="C7" s="433"/>
      <c r="D7" s="433"/>
      <c r="E7" s="433"/>
      <c r="F7" s="433"/>
      <c r="G7" s="433"/>
      <c r="H7" s="433"/>
      <c r="I7" s="433"/>
      <c r="J7" s="434"/>
    </row>
    <row r="8" spans="1:10" s="235" customFormat="1" ht="13.5" thickBot="1" x14ac:dyDescent="0.25">
      <c r="A8" s="236">
        <v>1</v>
      </c>
      <c r="B8" s="237">
        <v>2</v>
      </c>
      <c r="C8" s="238" t="s">
        <v>172</v>
      </c>
      <c r="D8" s="238"/>
      <c r="E8" s="239" t="s">
        <v>229</v>
      </c>
      <c r="F8" s="240" t="s">
        <v>84</v>
      </c>
      <c r="G8" s="241" t="s">
        <v>85</v>
      </c>
      <c r="H8" s="242">
        <f>VLOOKUP(A8,SSA!$A$8:$L$172,12,FALSE)</f>
        <v>0</v>
      </c>
      <c r="I8" s="243"/>
      <c r="J8" s="244">
        <f>H8*I8</f>
        <v>0</v>
      </c>
    </row>
    <row r="9" spans="1:10" s="235" customFormat="1" ht="13.5" thickTop="1" x14ac:dyDescent="0.2">
      <c r="A9" s="404" t="s">
        <v>186</v>
      </c>
      <c r="B9" s="405"/>
      <c r="C9" s="405"/>
      <c r="D9" s="405"/>
      <c r="E9" s="405"/>
      <c r="F9" s="405"/>
      <c r="G9" s="405"/>
      <c r="H9" s="405"/>
      <c r="I9" s="406"/>
      <c r="J9" s="245">
        <f>ROUND(J8,2)</f>
        <v>0</v>
      </c>
    </row>
    <row r="10" spans="1:10" ht="13.5" thickBot="1" x14ac:dyDescent="0.25">
      <c r="A10" s="246"/>
      <c r="B10" s="247"/>
      <c r="C10" s="247"/>
      <c r="D10" s="248"/>
      <c r="E10" s="249"/>
      <c r="F10" s="250"/>
      <c r="G10" s="250"/>
      <c r="H10" s="251"/>
      <c r="I10" s="252"/>
      <c r="J10" s="253"/>
    </row>
    <row r="11" spans="1:10" ht="13.5" thickBot="1" x14ac:dyDescent="0.25">
      <c r="A11" s="254" t="s">
        <v>171</v>
      </c>
      <c r="B11" s="237">
        <v>4</v>
      </c>
      <c r="C11" s="238" t="s">
        <v>201</v>
      </c>
      <c r="D11" s="238"/>
      <c r="E11" s="239" t="s">
        <v>229</v>
      </c>
      <c r="F11" s="240" t="s">
        <v>84</v>
      </c>
      <c r="G11" s="241" t="s">
        <v>85</v>
      </c>
      <c r="H11" s="242">
        <f>VLOOKUP(A11,SSA!$A$8:$L$172,12,FALSE)</f>
        <v>0</v>
      </c>
      <c r="I11" s="243"/>
      <c r="J11" s="255">
        <f>H11*I11</f>
        <v>0</v>
      </c>
    </row>
    <row r="12" spans="1:10" ht="13.5" thickTop="1" x14ac:dyDescent="0.2">
      <c r="A12" s="404" t="s">
        <v>186</v>
      </c>
      <c r="B12" s="405"/>
      <c r="C12" s="405"/>
      <c r="D12" s="405"/>
      <c r="E12" s="405"/>
      <c r="F12" s="405"/>
      <c r="G12" s="405"/>
      <c r="H12" s="405"/>
      <c r="I12" s="406"/>
      <c r="J12" s="245">
        <f>ROUND(J11,2)</f>
        <v>0</v>
      </c>
    </row>
    <row r="13" spans="1:10" ht="13.5" thickBot="1" x14ac:dyDescent="0.25">
      <c r="A13" s="246"/>
      <c r="B13" s="247"/>
      <c r="C13" s="247"/>
      <c r="D13" s="256"/>
      <c r="E13" s="256"/>
      <c r="F13" s="256"/>
      <c r="G13" s="256"/>
      <c r="H13" s="256"/>
      <c r="I13" s="256"/>
      <c r="J13" s="257"/>
    </row>
    <row r="14" spans="1:10" ht="13.5" thickBot="1" x14ac:dyDescent="0.25">
      <c r="A14" s="254" t="s">
        <v>233</v>
      </c>
      <c r="B14" s="237">
        <v>7</v>
      </c>
      <c r="C14" s="238" t="s">
        <v>292</v>
      </c>
      <c r="D14" s="238"/>
      <c r="E14" s="239" t="s">
        <v>229</v>
      </c>
      <c r="F14" s="240" t="s">
        <v>84</v>
      </c>
      <c r="G14" s="241" t="s">
        <v>85</v>
      </c>
      <c r="H14" s="242">
        <f>VLOOKUP(A14,SSA!$A$8:$L$172,12,FALSE)</f>
        <v>12.85</v>
      </c>
      <c r="I14" s="243"/>
      <c r="J14" s="244">
        <f>H14*I14</f>
        <v>0</v>
      </c>
    </row>
    <row r="15" spans="1:10" ht="13.5" thickTop="1" x14ac:dyDescent="0.2">
      <c r="A15" s="404" t="s">
        <v>186</v>
      </c>
      <c r="B15" s="405"/>
      <c r="C15" s="405"/>
      <c r="D15" s="405"/>
      <c r="E15" s="405"/>
      <c r="F15" s="405"/>
      <c r="G15" s="405"/>
      <c r="H15" s="405"/>
      <c r="I15" s="406"/>
      <c r="J15" s="258">
        <f>ROUND(J14,2)</f>
        <v>0</v>
      </c>
    </row>
    <row r="16" spans="1:10" ht="13.5" thickBot="1" x14ac:dyDescent="0.25">
      <c r="A16" s="259"/>
      <c r="B16" s="256"/>
      <c r="C16" s="256"/>
      <c r="D16" s="256"/>
      <c r="E16" s="256"/>
      <c r="F16" s="256"/>
      <c r="G16" s="256"/>
      <c r="H16" s="256"/>
      <c r="I16" s="256"/>
      <c r="J16" s="260"/>
    </row>
    <row r="17" spans="1:10" ht="13.5" thickBot="1" x14ac:dyDescent="0.25">
      <c r="A17" s="254" t="s">
        <v>293</v>
      </c>
      <c r="B17" s="237">
        <v>5</v>
      </c>
      <c r="C17" s="238" t="s">
        <v>294</v>
      </c>
      <c r="D17" s="238"/>
      <c r="E17" s="239" t="s">
        <v>229</v>
      </c>
      <c r="F17" s="240" t="s">
        <v>84</v>
      </c>
      <c r="G17" s="241" t="s">
        <v>85</v>
      </c>
      <c r="H17" s="242">
        <f>VLOOKUP(A17,SSA!$A$8:$L$172,12,FALSE)</f>
        <v>0</v>
      </c>
      <c r="I17" s="243"/>
      <c r="J17" s="244">
        <f>H17*I17</f>
        <v>0</v>
      </c>
    </row>
    <row r="18" spans="1:10" ht="13.5" thickTop="1" x14ac:dyDescent="0.2">
      <c r="A18" s="404" t="s">
        <v>186</v>
      </c>
      <c r="B18" s="405"/>
      <c r="C18" s="405"/>
      <c r="D18" s="405"/>
      <c r="E18" s="405"/>
      <c r="F18" s="405"/>
      <c r="G18" s="405"/>
      <c r="H18" s="405"/>
      <c r="I18" s="406"/>
      <c r="J18" s="258">
        <f>SUM(J17)</f>
        <v>0</v>
      </c>
    </row>
    <row r="19" spans="1:10" ht="13.5" thickBot="1" x14ac:dyDescent="0.25">
      <c r="A19" s="261"/>
      <c r="B19" s="262"/>
      <c r="C19" s="262"/>
      <c r="D19" s="263"/>
      <c r="E19" s="263"/>
      <c r="F19" s="263"/>
      <c r="G19" s="263"/>
      <c r="H19" s="263"/>
      <c r="I19" s="256"/>
      <c r="J19" s="260"/>
    </row>
    <row r="20" spans="1:10" ht="13.5" thickBot="1" x14ac:dyDescent="0.25">
      <c r="A20" s="254" t="s">
        <v>297</v>
      </c>
      <c r="B20" s="238"/>
      <c r="C20" s="238" t="s">
        <v>298</v>
      </c>
      <c r="D20" s="238"/>
      <c r="E20" s="239" t="s">
        <v>229</v>
      </c>
      <c r="F20" s="240" t="s">
        <v>84</v>
      </c>
      <c r="G20" s="241" t="s">
        <v>85</v>
      </c>
      <c r="H20" s="242">
        <f>VLOOKUP(A20,'EBB and SSA'!$A$8:$O$54,15, FALSE)</f>
        <v>0.75</v>
      </c>
      <c r="I20" s="243">
        <v>100</v>
      </c>
      <c r="J20" s="244">
        <f>H20*I20</f>
        <v>75</v>
      </c>
    </row>
    <row r="21" spans="1:10" ht="13.5" thickTop="1" x14ac:dyDescent="0.2">
      <c r="A21" s="404" t="s">
        <v>186</v>
      </c>
      <c r="B21" s="405"/>
      <c r="C21" s="405"/>
      <c r="D21" s="405"/>
      <c r="E21" s="405"/>
      <c r="F21" s="405"/>
      <c r="G21" s="405"/>
      <c r="H21" s="405"/>
      <c r="I21" s="406"/>
      <c r="J21" s="258">
        <f>ROUND(J20,2)</f>
        <v>75</v>
      </c>
    </row>
    <row r="22" spans="1:10" ht="13.5" thickBot="1" x14ac:dyDescent="0.25">
      <c r="A22" s="261"/>
      <c r="B22" s="262"/>
      <c r="C22" s="262"/>
      <c r="D22" s="263"/>
      <c r="E22" s="263"/>
      <c r="F22" s="263"/>
      <c r="G22" s="263"/>
      <c r="H22" s="263"/>
      <c r="I22" s="256"/>
      <c r="J22" s="260"/>
    </row>
    <row r="23" spans="1:10" ht="13.5" thickBot="1" x14ac:dyDescent="0.25">
      <c r="A23" s="410" t="s">
        <v>87</v>
      </c>
      <c r="B23" s="411"/>
      <c r="C23" s="411"/>
      <c r="D23" s="411"/>
      <c r="E23" s="411"/>
      <c r="F23" s="411"/>
      <c r="G23" s="411"/>
      <c r="H23" s="411"/>
      <c r="I23" s="412"/>
      <c r="J23" s="330">
        <f>ROUND(SUM(J9,J12,J15,J18, J21),2)</f>
        <v>75</v>
      </c>
    </row>
    <row r="24" spans="1:10" x14ac:dyDescent="0.2">
      <c r="A24" s="264"/>
      <c r="B24" s="264"/>
      <c r="C24" s="264"/>
      <c r="D24" s="265"/>
      <c r="E24" s="265"/>
      <c r="F24" s="265"/>
      <c r="G24" s="265"/>
      <c r="H24" s="265"/>
      <c r="I24" s="265"/>
      <c r="J24" s="266"/>
    </row>
    <row r="25" spans="1:10" ht="13.5" thickBot="1" x14ac:dyDescent="0.25">
      <c r="A25" s="264"/>
      <c r="B25" s="264"/>
      <c r="C25" s="264"/>
      <c r="D25" s="265"/>
      <c r="E25" s="265"/>
      <c r="F25" s="265"/>
      <c r="G25" s="265"/>
      <c r="H25" s="265"/>
      <c r="I25" s="265"/>
      <c r="J25" s="266"/>
    </row>
    <row r="26" spans="1:10" ht="13.5" thickBot="1" x14ac:dyDescent="0.25">
      <c r="A26" s="407" t="s">
        <v>187</v>
      </c>
      <c r="B26" s="408"/>
      <c r="C26" s="408"/>
      <c r="D26" s="408"/>
      <c r="E26" s="408"/>
      <c r="F26" s="408"/>
      <c r="G26" s="408"/>
      <c r="H26" s="408"/>
      <c r="I26" s="408"/>
      <c r="J26" s="409"/>
    </row>
    <row r="27" spans="1:10" ht="13.5" thickBot="1" x14ac:dyDescent="0.25">
      <c r="A27" s="236">
        <v>1.1000000000000001</v>
      </c>
      <c r="B27" s="237">
        <v>2</v>
      </c>
      <c r="C27" s="238" t="s">
        <v>172</v>
      </c>
      <c r="D27" s="238"/>
      <c r="E27" s="239" t="s">
        <v>229</v>
      </c>
      <c r="F27" s="240" t="s">
        <v>84</v>
      </c>
      <c r="G27" s="267" t="s">
        <v>86</v>
      </c>
      <c r="H27" s="242">
        <f>VLOOKUP(A27,SSA!$A$8:$L$172,12,FALSE)</f>
        <v>0</v>
      </c>
      <c r="I27" s="268"/>
      <c r="J27" s="255">
        <f>H27*I27</f>
        <v>0</v>
      </c>
    </row>
    <row r="28" spans="1:10" ht="13.5" thickTop="1" x14ac:dyDescent="0.2">
      <c r="A28" s="404" t="s">
        <v>186</v>
      </c>
      <c r="B28" s="405"/>
      <c r="C28" s="405"/>
      <c r="D28" s="405"/>
      <c r="E28" s="405"/>
      <c r="F28" s="405"/>
      <c r="G28" s="405"/>
      <c r="H28" s="405"/>
      <c r="I28" s="406"/>
      <c r="J28" s="245">
        <f>ROUND(J27,2)</f>
        <v>0</v>
      </c>
    </row>
    <row r="29" spans="1:10" ht="13.5" thickBot="1" x14ac:dyDescent="0.25">
      <c r="A29" s="246"/>
      <c r="B29" s="247"/>
      <c r="C29" s="247"/>
      <c r="D29" s="256"/>
      <c r="E29" s="256"/>
      <c r="F29" s="256"/>
      <c r="G29" s="256"/>
      <c r="H29" s="256"/>
      <c r="I29" s="256"/>
      <c r="J29" s="260"/>
    </row>
    <row r="30" spans="1:10" ht="13.5" thickBot="1" x14ac:dyDescent="0.25">
      <c r="A30" s="254" t="s">
        <v>174</v>
      </c>
      <c r="B30" s="237">
        <v>4</v>
      </c>
      <c r="C30" s="238" t="s">
        <v>201</v>
      </c>
      <c r="D30" s="238"/>
      <c r="E30" s="239" t="s">
        <v>229</v>
      </c>
      <c r="F30" s="240" t="s">
        <v>84</v>
      </c>
      <c r="G30" s="267" t="s">
        <v>86</v>
      </c>
      <c r="H30" s="242">
        <f>VLOOKUP(A30,SSA!$A$8:$L$172,12,FALSE)</f>
        <v>0</v>
      </c>
      <c r="I30" s="243"/>
      <c r="J30" s="255">
        <f>H30*I30</f>
        <v>0</v>
      </c>
    </row>
    <row r="31" spans="1:10" ht="13.5" thickTop="1" x14ac:dyDescent="0.2">
      <c r="A31" s="404" t="s">
        <v>186</v>
      </c>
      <c r="B31" s="405"/>
      <c r="C31" s="405"/>
      <c r="D31" s="405"/>
      <c r="E31" s="405"/>
      <c r="F31" s="405"/>
      <c r="G31" s="405"/>
      <c r="H31" s="405"/>
      <c r="I31" s="406"/>
      <c r="J31" s="245">
        <f>ROUND(J30,2)</f>
        <v>0</v>
      </c>
    </row>
    <row r="32" spans="1:10" ht="13.5" thickBot="1" x14ac:dyDescent="0.25">
      <c r="A32" s="246"/>
      <c r="B32" s="247"/>
      <c r="C32" s="247"/>
      <c r="D32" s="248"/>
      <c r="E32" s="249"/>
      <c r="F32" s="249"/>
      <c r="G32" s="269"/>
      <c r="H32" s="270"/>
      <c r="I32" s="271"/>
      <c r="J32" s="244"/>
    </row>
    <row r="33" spans="1:11" ht="13.5" thickBot="1" x14ac:dyDescent="0.25">
      <c r="A33" s="254" t="s">
        <v>234</v>
      </c>
      <c r="B33" s="237">
        <v>7</v>
      </c>
      <c r="C33" s="238" t="s">
        <v>292</v>
      </c>
      <c r="D33" s="238"/>
      <c r="E33" s="239" t="s">
        <v>229</v>
      </c>
      <c r="F33" s="240" t="s">
        <v>84</v>
      </c>
      <c r="G33" s="272" t="s">
        <v>85</v>
      </c>
      <c r="H33" s="242">
        <f>VLOOKUP(A33,SSA!$A$8:$L$172,12,FALSE)</f>
        <v>12.85</v>
      </c>
      <c r="I33" s="243"/>
      <c r="J33" s="244">
        <f>H33*I33</f>
        <v>0</v>
      </c>
    </row>
    <row r="34" spans="1:11" ht="13.5" thickTop="1" x14ac:dyDescent="0.2">
      <c r="A34" s="404" t="s">
        <v>186</v>
      </c>
      <c r="B34" s="405"/>
      <c r="C34" s="405"/>
      <c r="D34" s="405"/>
      <c r="E34" s="405"/>
      <c r="F34" s="405"/>
      <c r="G34" s="405"/>
      <c r="H34" s="405"/>
      <c r="I34" s="406"/>
      <c r="J34" s="273">
        <f>ROUND(J33,2)</f>
        <v>0</v>
      </c>
    </row>
    <row r="35" spans="1:11" thickBot="1" x14ac:dyDescent="0.25">
      <c r="A35" s="259"/>
      <c r="B35" s="256"/>
      <c r="C35" s="256"/>
      <c r="D35" s="256"/>
      <c r="E35" s="256"/>
      <c r="F35" s="256"/>
      <c r="G35" s="256"/>
      <c r="H35" s="256"/>
      <c r="I35" s="256"/>
      <c r="J35" s="257"/>
    </row>
    <row r="36" spans="1:11" ht="13.5" thickBot="1" x14ac:dyDescent="0.25">
      <c r="A36" s="254" t="s">
        <v>317</v>
      </c>
      <c r="B36" s="237">
        <v>5</v>
      </c>
      <c r="C36" s="238" t="s">
        <v>294</v>
      </c>
      <c r="D36" s="238"/>
      <c r="E36" s="239" t="s">
        <v>229</v>
      </c>
      <c r="F36" s="240" t="s">
        <v>84</v>
      </c>
      <c r="G36" s="241" t="s">
        <v>85</v>
      </c>
      <c r="H36" s="242">
        <f>VLOOKUP(A36,SSA!$A$8:$L$172,12,FALSE)</f>
        <v>0</v>
      </c>
      <c r="I36" s="243"/>
      <c r="J36" s="244">
        <f>H36*I36</f>
        <v>0</v>
      </c>
    </row>
    <row r="37" spans="1:11" ht="13.5" thickTop="1" x14ac:dyDescent="0.2">
      <c r="A37" s="429" t="s">
        <v>186</v>
      </c>
      <c r="B37" s="430"/>
      <c r="C37" s="430"/>
      <c r="D37" s="430"/>
      <c r="E37" s="430"/>
      <c r="F37" s="430"/>
      <c r="G37" s="430"/>
      <c r="H37" s="430"/>
      <c r="I37" s="431"/>
      <c r="J37" s="274">
        <f>ROUND(J36,2)</f>
        <v>0</v>
      </c>
      <c r="K37" s="275"/>
    </row>
    <row r="38" spans="1:11" ht="13.5" thickBot="1" x14ac:dyDescent="0.25">
      <c r="A38" s="256"/>
      <c r="B38" s="256"/>
      <c r="C38" s="256"/>
      <c r="D38" s="256"/>
      <c r="E38" s="256"/>
      <c r="F38" s="256"/>
      <c r="G38" s="256"/>
      <c r="H38" s="256"/>
      <c r="I38" s="256"/>
      <c r="J38" s="276"/>
      <c r="K38" s="275"/>
    </row>
    <row r="39" spans="1:11" ht="13.5" thickBot="1" x14ac:dyDescent="0.25">
      <c r="A39" s="254" t="s">
        <v>300</v>
      </c>
      <c r="B39" s="238"/>
      <c r="C39" s="238" t="s">
        <v>298</v>
      </c>
      <c r="D39" s="238"/>
      <c r="E39" s="239" t="s">
        <v>229</v>
      </c>
      <c r="F39" s="240" t="s">
        <v>84</v>
      </c>
      <c r="G39" s="241" t="s">
        <v>85</v>
      </c>
      <c r="H39" s="242">
        <f>VLOOKUP(A39,'EBB and SSA'!$A$8:$O$54,15, FALSE)</f>
        <v>0</v>
      </c>
      <c r="I39" s="243"/>
      <c r="J39" s="277">
        <f>H39*I39</f>
        <v>0</v>
      </c>
    </row>
    <row r="40" spans="1:11" ht="13.5" thickTop="1" x14ac:dyDescent="0.2">
      <c r="A40" s="404" t="s">
        <v>186</v>
      </c>
      <c r="B40" s="405"/>
      <c r="C40" s="405"/>
      <c r="D40" s="405"/>
      <c r="E40" s="405"/>
      <c r="F40" s="405"/>
      <c r="G40" s="405"/>
      <c r="H40" s="405"/>
      <c r="I40" s="406"/>
      <c r="J40" s="258">
        <f>ROUND(J39,2)</f>
        <v>0</v>
      </c>
    </row>
    <row r="41" spans="1:11" ht="13.5" thickBot="1" x14ac:dyDescent="0.25">
      <c r="A41" s="261"/>
      <c r="B41" s="262"/>
      <c r="C41" s="262"/>
      <c r="D41" s="263"/>
      <c r="E41" s="263"/>
      <c r="F41" s="263"/>
      <c r="G41" s="263"/>
      <c r="H41" s="263"/>
      <c r="I41" s="256"/>
      <c r="J41" s="260"/>
    </row>
    <row r="42" spans="1:11" ht="13.5" thickBot="1" x14ac:dyDescent="0.25">
      <c r="A42" s="410" t="s">
        <v>87</v>
      </c>
      <c r="B42" s="411"/>
      <c r="C42" s="411"/>
      <c r="D42" s="411"/>
      <c r="E42" s="411"/>
      <c r="F42" s="411"/>
      <c r="G42" s="411"/>
      <c r="H42" s="411"/>
      <c r="I42" s="412"/>
      <c r="J42" s="331">
        <f>ROUND(SUM(J28,J31,J34, J37,J40),2)</f>
        <v>0</v>
      </c>
      <c r="K42" s="278"/>
    </row>
    <row r="43" spans="1:11" x14ac:dyDescent="0.2">
      <c r="A43" s="264"/>
      <c r="B43" s="264"/>
      <c r="C43" s="264"/>
      <c r="D43" s="265"/>
      <c r="E43" s="265"/>
      <c r="F43" s="265"/>
      <c r="G43" s="265"/>
      <c r="H43" s="265"/>
      <c r="I43" s="265"/>
      <c r="J43" s="279"/>
    </row>
    <row r="44" spans="1:11" ht="13.5" thickBot="1" x14ac:dyDescent="0.25">
      <c r="A44" s="264"/>
      <c r="B44" s="264"/>
      <c r="C44" s="264"/>
      <c r="D44" s="265"/>
      <c r="E44" s="265"/>
      <c r="F44" s="265"/>
      <c r="G44" s="265"/>
      <c r="H44" s="265"/>
      <c r="I44" s="265"/>
      <c r="J44" s="266"/>
    </row>
    <row r="45" spans="1:11" ht="13.5" thickBot="1" x14ac:dyDescent="0.25">
      <c r="A45" s="423" t="s">
        <v>188</v>
      </c>
      <c r="B45" s="424"/>
      <c r="C45" s="424"/>
      <c r="D45" s="424"/>
      <c r="E45" s="424"/>
      <c r="F45" s="424"/>
      <c r="G45" s="424"/>
      <c r="H45" s="424"/>
      <c r="I45" s="424"/>
      <c r="J45" s="425"/>
    </row>
    <row r="46" spans="1:11" ht="13.5" thickBot="1" x14ac:dyDescent="0.25">
      <c r="A46" s="280">
        <v>1.4</v>
      </c>
      <c r="B46" s="237" t="s">
        <v>368</v>
      </c>
      <c r="C46" s="238" t="s">
        <v>172</v>
      </c>
      <c r="D46" s="238"/>
      <c r="E46" s="239" t="s">
        <v>229</v>
      </c>
      <c r="F46" s="281" t="s">
        <v>84</v>
      </c>
      <c r="G46" s="241" t="s">
        <v>85</v>
      </c>
      <c r="H46" s="242">
        <f>VLOOKUP(A46,SSA!$A$8:$L$172,12,FALSE)</f>
        <v>0</v>
      </c>
      <c r="I46" s="268"/>
      <c r="J46" s="255">
        <f>H46*I46</f>
        <v>0</v>
      </c>
    </row>
    <row r="47" spans="1:11" ht="13.5" thickTop="1" x14ac:dyDescent="0.2">
      <c r="A47" s="404" t="s">
        <v>186</v>
      </c>
      <c r="B47" s="405"/>
      <c r="C47" s="405"/>
      <c r="D47" s="405"/>
      <c r="E47" s="405"/>
      <c r="F47" s="405"/>
      <c r="G47" s="405"/>
      <c r="H47" s="405"/>
      <c r="I47" s="406"/>
      <c r="J47" s="245">
        <f>ROUND(J46,2)</f>
        <v>0</v>
      </c>
    </row>
    <row r="48" spans="1:11" ht="13.5" thickBot="1" x14ac:dyDescent="0.25">
      <c r="A48" s="247"/>
      <c r="B48" s="247"/>
      <c r="C48" s="247"/>
      <c r="D48" s="248"/>
      <c r="E48" s="249"/>
      <c r="F48" s="250"/>
      <c r="G48" s="250"/>
      <c r="H48" s="251"/>
      <c r="I48" s="252"/>
      <c r="J48" s="282"/>
    </row>
    <row r="49" spans="1:11" ht="13.5" thickBot="1" x14ac:dyDescent="0.25">
      <c r="A49" s="283" t="s">
        <v>177</v>
      </c>
      <c r="B49" s="237" t="s">
        <v>369</v>
      </c>
      <c r="C49" s="284" t="s">
        <v>244</v>
      </c>
      <c r="D49" s="238" t="s">
        <v>226</v>
      </c>
      <c r="E49" s="239" t="s">
        <v>229</v>
      </c>
      <c r="F49" s="285" t="s">
        <v>84</v>
      </c>
      <c r="G49" s="241" t="s">
        <v>85</v>
      </c>
      <c r="H49" s="242">
        <f>VLOOKUP(A49,SSA!$A$8:$L$172,12,FALSE)</f>
        <v>12.85</v>
      </c>
      <c r="I49" s="243">
        <v>2</v>
      </c>
      <c r="J49" s="255">
        <f>H49*I49</f>
        <v>25.7</v>
      </c>
    </row>
    <row r="50" spans="1:11" s="286" customFormat="1" ht="13.5" thickTop="1" x14ac:dyDescent="0.2">
      <c r="A50" s="404" t="s">
        <v>186</v>
      </c>
      <c r="B50" s="405"/>
      <c r="C50" s="405"/>
      <c r="D50" s="405"/>
      <c r="E50" s="405"/>
      <c r="F50" s="405"/>
      <c r="G50" s="405"/>
      <c r="H50" s="405"/>
      <c r="I50" s="406"/>
      <c r="J50" s="245">
        <f>ROUND(J49,2)</f>
        <v>25.7</v>
      </c>
    </row>
    <row r="51" spans="1:11" ht="13.5" thickBot="1" x14ac:dyDescent="0.25">
      <c r="A51" s="256"/>
      <c r="B51" s="256"/>
      <c r="C51" s="256"/>
      <c r="D51" s="256"/>
      <c r="E51" s="256"/>
      <c r="F51" s="256"/>
      <c r="G51" s="256"/>
      <c r="H51" s="256"/>
      <c r="I51" s="256"/>
      <c r="J51" s="257"/>
    </row>
    <row r="52" spans="1:11" ht="13.5" thickBot="1" x14ac:dyDescent="0.25">
      <c r="A52" s="283" t="s">
        <v>238</v>
      </c>
      <c r="B52" s="237" t="s">
        <v>370</v>
      </c>
      <c r="C52" s="238" t="s">
        <v>292</v>
      </c>
      <c r="D52" s="238"/>
      <c r="E52" s="239" t="s">
        <v>229</v>
      </c>
      <c r="F52" s="240" t="s">
        <v>84</v>
      </c>
      <c r="G52" s="272" t="s">
        <v>85</v>
      </c>
      <c r="H52" s="242">
        <f>VLOOKUP(A52,SSA!$A$8:$L$172,12,FALSE)</f>
        <v>12.85</v>
      </c>
      <c r="I52" s="243"/>
      <c r="J52" s="244">
        <f>H52*I52</f>
        <v>0</v>
      </c>
    </row>
    <row r="53" spans="1:11" ht="13.5" thickTop="1" x14ac:dyDescent="0.2">
      <c r="A53" s="404">
        <v>0</v>
      </c>
      <c r="B53" s="405"/>
      <c r="C53" s="405"/>
      <c r="D53" s="405"/>
      <c r="E53" s="405"/>
      <c r="F53" s="405"/>
      <c r="G53" s="405"/>
      <c r="H53" s="405"/>
      <c r="I53" s="406"/>
      <c r="J53" s="273">
        <f>ROUND(J52,2)</f>
        <v>0</v>
      </c>
    </row>
    <row r="54" spans="1:11" ht="13.5" thickBot="1" x14ac:dyDescent="0.25">
      <c r="A54" s="287"/>
      <c r="B54" s="247"/>
      <c r="C54" s="247"/>
      <c r="D54" s="256"/>
      <c r="E54" s="256"/>
      <c r="F54" s="256"/>
      <c r="G54" s="256"/>
      <c r="H54" s="256"/>
      <c r="I54" s="256"/>
      <c r="J54" s="260"/>
    </row>
    <row r="55" spans="1:11" thickBot="1" x14ac:dyDescent="0.25">
      <c r="A55" s="283" t="s">
        <v>306</v>
      </c>
      <c r="B55" s="238"/>
      <c r="C55" s="238" t="s">
        <v>298</v>
      </c>
      <c r="D55" s="238"/>
      <c r="E55" s="239" t="s">
        <v>229</v>
      </c>
      <c r="F55" s="240" t="s">
        <v>84</v>
      </c>
      <c r="G55" s="241" t="s">
        <v>85</v>
      </c>
      <c r="H55" s="242">
        <f>VLOOKUP(A55,'EBB and SSA'!$A$8:$O$54,15, FALSE)</f>
        <v>0</v>
      </c>
      <c r="I55" s="243"/>
      <c r="J55" s="244">
        <f>H55*I55</f>
        <v>0</v>
      </c>
      <c r="K55" s="278"/>
    </row>
    <row r="56" spans="1:11" ht="13.5" thickTop="1" x14ac:dyDescent="0.2">
      <c r="A56" s="404" t="s">
        <v>186</v>
      </c>
      <c r="B56" s="405"/>
      <c r="C56" s="405"/>
      <c r="D56" s="405"/>
      <c r="E56" s="405"/>
      <c r="F56" s="405"/>
      <c r="G56" s="405"/>
      <c r="H56" s="405"/>
      <c r="I56" s="406"/>
      <c r="J56" s="258">
        <f>ROUND(J55,2)</f>
        <v>0</v>
      </c>
    </row>
    <row r="57" spans="1:11" ht="13.5" thickBot="1" x14ac:dyDescent="0.25">
      <c r="A57" s="247"/>
      <c r="B57" s="247"/>
      <c r="C57" s="247"/>
      <c r="D57" s="256"/>
      <c r="E57" s="256"/>
      <c r="F57" s="256"/>
      <c r="G57" s="256"/>
      <c r="H57" s="256"/>
      <c r="I57" s="256"/>
      <c r="J57" s="260"/>
    </row>
    <row r="58" spans="1:11" ht="13.5" thickBot="1" x14ac:dyDescent="0.25">
      <c r="A58" s="283" t="s">
        <v>322</v>
      </c>
      <c r="B58" s="237" t="s">
        <v>371</v>
      </c>
      <c r="C58" s="238" t="s">
        <v>226</v>
      </c>
      <c r="D58" s="238"/>
      <c r="E58" s="239" t="s">
        <v>229</v>
      </c>
      <c r="F58" s="240" t="s">
        <v>84</v>
      </c>
      <c r="G58" s="272" t="s">
        <v>85</v>
      </c>
      <c r="H58" s="242">
        <f>VLOOKUP(A58,SSA!$A$8:$L$172,12,FALSE)</f>
        <v>0</v>
      </c>
      <c r="I58" s="243"/>
      <c r="J58" s="244">
        <f>H58*I58</f>
        <v>0</v>
      </c>
    </row>
    <row r="59" spans="1:11" ht="13.5" thickTop="1" x14ac:dyDescent="0.2">
      <c r="A59" s="404" t="s">
        <v>186</v>
      </c>
      <c r="B59" s="405"/>
      <c r="C59" s="405"/>
      <c r="D59" s="405"/>
      <c r="E59" s="405"/>
      <c r="F59" s="405"/>
      <c r="G59" s="405"/>
      <c r="H59" s="405"/>
      <c r="I59" s="406"/>
      <c r="J59" s="258">
        <f>ROUND(J58,2)</f>
        <v>0</v>
      </c>
    </row>
    <row r="60" spans="1:11" ht="13.5" thickBot="1" x14ac:dyDescent="0.25">
      <c r="A60" s="261"/>
      <c r="B60" s="262"/>
      <c r="C60" s="262"/>
      <c r="D60" s="263"/>
      <c r="E60" s="263"/>
      <c r="F60" s="263"/>
      <c r="G60" s="263"/>
      <c r="H60" s="263"/>
      <c r="I60" s="256"/>
      <c r="J60" s="260"/>
    </row>
    <row r="61" spans="1:11" ht="13.5" thickBot="1" x14ac:dyDescent="0.25">
      <c r="A61" s="410" t="s">
        <v>87</v>
      </c>
      <c r="B61" s="411"/>
      <c r="C61" s="411"/>
      <c r="D61" s="411"/>
      <c r="E61" s="411"/>
      <c r="F61" s="411"/>
      <c r="G61" s="411"/>
      <c r="H61" s="411"/>
      <c r="I61" s="412"/>
      <c r="J61" s="332">
        <f>ROUND(SUM(J47,J50,J53,J56,J59),2)</f>
        <v>25.7</v>
      </c>
      <c r="K61" s="278"/>
    </row>
    <row r="62" spans="1:11" x14ac:dyDescent="0.2">
      <c r="A62" s="264"/>
      <c r="B62" s="264"/>
      <c r="C62" s="264"/>
      <c r="D62" s="190"/>
      <c r="E62" s="288"/>
      <c r="F62" s="289"/>
      <c r="G62" s="289"/>
      <c r="H62" s="290"/>
      <c r="I62" s="291"/>
      <c r="J62" s="228"/>
    </row>
    <row r="63" spans="1:11" s="286" customFormat="1" ht="13.5" thickBot="1" x14ac:dyDescent="0.25">
      <c r="A63" s="264"/>
      <c r="B63" s="264"/>
      <c r="C63" s="264"/>
      <c r="D63" s="190"/>
      <c r="E63" s="288"/>
      <c r="F63" s="289"/>
      <c r="G63" s="289"/>
      <c r="H63" s="290"/>
      <c r="I63" s="291"/>
      <c r="J63" s="228"/>
    </row>
    <row r="64" spans="1:11" ht="13.5" thickBot="1" x14ac:dyDescent="0.25">
      <c r="A64" s="423" t="s">
        <v>189</v>
      </c>
      <c r="B64" s="424"/>
      <c r="C64" s="424"/>
      <c r="D64" s="424"/>
      <c r="E64" s="424"/>
      <c r="F64" s="424"/>
      <c r="G64" s="424"/>
      <c r="H64" s="424"/>
      <c r="I64" s="424"/>
      <c r="J64" s="425"/>
    </row>
    <row r="65" spans="1:11" ht="13.5" thickBot="1" x14ac:dyDescent="0.25">
      <c r="A65" s="280">
        <v>1.5</v>
      </c>
      <c r="B65" s="237" t="s">
        <v>368</v>
      </c>
      <c r="C65" s="238" t="s">
        <v>172</v>
      </c>
      <c r="D65" s="238"/>
      <c r="E65" s="239" t="s">
        <v>229</v>
      </c>
      <c r="F65" s="285" t="s">
        <v>84</v>
      </c>
      <c r="G65" s="267" t="s">
        <v>86</v>
      </c>
      <c r="H65" s="242">
        <f>VLOOKUP(A65,SSA!$A$8:$L$172,12,FALSE)</f>
        <v>0</v>
      </c>
      <c r="I65" s="243"/>
      <c r="J65" s="244">
        <f>H65*I65</f>
        <v>0</v>
      </c>
    </row>
    <row r="66" spans="1:11" ht="13.5" thickTop="1" x14ac:dyDescent="0.2">
      <c r="A66" s="404" t="s">
        <v>186</v>
      </c>
      <c r="B66" s="405"/>
      <c r="C66" s="405"/>
      <c r="D66" s="405"/>
      <c r="E66" s="405"/>
      <c r="F66" s="405"/>
      <c r="G66" s="405"/>
      <c r="H66" s="405"/>
      <c r="I66" s="406"/>
      <c r="J66" s="245">
        <f>ROUND(J65,2)</f>
        <v>0</v>
      </c>
    </row>
    <row r="67" spans="1:11" ht="13.5" thickBot="1" x14ac:dyDescent="0.25">
      <c r="A67" s="247"/>
      <c r="B67" s="247"/>
      <c r="C67" s="247"/>
      <c r="D67" s="256"/>
      <c r="E67" s="256"/>
      <c r="F67" s="256"/>
      <c r="G67" s="256"/>
      <c r="H67" s="256"/>
      <c r="I67" s="256"/>
      <c r="J67" s="292"/>
    </row>
    <row r="68" spans="1:11" ht="13.5" thickBot="1" x14ac:dyDescent="0.25">
      <c r="A68" s="283" t="s">
        <v>179</v>
      </c>
      <c r="B68" s="237" t="s">
        <v>369</v>
      </c>
      <c r="C68" s="293" t="s">
        <v>244</v>
      </c>
      <c r="D68" s="238"/>
      <c r="E68" s="239" t="s">
        <v>229</v>
      </c>
      <c r="F68" s="285" t="s">
        <v>84</v>
      </c>
      <c r="G68" s="267" t="s">
        <v>86</v>
      </c>
      <c r="H68" s="242">
        <f>VLOOKUP(A68,SSA!$A$8:$L$172,12,FALSE)</f>
        <v>12.85</v>
      </c>
      <c r="I68" s="243"/>
      <c r="J68" s="255">
        <f>H68*I68</f>
        <v>0</v>
      </c>
    </row>
    <row r="69" spans="1:11" ht="13.5" thickTop="1" x14ac:dyDescent="0.2">
      <c r="A69" s="404" t="s">
        <v>186</v>
      </c>
      <c r="B69" s="405"/>
      <c r="C69" s="405"/>
      <c r="D69" s="405"/>
      <c r="E69" s="405"/>
      <c r="F69" s="405"/>
      <c r="G69" s="405"/>
      <c r="H69" s="405"/>
      <c r="I69" s="406"/>
      <c r="J69" s="245">
        <f>ROUND(J68,2)</f>
        <v>0</v>
      </c>
    </row>
    <row r="70" spans="1:11" ht="13.5" thickBot="1" x14ac:dyDescent="0.25">
      <c r="A70" s="256"/>
      <c r="B70" s="256"/>
      <c r="C70" s="256"/>
      <c r="D70" s="256"/>
      <c r="E70" s="256"/>
      <c r="F70" s="256"/>
      <c r="G70" s="256"/>
      <c r="H70" s="256"/>
      <c r="I70" s="256"/>
      <c r="J70" s="260"/>
    </row>
    <row r="71" spans="1:11" ht="13.5" thickBot="1" x14ac:dyDescent="0.25">
      <c r="A71" s="283" t="s">
        <v>240</v>
      </c>
      <c r="B71" s="237" t="s">
        <v>370</v>
      </c>
      <c r="C71" s="238" t="s">
        <v>292</v>
      </c>
      <c r="D71" s="238"/>
      <c r="E71" s="239" t="s">
        <v>229</v>
      </c>
      <c r="F71" s="240" t="s">
        <v>84</v>
      </c>
      <c r="G71" s="272" t="s">
        <v>86</v>
      </c>
      <c r="H71" s="242">
        <f>VLOOKUP(A71,SSA!$A$8:$L$172,12,FALSE)</f>
        <v>12.85</v>
      </c>
      <c r="I71" s="243"/>
      <c r="J71" s="244">
        <f>H71*I71</f>
        <v>0</v>
      </c>
    </row>
    <row r="72" spans="1:11" ht="13.5" thickTop="1" x14ac:dyDescent="0.2">
      <c r="A72" s="404" t="s">
        <v>186</v>
      </c>
      <c r="B72" s="405"/>
      <c r="C72" s="405"/>
      <c r="D72" s="405"/>
      <c r="E72" s="405"/>
      <c r="F72" s="405"/>
      <c r="G72" s="405"/>
      <c r="H72" s="405"/>
      <c r="I72" s="406"/>
      <c r="J72" s="245">
        <f>ROUND(J71,2)</f>
        <v>0</v>
      </c>
    </row>
    <row r="73" spans="1:11" ht="13.5" thickBot="1" x14ac:dyDescent="0.25">
      <c r="A73" s="247"/>
      <c r="B73" s="247"/>
      <c r="C73" s="247"/>
      <c r="D73" s="256"/>
      <c r="E73" s="256"/>
      <c r="F73" s="256"/>
      <c r="G73" s="256"/>
      <c r="H73" s="256"/>
      <c r="I73" s="256"/>
      <c r="J73" s="257"/>
    </row>
    <row r="74" spans="1:11" ht="13.5" thickBot="1" x14ac:dyDescent="0.25">
      <c r="A74" s="283" t="s">
        <v>308</v>
      </c>
      <c r="B74" s="238"/>
      <c r="C74" s="238" t="s">
        <v>298</v>
      </c>
      <c r="D74" s="238"/>
      <c r="E74" s="239" t="s">
        <v>229</v>
      </c>
      <c r="F74" s="240" t="s">
        <v>84</v>
      </c>
      <c r="G74" s="241" t="s">
        <v>85</v>
      </c>
      <c r="H74" s="242">
        <f>VLOOKUP(A74,'EBB and SSA'!$A$8:$O$54,15, FALSE)</f>
        <v>0</v>
      </c>
      <c r="I74" s="243"/>
      <c r="J74" s="244">
        <f>H74*I74</f>
        <v>0</v>
      </c>
    </row>
    <row r="75" spans="1:11" thickBot="1" x14ac:dyDescent="0.2">
      <c r="A75" s="404" t="s">
        <v>186</v>
      </c>
      <c r="B75" s="405"/>
      <c r="C75" s="405"/>
      <c r="D75" s="405"/>
      <c r="E75" s="405"/>
      <c r="F75" s="405"/>
      <c r="G75" s="405"/>
      <c r="H75" s="405"/>
      <c r="I75" s="406"/>
      <c r="J75" s="258">
        <f>ROUND(J74,2)</f>
        <v>0</v>
      </c>
    </row>
    <row r="76" spans="1:11" ht="13.5" thickBot="1" x14ac:dyDescent="0.25">
      <c r="A76" s="247"/>
      <c r="B76" s="247"/>
      <c r="C76" s="247"/>
      <c r="D76" s="256"/>
      <c r="E76" s="256"/>
      <c r="F76" s="256"/>
      <c r="G76" s="256"/>
      <c r="H76" s="256"/>
      <c r="I76" s="256"/>
      <c r="J76" s="257"/>
    </row>
    <row r="77" spans="1:11" ht="13.5" thickBot="1" x14ac:dyDescent="0.25">
      <c r="A77" s="283" t="s">
        <v>326</v>
      </c>
      <c r="B77" s="237" t="s">
        <v>371</v>
      </c>
      <c r="C77" s="238" t="s">
        <v>226</v>
      </c>
      <c r="D77" s="294"/>
      <c r="E77" s="239" t="s">
        <v>229</v>
      </c>
      <c r="F77" s="240" t="s">
        <v>84</v>
      </c>
      <c r="G77" s="272" t="s">
        <v>86</v>
      </c>
      <c r="H77" s="242">
        <f>VLOOKUP(A77,SSA!$A$8:$L$172,12,FALSE)</f>
        <v>0</v>
      </c>
      <c r="I77" s="243"/>
      <c r="J77" s="244">
        <f>H77*I77</f>
        <v>0</v>
      </c>
      <c r="K77" s="278"/>
    </row>
    <row r="78" spans="1:11" ht="13.5" thickTop="1" x14ac:dyDescent="0.2">
      <c r="A78" s="404" t="s">
        <v>186</v>
      </c>
      <c r="B78" s="405"/>
      <c r="C78" s="405"/>
      <c r="D78" s="405"/>
      <c r="E78" s="405"/>
      <c r="F78" s="405"/>
      <c r="G78" s="405"/>
      <c r="H78" s="405"/>
      <c r="I78" s="406"/>
      <c r="J78" s="245">
        <f>ROUND(J77,2)</f>
        <v>0</v>
      </c>
    </row>
    <row r="79" spans="1:11" ht="13.5" thickBot="1" x14ac:dyDescent="0.25">
      <c r="A79" s="261"/>
      <c r="B79" s="262"/>
      <c r="C79" s="262"/>
      <c r="D79" s="263"/>
      <c r="E79" s="263"/>
      <c r="F79" s="263"/>
      <c r="G79" s="263"/>
      <c r="H79" s="263"/>
      <c r="I79" s="256"/>
      <c r="J79" s="260"/>
    </row>
    <row r="80" spans="1:11" ht="13.5" thickBot="1" x14ac:dyDescent="0.25">
      <c r="A80" s="410" t="s">
        <v>87</v>
      </c>
      <c r="B80" s="411"/>
      <c r="C80" s="411"/>
      <c r="D80" s="411"/>
      <c r="E80" s="411"/>
      <c r="F80" s="411"/>
      <c r="G80" s="411"/>
      <c r="H80" s="411"/>
      <c r="I80" s="412"/>
      <c r="J80" s="332">
        <f>ROUND(SUM(J66,J69,J72,J75,J78),2)</f>
        <v>0</v>
      </c>
      <c r="K80" s="278"/>
    </row>
    <row r="81" spans="1:11" x14ac:dyDescent="0.2">
      <c r="A81" s="264"/>
      <c r="B81" s="264"/>
      <c r="C81" s="264"/>
      <c r="D81" s="265"/>
      <c r="E81" s="265"/>
      <c r="F81" s="265"/>
      <c r="G81" s="265"/>
      <c r="H81" s="265"/>
      <c r="I81" s="265"/>
      <c r="J81" s="266"/>
    </row>
    <row r="82" spans="1:11" ht="13.5" thickBot="1" x14ac:dyDescent="0.25">
      <c r="A82" s="264"/>
      <c r="B82" s="264"/>
      <c r="C82" s="264"/>
      <c r="D82" s="265"/>
      <c r="E82" s="265"/>
      <c r="F82" s="265"/>
      <c r="G82" s="265"/>
      <c r="H82" s="265"/>
      <c r="I82" s="265"/>
      <c r="J82" s="266"/>
    </row>
    <row r="83" spans="1:11" ht="13.5" thickBot="1" x14ac:dyDescent="0.25">
      <c r="A83" s="426" t="s">
        <v>190</v>
      </c>
      <c r="B83" s="427"/>
      <c r="C83" s="427"/>
      <c r="D83" s="427"/>
      <c r="E83" s="427"/>
      <c r="F83" s="427"/>
      <c r="G83" s="427"/>
      <c r="H83" s="427"/>
      <c r="I83" s="427"/>
      <c r="J83" s="428"/>
    </row>
    <row r="84" spans="1:11" ht="13.5" thickBot="1" x14ac:dyDescent="0.25">
      <c r="A84" s="254">
        <v>2</v>
      </c>
      <c r="B84" s="237">
        <v>2</v>
      </c>
      <c r="C84" s="238" t="s">
        <v>172</v>
      </c>
      <c r="D84" s="238" t="s">
        <v>228</v>
      </c>
      <c r="E84" s="239" t="s">
        <v>229</v>
      </c>
      <c r="F84" s="285" t="s">
        <v>83</v>
      </c>
      <c r="G84" s="241" t="s">
        <v>85</v>
      </c>
      <c r="H84" s="242">
        <f>VLOOKUP(A84,SSA!$A$8:$L$172,12,FALSE)</f>
        <v>9.25</v>
      </c>
      <c r="I84" s="243">
        <v>20</v>
      </c>
      <c r="J84" s="244">
        <f>H84*I84</f>
        <v>185</v>
      </c>
    </row>
    <row r="85" spans="1:11" ht="13.5" thickTop="1" x14ac:dyDescent="0.2">
      <c r="A85" s="404" t="s">
        <v>186</v>
      </c>
      <c r="B85" s="405"/>
      <c r="C85" s="405"/>
      <c r="D85" s="405"/>
      <c r="E85" s="405"/>
      <c r="F85" s="405"/>
      <c r="G85" s="405"/>
      <c r="H85" s="405"/>
      <c r="I85" s="406"/>
      <c r="J85" s="245">
        <f>ROUND(J84,2)</f>
        <v>185</v>
      </c>
    </row>
    <row r="86" spans="1:11" ht="13.5" thickBot="1" x14ac:dyDescent="0.25">
      <c r="A86" s="247"/>
      <c r="B86" s="247"/>
      <c r="C86" s="247"/>
      <c r="D86" s="256"/>
      <c r="E86" s="256"/>
      <c r="F86" s="256"/>
      <c r="G86" s="256"/>
      <c r="H86" s="256"/>
      <c r="I86" s="256"/>
      <c r="J86" s="260"/>
    </row>
    <row r="87" spans="1:11" ht="13.5" thickBot="1" x14ac:dyDescent="0.25">
      <c r="A87" s="254" t="s">
        <v>173</v>
      </c>
      <c r="B87" s="237">
        <v>4</v>
      </c>
      <c r="C87" s="238" t="s">
        <v>201</v>
      </c>
      <c r="D87" s="238"/>
      <c r="E87" s="239" t="s">
        <v>229</v>
      </c>
      <c r="F87" s="285" t="s">
        <v>83</v>
      </c>
      <c r="G87" s="241" t="s">
        <v>85</v>
      </c>
      <c r="H87" s="242">
        <f>VLOOKUP(A87,SSA!$A$8:$L$172,12,FALSE)</f>
        <v>9.25</v>
      </c>
      <c r="I87" s="243"/>
      <c r="J87" s="255">
        <f>H87*I87</f>
        <v>0</v>
      </c>
    </row>
    <row r="88" spans="1:11" ht="13.5" thickTop="1" x14ac:dyDescent="0.2">
      <c r="A88" s="404" t="s">
        <v>186</v>
      </c>
      <c r="B88" s="405"/>
      <c r="C88" s="405"/>
      <c r="D88" s="405"/>
      <c r="E88" s="405"/>
      <c r="F88" s="405"/>
      <c r="G88" s="405"/>
      <c r="H88" s="405"/>
      <c r="I88" s="406"/>
      <c r="J88" s="245">
        <f>ROUND(J87,2)</f>
        <v>0</v>
      </c>
    </row>
    <row r="89" spans="1:11" ht="13.5" thickBot="1" x14ac:dyDescent="0.25">
      <c r="A89" s="247"/>
      <c r="B89" s="247"/>
      <c r="C89" s="247"/>
      <c r="D89" s="256"/>
      <c r="E89" s="256"/>
      <c r="F89" s="256"/>
      <c r="G89" s="256"/>
      <c r="H89" s="256"/>
      <c r="I89" s="256"/>
      <c r="J89" s="260"/>
    </row>
    <row r="90" spans="1:11" ht="13.5" thickBot="1" x14ac:dyDescent="0.25">
      <c r="A90" s="254" t="s">
        <v>232</v>
      </c>
      <c r="B90" s="237">
        <v>7</v>
      </c>
      <c r="C90" s="238" t="s">
        <v>292</v>
      </c>
      <c r="D90" s="238"/>
      <c r="E90" s="239" t="s">
        <v>229</v>
      </c>
      <c r="F90" s="240" t="s">
        <v>83</v>
      </c>
      <c r="G90" s="241" t="s">
        <v>85</v>
      </c>
      <c r="H90" s="242">
        <f>VLOOKUP(A90,SSA!$A$8:$L$172,12,FALSE)</f>
        <v>22.1</v>
      </c>
      <c r="I90" s="243"/>
      <c r="J90" s="244">
        <f>H90*I90</f>
        <v>0</v>
      </c>
      <c r="K90" s="278"/>
    </row>
    <row r="91" spans="1:11" ht="13.5" thickTop="1" x14ac:dyDescent="0.2">
      <c r="A91" s="404" t="s">
        <v>186</v>
      </c>
      <c r="B91" s="405"/>
      <c r="C91" s="405"/>
      <c r="D91" s="405"/>
      <c r="E91" s="405"/>
      <c r="F91" s="405"/>
      <c r="G91" s="405"/>
      <c r="H91" s="405"/>
      <c r="I91" s="406"/>
      <c r="J91" s="245">
        <f>ROUND(J90,2)</f>
        <v>0</v>
      </c>
    </row>
    <row r="92" spans="1:11" ht="13.5" thickBot="1" x14ac:dyDescent="0.25">
      <c r="A92" s="247"/>
      <c r="B92" s="247"/>
      <c r="C92" s="247"/>
      <c r="D92" s="248"/>
      <c r="E92" s="249"/>
      <c r="F92" s="269"/>
      <c r="G92" s="269"/>
      <c r="H92" s="295"/>
      <c r="I92" s="296"/>
      <c r="J92" s="257"/>
    </row>
    <row r="93" spans="1:11" ht="13.5" thickBot="1" x14ac:dyDescent="0.25">
      <c r="A93" s="254" t="s">
        <v>316</v>
      </c>
      <c r="B93" s="237">
        <v>5</v>
      </c>
      <c r="C93" s="238" t="s">
        <v>294</v>
      </c>
      <c r="D93" s="238"/>
      <c r="E93" s="239" t="s">
        <v>229</v>
      </c>
      <c r="F93" s="240" t="s">
        <v>83</v>
      </c>
      <c r="G93" s="241" t="s">
        <v>85</v>
      </c>
      <c r="H93" s="242">
        <f>VLOOKUP(A93,SSA!$A$8:$L$172,12,FALSE)</f>
        <v>9.25</v>
      </c>
      <c r="I93" s="243"/>
      <c r="J93" s="244">
        <f>H93*I93</f>
        <v>0</v>
      </c>
    </row>
    <row r="94" spans="1:11" ht="13.5" thickTop="1" x14ac:dyDescent="0.2">
      <c r="A94" s="404" t="s">
        <v>186</v>
      </c>
      <c r="B94" s="405"/>
      <c r="C94" s="405"/>
      <c r="D94" s="405"/>
      <c r="E94" s="405"/>
      <c r="F94" s="405"/>
      <c r="G94" s="405"/>
      <c r="H94" s="405"/>
      <c r="I94" s="406"/>
      <c r="J94" s="258">
        <f>ROUND(J93,2)</f>
        <v>0</v>
      </c>
    </row>
    <row r="95" spans="1:11" thickBot="1" x14ac:dyDescent="0.25">
      <c r="A95" s="262"/>
      <c r="B95" s="262"/>
      <c r="C95" s="262"/>
      <c r="D95" s="297"/>
      <c r="E95" s="249"/>
      <c r="F95" s="298"/>
      <c r="G95" s="299"/>
      <c r="H95" s="300"/>
      <c r="I95" s="301"/>
      <c r="J95" s="302"/>
    </row>
    <row r="96" spans="1:11" ht="13.5" thickBot="1" x14ac:dyDescent="0.25">
      <c r="A96" s="303" t="s">
        <v>299</v>
      </c>
      <c r="B96" s="238"/>
      <c r="C96" s="238" t="s">
        <v>298</v>
      </c>
      <c r="D96" s="238"/>
      <c r="E96" s="304" t="s">
        <v>229</v>
      </c>
      <c r="F96" s="240" t="s">
        <v>83</v>
      </c>
      <c r="G96" s="305" t="s">
        <v>85</v>
      </c>
      <c r="H96" s="242">
        <f>VLOOKUP(A96,'EBB and SSA'!$A$8:$O$54,15, FALSE)</f>
        <v>10</v>
      </c>
      <c r="I96" s="306"/>
      <c r="J96" s="244">
        <f>H96*I96</f>
        <v>0</v>
      </c>
      <c r="K96" s="278"/>
    </row>
    <row r="97" spans="1:11" ht="13.5" thickTop="1" x14ac:dyDescent="0.2">
      <c r="A97" s="404" t="s">
        <v>186</v>
      </c>
      <c r="B97" s="405"/>
      <c r="C97" s="405"/>
      <c r="D97" s="405"/>
      <c r="E97" s="405"/>
      <c r="F97" s="405"/>
      <c r="G97" s="405"/>
      <c r="H97" s="405"/>
      <c r="I97" s="406"/>
      <c r="J97" s="258">
        <f>ROUND(J96,2)</f>
        <v>0</v>
      </c>
    </row>
    <row r="98" spans="1:11" ht="13.5" thickBot="1" x14ac:dyDescent="0.25">
      <c r="A98" s="262"/>
      <c r="B98" s="262"/>
      <c r="C98" s="262"/>
      <c r="D98" s="297"/>
      <c r="E98" s="288"/>
      <c r="F98" s="298"/>
      <c r="G98" s="299"/>
      <c r="H98" s="300"/>
      <c r="I98" s="301"/>
      <c r="J98" s="302"/>
    </row>
    <row r="99" spans="1:11" ht="13.5" thickBot="1" x14ac:dyDescent="0.25">
      <c r="A99" s="410" t="s">
        <v>87</v>
      </c>
      <c r="B99" s="411"/>
      <c r="C99" s="411"/>
      <c r="D99" s="411"/>
      <c r="E99" s="411"/>
      <c r="F99" s="411"/>
      <c r="G99" s="411"/>
      <c r="H99" s="411"/>
      <c r="I99" s="412"/>
      <c r="J99" s="333">
        <f>ROUND(SUM(J85,J88,J91,J94,J97),2)</f>
        <v>185</v>
      </c>
    </row>
    <row r="100" spans="1:11" x14ac:dyDescent="0.2">
      <c r="A100" s="264"/>
      <c r="B100" s="264"/>
      <c r="C100" s="264"/>
      <c r="D100" s="265"/>
      <c r="E100" s="265"/>
      <c r="F100" s="265"/>
      <c r="G100" s="265"/>
      <c r="H100" s="265"/>
      <c r="I100" s="265"/>
      <c r="J100" s="266"/>
    </row>
    <row r="101" spans="1:11" ht="13.5" thickBot="1" x14ac:dyDescent="0.25">
      <c r="A101" s="264"/>
      <c r="B101" s="264"/>
      <c r="C101" s="264"/>
      <c r="D101" s="265"/>
      <c r="E101" s="265"/>
      <c r="F101" s="265"/>
      <c r="G101" s="265"/>
      <c r="H101" s="265"/>
      <c r="I101" s="265"/>
      <c r="J101" s="266"/>
    </row>
    <row r="102" spans="1:11" ht="13.5" thickBot="1" x14ac:dyDescent="0.25">
      <c r="A102" s="417" t="s">
        <v>191</v>
      </c>
      <c r="B102" s="418"/>
      <c r="C102" s="418"/>
      <c r="D102" s="418"/>
      <c r="E102" s="418"/>
      <c r="F102" s="418"/>
      <c r="G102" s="418"/>
      <c r="H102" s="418"/>
      <c r="I102" s="418"/>
      <c r="J102" s="419"/>
    </row>
    <row r="103" spans="1:11" ht="13.5" thickBot="1" x14ac:dyDescent="0.25">
      <c r="A103" s="236">
        <v>2.1</v>
      </c>
      <c r="B103" s="237">
        <v>2</v>
      </c>
      <c r="C103" s="238" t="s">
        <v>172</v>
      </c>
      <c r="D103" s="238"/>
      <c r="E103" s="304" t="s">
        <v>229</v>
      </c>
      <c r="F103" s="285" t="s">
        <v>83</v>
      </c>
      <c r="G103" s="267" t="s">
        <v>86</v>
      </c>
      <c r="H103" s="242">
        <f>VLOOKUP(A103,SSA!$A$8:$L$172,12,FALSE)</f>
        <v>0</v>
      </c>
      <c r="I103" s="243"/>
      <c r="J103" s="244">
        <f>H103*I103</f>
        <v>0</v>
      </c>
      <c r="K103" s="278"/>
    </row>
    <row r="104" spans="1:11" ht="13.5" thickTop="1" x14ac:dyDescent="0.2">
      <c r="A104" s="404" t="s">
        <v>186</v>
      </c>
      <c r="B104" s="405"/>
      <c r="C104" s="405"/>
      <c r="D104" s="405"/>
      <c r="E104" s="405"/>
      <c r="F104" s="405"/>
      <c r="G104" s="405"/>
      <c r="H104" s="405"/>
      <c r="I104" s="406"/>
      <c r="J104" s="245">
        <f>ROUND(J103,2)</f>
        <v>0</v>
      </c>
    </row>
    <row r="105" spans="1:11" ht="13.5" thickBot="1" x14ac:dyDescent="0.25">
      <c r="A105" s="247"/>
      <c r="B105" s="247"/>
      <c r="C105" s="247"/>
      <c r="D105" s="256"/>
      <c r="E105" s="256"/>
      <c r="F105" s="256"/>
      <c r="G105" s="256"/>
      <c r="H105" s="256"/>
      <c r="I105" s="256"/>
      <c r="J105" s="260"/>
    </row>
    <row r="106" spans="1:11" ht="13.5" thickBot="1" x14ac:dyDescent="0.25">
      <c r="A106" s="254" t="s">
        <v>175</v>
      </c>
      <c r="B106" s="237">
        <v>4</v>
      </c>
      <c r="C106" s="238" t="s">
        <v>201</v>
      </c>
      <c r="D106" s="238"/>
      <c r="E106" s="304" t="s">
        <v>229</v>
      </c>
      <c r="F106" s="285" t="s">
        <v>83</v>
      </c>
      <c r="G106" s="267" t="s">
        <v>86</v>
      </c>
      <c r="H106" s="242">
        <f>VLOOKUP(A106,SSA!$A$8:$L$172,12,FALSE)</f>
        <v>0</v>
      </c>
      <c r="I106" s="243"/>
      <c r="J106" s="255">
        <f>H106*I106</f>
        <v>0</v>
      </c>
      <c r="K106" s="278"/>
    </row>
    <row r="107" spans="1:11" ht="13.5" thickTop="1" x14ac:dyDescent="0.2">
      <c r="A107" s="404" t="s">
        <v>186</v>
      </c>
      <c r="B107" s="405"/>
      <c r="C107" s="405"/>
      <c r="D107" s="405"/>
      <c r="E107" s="405"/>
      <c r="F107" s="405"/>
      <c r="G107" s="405"/>
      <c r="H107" s="405"/>
      <c r="I107" s="406"/>
      <c r="J107" s="245">
        <f>ROUND(J106,2)</f>
        <v>0</v>
      </c>
    </row>
    <row r="108" spans="1:11" ht="13.5" thickBot="1" x14ac:dyDescent="0.25">
      <c r="A108" s="247"/>
      <c r="B108" s="247"/>
      <c r="C108" s="247"/>
      <c r="D108" s="256"/>
      <c r="E108" s="256"/>
      <c r="F108" s="256"/>
      <c r="G108" s="256"/>
      <c r="H108" s="256"/>
      <c r="I108" s="256"/>
      <c r="J108" s="266"/>
    </row>
    <row r="109" spans="1:11" ht="13.5" thickBot="1" x14ac:dyDescent="0.25">
      <c r="A109" s="254" t="s">
        <v>235</v>
      </c>
      <c r="B109" s="237">
        <v>7</v>
      </c>
      <c r="C109" s="238" t="s">
        <v>292</v>
      </c>
      <c r="D109" s="238"/>
      <c r="E109" s="304" t="s">
        <v>229</v>
      </c>
      <c r="F109" s="285" t="s">
        <v>83</v>
      </c>
      <c r="G109" s="272" t="s">
        <v>86</v>
      </c>
      <c r="H109" s="242">
        <f>VLOOKUP(A109,SSA!$A$8:$L$172,12,FALSE)</f>
        <v>12.85</v>
      </c>
      <c r="I109" s="243"/>
      <c r="J109" s="244">
        <f>H109*I109</f>
        <v>0</v>
      </c>
    </row>
    <row r="110" spans="1:11" ht="14.25" thickTop="1" thickBot="1" x14ac:dyDescent="0.25">
      <c r="A110" s="420" t="s">
        <v>186</v>
      </c>
      <c r="B110" s="421"/>
      <c r="C110" s="421"/>
      <c r="D110" s="421"/>
      <c r="E110" s="421"/>
      <c r="F110" s="421"/>
      <c r="G110" s="421"/>
      <c r="H110" s="421"/>
      <c r="I110" s="422"/>
      <c r="J110" s="245">
        <f>ROUND(J109,2)</f>
        <v>0</v>
      </c>
    </row>
    <row r="111" spans="1:11" ht="13.5" thickBot="1" x14ac:dyDescent="0.25">
      <c r="A111" s="262"/>
      <c r="B111" s="262"/>
      <c r="C111" s="262"/>
      <c r="D111" s="263"/>
      <c r="E111" s="263"/>
      <c r="F111" s="263"/>
      <c r="G111" s="263"/>
      <c r="H111" s="263"/>
      <c r="I111" s="263"/>
      <c r="J111" s="260"/>
    </row>
    <row r="112" spans="1:11" ht="13.5" thickBot="1" x14ac:dyDescent="0.25">
      <c r="A112" s="254" t="s">
        <v>318</v>
      </c>
      <c r="B112" s="237">
        <v>5</v>
      </c>
      <c r="C112" s="238" t="s">
        <v>294</v>
      </c>
      <c r="D112" s="238"/>
      <c r="E112" s="304" t="s">
        <v>229</v>
      </c>
      <c r="F112" s="240" t="s">
        <v>83</v>
      </c>
      <c r="G112" s="241" t="s">
        <v>85</v>
      </c>
      <c r="H112" s="242">
        <f>VLOOKUP(A112,SSA!$A$8:$L$172,12,FALSE)</f>
        <v>0</v>
      </c>
      <c r="I112" s="243"/>
      <c r="J112" s="244">
        <f>H112*I112</f>
        <v>0</v>
      </c>
    </row>
    <row r="113" spans="1:11" ht="13.5" thickTop="1" x14ac:dyDescent="0.2">
      <c r="A113" s="404" t="s">
        <v>186</v>
      </c>
      <c r="B113" s="405"/>
      <c r="C113" s="405"/>
      <c r="D113" s="405"/>
      <c r="E113" s="405"/>
      <c r="F113" s="405"/>
      <c r="G113" s="405"/>
      <c r="H113" s="405"/>
      <c r="I113" s="406"/>
      <c r="J113" s="274">
        <f>ROUND(J112,2)</f>
        <v>0</v>
      </c>
    </row>
    <row r="114" spans="1:11" ht="13.5" thickBot="1" x14ac:dyDescent="0.25">
      <c r="A114" s="262"/>
      <c r="B114" s="262"/>
      <c r="C114" s="262"/>
      <c r="D114" s="263"/>
      <c r="E114" s="256"/>
      <c r="F114" s="256"/>
      <c r="G114" s="256"/>
      <c r="H114" s="256"/>
      <c r="I114" s="256"/>
      <c r="J114" s="260"/>
    </row>
    <row r="115" spans="1:11" thickBot="1" x14ac:dyDescent="0.25">
      <c r="A115" s="303" t="s">
        <v>301</v>
      </c>
      <c r="B115" s="238"/>
      <c r="C115" s="238" t="s">
        <v>298</v>
      </c>
      <c r="D115" s="238"/>
      <c r="E115" s="304" t="s">
        <v>229</v>
      </c>
      <c r="F115" s="240" t="s">
        <v>83</v>
      </c>
      <c r="G115" s="241" t="s">
        <v>85</v>
      </c>
      <c r="H115" s="242">
        <f>VLOOKUP(A115,'EBB and SSA'!$A$8:$O$54,15, FALSE)</f>
        <v>10</v>
      </c>
      <c r="I115" s="243"/>
      <c r="J115" s="244">
        <f>H115*I115</f>
        <v>0</v>
      </c>
    </row>
    <row r="116" spans="1:11" ht="13.5" thickTop="1" x14ac:dyDescent="0.2">
      <c r="A116" s="404" t="s">
        <v>186</v>
      </c>
      <c r="B116" s="405"/>
      <c r="C116" s="405"/>
      <c r="D116" s="405"/>
      <c r="E116" s="405"/>
      <c r="F116" s="405"/>
      <c r="G116" s="405"/>
      <c r="H116" s="405"/>
      <c r="I116" s="406"/>
      <c r="J116" s="258">
        <f>ROUND(J115,2)</f>
        <v>0</v>
      </c>
    </row>
    <row r="117" spans="1:11" ht="13.5" thickBot="1" x14ac:dyDescent="0.25">
      <c r="A117" s="262"/>
      <c r="B117" s="262"/>
      <c r="C117" s="262"/>
      <c r="D117" s="263"/>
      <c r="E117" s="256"/>
      <c r="F117" s="256"/>
      <c r="G117" s="256"/>
      <c r="H117" s="256"/>
      <c r="I117" s="256"/>
      <c r="J117" s="260"/>
    </row>
    <row r="118" spans="1:11" ht="13.5" thickBot="1" x14ac:dyDescent="0.25">
      <c r="A118" s="410" t="s">
        <v>87</v>
      </c>
      <c r="B118" s="411"/>
      <c r="C118" s="411"/>
      <c r="D118" s="411"/>
      <c r="E118" s="411"/>
      <c r="F118" s="411"/>
      <c r="G118" s="411"/>
      <c r="H118" s="411"/>
      <c r="I118" s="412"/>
      <c r="J118" s="333">
        <f>ROUND(SUM(J104,J107,J110,J113,J116),2)</f>
        <v>0</v>
      </c>
    </row>
    <row r="119" spans="1:11" x14ac:dyDescent="0.2">
      <c r="A119" s="264"/>
      <c r="B119" s="264"/>
      <c r="C119" s="264"/>
      <c r="D119" s="265"/>
      <c r="E119" s="265"/>
      <c r="F119" s="265"/>
      <c r="G119" s="265"/>
      <c r="H119" s="265"/>
      <c r="I119" s="265"/>
      <c r="J119" s="266"/>
    </row>
    <row r="120" spans="1:11" ht="13.5" thickBot="1" x14ac:dyDescent="0.25">
      <c r="A120" s="264"/>
      <c r="B120" s="264"/>
      <c r="C120" s="264"/>
      <c r="D120" s="190"/>
      <c r="E120" s="190"/>
      <c r="F120" s="190"/>
      <c r="G120" s="190"/>
      <c r="H120" s="308"/>
      <c r="I120" s="307"/>
      <c r="J120" s="228"/>
    </row>
    <row r="121" spans="1:11" ht="13.5" thickBot="1" x14ac:dyDescent="0.25">
      <c r="A121" s="407" t="s">
        <v>192</v>
      </c>
      <c r="B121" s="408"/>
      <c r="C121" s="408"/>
      <c r="D121" s="408"/>
      <c r="E121" s="408"/>
      <c r="F121" s="408"/>
      <c r="G121" s="408"/>
      <c r="H121" s="408"/>
      <c r="I121" s="408"/>
      <c r="J121" s="409"/>
    </row>
    <row r="122" spans="1:11" ht="13.5" thickBot="1" x14ac:dyDescent="0.25">
      <c r="A122" s="236">
        <v>2.2000000000000002</v>
      </c>
      <c r="B122" s="237" t="s">
        <v>372</v>
      </c>
      <c r="C122" s="238" t="s">
        <v>172</v>
      </c>
      <c r="D122" s="238"/>
      <c r="E122" s="304" t="s">
        <v>229</v>
      </c>
      <c r="F122" s="285" t="s">
        <v>83</v>
      </c>
      <c r="G122" s="267" t="s">
        <v>86</v>
      </c>
      <c r="H122" s="242">
        <f>VLOOKUP(A122,SSA!$A$8:$L$172,12,FALSE)</f>
        <v>9.25</v>
      </c>
      <c r="I122" s="309"/>
      <c r="J122" s="244">
        <f>H122*I122</f>
        <v>0</v>
      </c>
      <c r="K122" s="278"/>
    </row>
    <row r="123" spans="1:11" ht="13.5" thickTop="1" x14ac:dyDescent="0.2">
      <c r="A123" s="404" t="s">
        <v>186</v>
      </c>
      <c r="B123" s="405"/>
      <c r="C123" s="405"/>
      <c r="D123" s="405"/>
      <c r="E123" s="405"/>
      <c r="F123" s="405"/>
      <c r="G123" s="405"/>
      <c r="H123" s="405"/>
      <c r="I123" s="406"/>
      <c r="J123" s="245">
        <f>ROUND(J122,2)</f>
        <v>0</v>
      </c>
    </row>
    <row r="124" spans="1:11" ht="13.5" thickBot="1" x14ac:dyDescent="0.25">
      <c r="A124" s="247"/>
      <c r="B124" s="247"/>
      <c r="C124" s="247"/>
      <c r="D124" s="256"/>
      <c r="E124" s="256"/>
      <c r="F124" s="256"/>
      <c r="G124" s="256"/>
      <c r="H124" s="256"/>
      <c r="I124" s="256"/>
      <c r="J124" s="260"/>
    </row>
    <row r="125" spans="1:11" ht="13.5" thickBot="1" x14ac:dyDescent="0.25">
      <c r="A125" s="254" t="s">
        <v>193</v>
      </c>
      <c r="B125" s="237" t="s">
        <v>373</v>
      </c>
      <c r="C125" s="238" t="s">
        <v>201</v>
      </c>
      <c r="D125" s="238"/>
      <c r="E125" s="304" t="s">
        <v>229</v>
      </c>
      <c r="F125" s="285" t="s">
        <v>83</v>
      </c>
      <c r="G125" s="267" t="s">
        <v>86</v>
      </c>
      <c r="H125" s="242">
        <f>VLOOKUP(A125,SSA!$A$8:$L$172,12,FALSE)</f>
        <v>9.25</v>
      </c>
      <c r="I125" s="243"/>
      <c r="J125" s="255">
        <f>H125*I125</f>
        <v>0</v>
      </c>
    </row>
    <row r="126" spans="1:11" ht="13.5" thickTop="1" x14ac:dyDescent="0.2">
      <c r="A126" s="404" t="s">
        <v>186</v>
      </c>
      <c r="B126" s="405"/>
      <c r="C126" s="405"/>
      <c r="D126" s="405"/>
      <c r="E126" s="405"/>
      <c r="F126" s="405"/>
      <c r="G126" s="405"/>
      <c r="H126" s="405"/>
      <c r="I126" s="406"/>
      <c r="J126" s="245">
        <f>ROUND(J125,2)</f>
        <v>0</v>
      </c>
    </row>
    <row r="127" spans="1:11" ht="13.5" thickBot="1" x14ac:dyDescent="0.25">
      <c r="A127" s="247"/>
      <c r="B127" s="247"/>
      <c r="C127" s="247"/>
      <c r="D127" s="256"/>
      <c r="E127" s="256"/>
      <c r="F127" s="256"/>
      <c r="G127" s="256"/>
      <c r="H127" s="256"/>
      <c r="I127" s="256"/>
      <c r="J127" s="260"/>
    </row>
    <row r="128" spans="1:11" ht="13.5" thickBot="1" x14ac:dyDescent="0.25">
      <c r="A128" s="254" t="s">
        <v>236</v>
      </c>
      <c r="B128" s="237" t="s">
        <v>374</v>
      </c>
      <c r="C128" s="238" t="s">
        <v>292</v>
      </c>
      <c r="D128" s="238"/>
      <c r="E128" s="304" t="s">
        <v>229</v>
      </c>
      <c r="F128" s="285" t="s">
        <v>83</v>
      </c>
      <c r="G128" s="272" t="s">
        <v>86</v>
      </c>
      <c r="H128" s="242">
        <f>VLOOKUP(A128,SSA!$A$8:$L$172,12,FALSE)</f>
        <v>22.1</v>
      </c>
      <c r="I128" s="243"/>
      <c r="J128" s="244">
        <f>H128*I128</f>
        <v>0</v>
      </c>
    </row>
    <row r="129" spans="1:11" ht="13.5" thickTop="1" x14ac:dyDescent="0.2">
      <c r="A129" s="404" t="s">
        <v>186</v>
      </c>
      <c r="B129" s="405"/>
      <c r="C129" s="405"/>
      <c r="D129" s="405"/>
      <c r="E129" s="405"/>
      <c r="F129" s="405"/>
      <c r="G129" s="405"/>
      <c r="H129" s="405"/>
      <c r="I129" s="406"/>
      <c r="J129" s="245">
        <f>ROUND(J128,2)</f>
        <v>0</v>
      </c>
    </row>
    <row r="130" spans="1:11" ht="13.5" thickBot="1" x14ac:dyDescent="0.25">
      <c r="A130" s="287"/>
      <c r="B130" s="247"/>
      <c r="C130" s="247"/>
      <c r="D130" s="256"/>
      <c r="E130" s="256"/>
      <c r="F130" s="256"/>
      <c r="G130" s="256"/>
      <c r="H130" s="256"/>
      <c r="I130" s="256"/>
      <c r="J130" s="260"/>
    </row>
    <row r="131" spans="1:11" ht="13.5" thickBot="1" x14ac:dyDescent="0.25">
      <c r="A131" s="254" t="s">
        <v>319</v>
      </c>
      <c r="B131" s="237" t="s">
        <v>375</v>
      </c>
      <c r="C131" s="238" t="s">
        <v>294</v>
      </c>
      <c r="D131" s="238"/>
      <c r="E131" s="304" t="s">
        <v>229</v>
      </c>
      <c r="F131" s="240" t="s">
        <v>83</v>
      </c>
      <c r="G131" s="241" t="s">
        <v>85</v>
      </c>
      <c r="H131" s="242">
        <f>VLOOKUP(A131,SSA!$A$8:$L$172,12,FALSE)</f>
        <v>9.25</v>
      </c>
      <c r="I131" s="243"/>
      <c r="J131" s="244">
        <f>H131*I131</f>
        <v>0</v>
      </c>
    </row>
    <row r="132" spans="1:11" ht="13.5" thickTop="1" x14ac:dyDescent="0.2">
      <c r="A132" s="404" t="s">
        <v>186</v>
      </c>
      <c r="B132" s="405"/>
      <c r="C132" s="405"/>
      <c r="D132" s="405"/>
      <c r="E132" s="405"/>
      <c r="F132" s="405"/>
      <c r="G132" s="405"/>
      <c r="H132" s="405"/>
      <c r="I132" s="406"/>
      <c r="J132" s="258">
        <f>ROUND(J131,2)</f>
        <v>0</v>
      </c>
    </row>
    <row r="133" spans="1:11" ht="13.5" thickBot="1" x14ac:dyDescent="0.25">
      <c r="A133" s="262"/>
      <c r="B133" s="262"/>
      <c r="C133" s="262"/>
      <c r="D133" s="263"/>
      <c r="E133" s="263"/>
      <c r="F133" s="263"/>
      <c r="G133" s="263"/>
      <c r="H133" s="263"/>
      <c r="I133" s="263"/>
      <c r="J133" s="310"/>
    </row>
    <row r="134" spans="1:11" ht="13.5" thickBot="1" x14ac:dyDescent="0.25">
      <c r="A134" s="303" t="s">
        <v>302</v>
      </c>
      <c r="B134" s="238"/>
      <c r="C134" s="238" t="s">
        <v>298</v>
      </c>
      <c r="D134" s="238"/>
      <c r="E134" s="304" t="s">
        <v>229</v>
      </c>
      <c r="F134" s="240" t="s">
        <v>83</v>
      </c>
      <c r="G134" s="241" t="s">
        <v>85</v>
      </c>
      <c r="H134" s="242">
        <f>VLOOKUP(A134,'EBB and SSA'!$A$8:$O$54,15, FALSE)</f>
        <v>0</v>
      </c>
      <c r="I134" s="243"/>
      <c r="J134" s="244">
        <f>H134*I134</f>
        <v>0</v>
      </c>
    </row>
    <row r="135" spans="1:11" thickBot="1" x14ac:dyDescent="0.2">
      <c r="A135" s="404" t="s">
        <v>186</v>
      </c>
      <c r="B135" s="405"/>
      <c r="C135" s="405"/>
      <c r="D135" s="405"/>
      <c r="E135" s="405"/>
      <c r="F135" s="405"/>
      <c r="G135" s="405"/>
      <c r="H135" s="405"/>
      <c r="I135" s="406"/>
      <c r="J135" s="258">
        <f>ROUND(J134,2)</f>
        <v>0</v>
      </c>
      <c r="K135" s="278"/>
    </row>
    <row r="136" spans="1:11" ht="13.5" thickBot="1" x14ac:dyDescent="0.25">
      <c r="A136" s="262"/>
      <c r="B136" s="262"/>
      <c r="C136" s="262"/>
      <c r="D136" s="263"/>
      <c r="E136" s="263"/>
      <c r="F136" s="263"/>
      <c r="G136" s="263"/>
      <c r="H136" s="263"/>
      <c r="I136" s="263"/>
      <c r="J136" s="310"/>
    </row>
    <row r="137" spans="1:11" ht="13.5" thickBot="1" x14ac:dyDescent="0.25">
      <c r="A137" s="410" t="s">
        <v>87</v>
      </c>
      <c r="B137" s="411"/>
      <c r="C137" s="411"/>
      <c r="D137" s="411"/>
      <c r="E137" s="411"/>
      <c r="F137" s="411"/>
      <c r="G137" s="411"/>
      <c r="H137" s="411"/>
      <c r="I137" s="412"/>
      <c r="J137" s="332">
        <f>ROUND(SUM(J123,J126,J129,J132,J135),2)</f>
        <v>0</v>
      </c>
    </row>
    <row r="138" spans="1:11" x14ac:dyDescent="0.2">
      <c r="A138" s="311"/>
      <c r="B138" s="311"/>
      <c r="C138" s="311"/>
      <c r="D138" s="312"/>
      <c r="E138" s="312"/>
      <c r="F138" s="312"/>
      <c r="G138" s="312"/>
      <c r="H138" s="312"/>
      <c r="I138" s="312"/>
      <c r="J138" s="266"/>
    </row>
    <row r="139" spans="1:11" ht="13.5" thickBot="1" x14ac:dyDescent="0.25">
      <c r="A139" s="311"/>
      <c r="B139" s="311"/>
      <c r="C139" s="311"/>
      <c r="D139" s="312"/>
      <c r="E139" s="312"/>
      <c r="F139" s="312"/>
      <c r="G139" s="312"/>
      <c r="H139" s="312"/>
      <c r="I139" s="312"/>
      <c r="J139" s="266"/>
      <c r="K139" s="278"/>
    </row>
    <row r="140" spans="1:11" ht="13.5" thickBot="1" x14ac:dyDescent="0.25">
      <c r="A140" s="407" t="s">
        <v>194</v>
      </c>
      <c r="B140" s="408"/>
      <c r="C140" s="408"/>
      <c r="D140" s="408"/>
      <c r="E140" s="408"/>
      <c r="F140" s="408"/>
      <c r="G140" s="408"/>
      <c r="H140" s="408"/>
      <c r="I140" s="408"/>
      <c r="J140" s="409"/>
    </row>
    <row r="141" spans="1:11" ht="13.5" thickBot="1" x14ac:dyDescent="0.25">
      <c r="A141" s="236">
        <v>2.2999999999999998</v>
      </c>
      <c r="B141" s="237" t="s">
        <v>372</v>
      </c>
      <c r="C141" s="238" t="s">
        <v>172</v>
      </c>
      <c r="D141" s="238"/>
      <c r="E141" s="304" t="s">
        <v>229</v>
      </c>
      <c r="F141" s="313" t="s">
        <v>83</v>
      </c>
      <c r="G141" s="241" t="s">
        <v>85</v>
      </c>
      <c r="H141" s="242">
        <f>VLOOKUP(A141,SSA!$A$8:$L$172,12,FALSE)</f>
        <v>0</v>
      </c>
      <c r="I141" s="309"/>
      <c r="J141" s="244">
        <f>H141*I141</f>
        <v>0</v>
      </c>
      <c r="K141" s="278"/>
    </row>
    <row r="142" spans="1:11" ht="13.5" thickTop="1" x14ac:dyDescent="0.2">
      <c r="A142" s="404" t="s">
        <v>186</v>
      </c>
      <c r="B142" s="405"/>
      <c r="C142" s="405"/>
      <c r="D142" s="405"/>
      <c r="E142" s="405"/>
      <c r="F142" s="405"/>
      <c r="G142" s="405"/>
      <c r="H142" s="405"/>
      <c r="I142" s="406"/>
      <c r="J142" s="245">
        <f>ROUND(J141,2)</f>
        <v>0</v>
      </c>
    </row>
    <row r="143" spans="1:11" ht="13.5" thickBot="1" x14ac:dyDescent="0.25">
      <c r="A143" s="247"/>
      <c r="B143" s="247"/>
      <c r="C143" s="247"/>
      <c r="D143" s="256"/>
      <c r="E143" s="256"/>
      <c r="F143" s="256"/>
      <c r="G143" s="256"/>
      <c r="H143" s="256"/>
      <c r="I143" s="256"/>
      <c r="J143" s="260"/>
    </row>
    <row r="144" spans="1:11" ht="13.5" thickBot="1" x14ac:dyDescent="0.25">
      <c r="A144" s="254" t="s">
        <v>176</v>
      </c>
      <c r="B144" s="237" t="s">
        <v>373</v>
      </c>
      <c r="C144" s="238" t="s">
        <v>201</v>
      </c>
      <c r="D144" s="238"/>
      <c r="E144" s="304" t="s">
        <v>229</v>
      </c>
      <c r="F144" s="285" t="s">
        <v>83</v>
      </c>
      <c r="G144" s="241" t="s">
        <v>85</v>
      </c>
      <c r="H144" s="242">
        <f>VLOOKUP(A144,SSA!$A$8:$L$172,12,FALSE)</f>
        <v>0</v>
      </c>
      <c r="I144" s="243"/>
      <c r="J144" s="255">
        <f>H144*I144</f>
        <v>0</v>
      </c>
    </row>
    <row r="145" spans="1:11" ht="13.5" thickTop="1" x14ac:dyDescent="0.2">
      <c r="A145" s="404" t="s">
        <v>186</v>
      </c>
      <c r="B145" s="405"/>
      <c r="C145" s="405"/>
      <c r="D145" s="405"/>
      <c r="E145" s="405"/>
      <c r="F145" s="405"/>
      <c r="G145" s="405"/>
      <c r="H145" s="405"/>
      <c r="I145" s="406"/>
      <c r="J145" s="245">
        <f>ROUND(J144,2)</f>
        <v>0</v>
      </c>
    </row>
    <row r="146" spans="1:11" ht="13.5" thickBot="1" x14ac:dyDescent="0.25">
      <c r="A146" s="247"/>
      <c r="B146" s="247"/>
      <c r="C146" s="247"/>
      <c r="D146" s="256"/>
      <c r="E146" s="256"/>
      <c r="F146" s="256"/>
      <c r="G146" s="256"/>
      <c r="H146" s="256"/>
      <c r="I146" s="256"/>
      <c r="J146" s="260"/>
    </row>
    <row r="147" spans="1:11" ht="13.5" thickBot="1" x14ac:dyDescent="0.25">
      <c r="A147" s="314" t="s">
        <v>237</v>
      </c>
      <c r="B147" s="237" t="s">
        <v>374</v>
      </c>
      <c r="C147" s="238" t="s">
        <v>292</v>
      </c>
      <c r="D147" s="238"/>
      <c r="E147" s="304" t="s">
        <v>229</v>
      </c>
      <c r="F147" s="313" t="s">
        <v>83</v>
      </c>
      <c r="G147" s="305" t="s">
        <v>85</v>
      </c>
      <c r="H147" s="242">
        <f>VLOOKUP(A147,SSA!$A$8:$L$172,12,FALSE)</f>
        <v>12.85</v>
      </c>
      <c r="I147" s="306"/>
      <c r="J147" s="255">
        <f>H147*I147</f>
        <v>0</v>
      </c>
    </row>
    <row r="148" spans="1:11" ht="13.5" thickTop="1" x14ac:dyDescent="0.2">
      <c r="A148" s="404" t="s">
        <v>186</v>
      </c>
      <c r="B148" s="405"/>
      <c r="C148" s="405"/>
      <c r="D148" s="405"/>
      <c r="E148" s="405"/>
      <c r="F148" s="405"/>
      <c r="G148" s="405"/>
      <c r="H148" s="405"/>
      <c r="I148" s="406"/>
      <c r="J148" s="245">
        <f>ROUND(J147,2)</f>
        <v>0</v>
      </c>
      <c r="K148" s="278"/>
    </row>
    <row r="149" spans="1:11" ht="13.5" thickBot="1" x14ac:dyDescent="0.25">
      <c r="A149" s="247"/>
      <c r="B149" s="247"/>
      <c r="C149" s="247"/>
      <c r="D149" s="256"/>
      <c r="E149" s="256"/>
      <c r="F149" s="256"/>
      <c r="G149" s="256"/>
      <c r="H149" s="256"/>
      <c r="I149" s="256"/>
      <c r="J149" s="260"/>
    </row>
    <row r="150" spans="1:11" ht="13.5" thickBot="1" x14ac:dyDescent="0.25">
      <c r="A150" s="254" t="s">
        <v>320</v>
      </c>
      <c r="B150" s="237" t="s">
        <v>375</v>
      </c>
      <c r="C150" s="238" t="s">
        <v>294</v>
      </c>
      <c r="D150" s="238"/>
      <c r="E150" s="304" t="s">
        <v>229</v>
      </c>
      <c r="F150" s="240" t="s">
        <v>83</v>
      </c>
      <c r="G150" s="241" t="s">
        <v>85</v>
      </c>
      <c r="H150" s="242">
        <f>VLOOKUP(A150,SSA!$A$8:$L$172,12,FALSE)</f>
        <v>0</v>
      </c>
      <c r="I150" s="243"/>
      <c r="J150" s="244">
        <f>H150*I150</f>
        <v>0</v>
      </c>
    </row>
    <row r="151" spans="1:11" ht="13.5" thickTop="1" x14ac:dyDescent="0.2">
      <c r="A151" s="404" t="s">
        <v>186</v>
      </c>
      <c r="B151" s="405"/>
      <c r="C151" s="405"/>
      <c r="D151" s="405"/>
      <c r="E151" s="405"/>
      <c r="F151" s="405"/>
      <c r="G151" s="405"/>
      <c r="H151" s="405"/>
      <c r="I151" s="406"/>
      <c r="J151" s="258">
        <f>ROUND(J150,2)</f>
        <v>0</v>
      </c>
    </row>
    <row r="152" spans="1:11" ht="13.5" thickBot="1" x14ac:dyDescent="0.25">
      <c r="A152" s="262"/>
      <c r="B152" s="262"/>
      <c r="C152" s="262"/>
      <c r="D152" s="263"/>
      <c r="E152" s="263"/>
      <c r="F152" s="263"/>
      <c r="G152" s="263"/>
      <c r="H152" s="263"/>
      <c r="I152" s="263"/>
      <c r="J152" s="310"/>
    </row>
    <row r="153" spans="1:11" ht="13.5" thickBot="1" x14ac:dyDescent="0.25">
      <c r="A153" s="303" t="s">
        <v>305</v>
      </c>
      <c r="B153" s="238"/>
      <c r="C153" s="238" t="s">
        <v>298</v>
      </c>
      <c r="D153" s="238"/>
      <c r="E153" s="304" t="s">
        <v>229</v>
      </c>
      <c r="F153" s="240" t="s">
        <v>83</v>
      </c>
      <c r="G153" s="241" t="s">
        <v>85</v>
      </c>
      <c r="H153" s="242">
        <f>VLOOKUP(A153,'EBB and SSA'!$A$8:$O$54,15, FALSE)</f>
        <v>0</v>
      </c>
      <c r="I153" s="243"/>
      <c r="J153" s="244">
        <f>H153*I153</f>
        <v>0</v>
      </c>
    </row>
    <row r="154" spans="1:11" ht="13.5" thickTop="1" x14ac:dyDescent="0.2">
      <c r="A154" s="404" t="s">
        <v>186</v>
      </c>
      <c r="B154" s="405"/>
      <c r="C154" s="405"/>
      <c r="D154" s="405"/>
      <c r="E154" s="405"/>
      <c r="F154" s="405"/>
      <c r="G154" s="405"/>
      <c r="H154" s="405"/>
      <c r="I154" s="406"/>
      <c r="J154" s="258">
        <f>ROUND(J153,2)</f>
        <v>0</v>
      </c>
    </row>
    <row r="155" spans="1:11" ht="13.5" thickBot="1" x14ac:dyDescent="0.25">
      <c r="A155" s="262"/>
      <c r="B155" s="262"/>
      <c r="C155" s="262"/>
      <c r="D155" s="263"/>
      <c r="E155" s="263"/>
      <c r="F155" s="263"/>
      <c r="G155" s="263"/>
      <c r="H155" s="263"/>
      <c r="I155" s="263"/>
      <c r="J155" s="310"/>
    </row>
    <row r="156" spans="1:11" ht="13.5" thickBot="1" x14ac:dyDescent="0.25">
      <c r="A156" s="410" t="s">
        <v>87</v>
      </c>
      <c r="B156" s="411"/>
      <c r="C156" s="411"/>
      <c r="D156" s="411"/>
      <c r="E156" s="411"/>
      <c r="F156" s="411"/>
      <c r="G156" s="411"/>
      <c r="H156" s="411"/>
      <c r="I156" s="412"/>
      <c r="J156" s="332">
        <f>ROUND(SUM(J142,J145,J148,J151,J154),2)</f>
        <v>0</v>
      </c>
      <c r="K156" s="278"/>
    </row>
    <row r="157" spans="1:11" x14ac:dyDescent="0.2">
      <c r="A157" s="311"/>
      <c r="B157" s="311"/>
      <c r="C157" s="311"/>
      <c r="D157" s="312"/>
      <c r="E157" s="312"/>
      <c r="F157" s="312"/>
      <c r="G157" s="312"/>
      <c r="H157" s="312"/>
      <c r="I157" s="312"/>
      <c r="J157" s="266"/>
    </row>
    <row r="158" spans="1:11" ht="13.5" thickBot="1" x14ac:dyDescent="0.25">
      <c r="B158" s="224"/>
      <c r="C158" s="224"/>
      <c r="F158" s="225"/>
      <c r="G158" s="225"/>
      <c r="H158" s="226"/>
      <c r="I158" s="227"/>
      <c r="J158" s="228"/>
    </row>
    <row r="159" spans="1:11" ht="13.5" thickBot="1" x14ac:dyDescent="0.25">
      <c r="A159" s="414" t="s">
        <v>195</v>
      </c>
      <c r="B159" s="415"/>
      <c r="C159" s="415"/>
      <c r="D159" s="415"/>
      <c r="E159" s="415"/>
      <c r="F159" s="415"/>
      <c r="G159" s="415"/>
      <c r="H159" s="415"/>
      <c r="I159" s="415"/>
      <c r="J159" s="416"/>
      <c r="K159" s="278"/>
    </row>
    <row r="160" spans="1:11" ht="13.5" thickBot="1" x14ac:dyDescent="0.25">
      <c r="A160" s="280">
        <v>2.4</v>
      </c>
      <c r="B160" s="237" t="s">
        <v>368</v>
      </c>
      <c r="C160" s="238" t="s">
        <v>172</v>
      </c>
      <c r="D160" s="238"/>
      <c r="E160" s="304" t="s">
        <v>229</v>
      </c>
      <c r="F160" s="285" t="s">
        <v>83</v>
      </c>
      <c r="G160" s="241" t="s">
        <v>85</v>
      </c>
      <c r="H160" s="242">
        <f>VLOOKUP(A160,SSA!$A$8:$L$172,12,FALSE)</f>
        <v>5.25</v>
      </c>
      <c r="I160" s="243"/>
      <c r="J160" s="255">
        <f>H160*I160</f>
        <v>0</v>
      </c>
      <c r="K160" s="278"/>
    </row>
    <row r="161" spans="1:11" ht="13.5" thickTop="1" x14ac:dyDescent="0.2">
      <c r="A161" s="404" t="s">
        <v>186</v>
      </c>
      <c r="B161" s="405"/>
      <c r="C161" s="405"/>
      <c r="D161" s="405"/>
      <c r="E161" s="405"/>
      <c r="F161" s="405"/>
      <c r="G161" s="405"/>
      <c r="H161" s="405"/>
      <c r="I161" s="406"/>
      <c r="J161" s="245">
        <f>ROUND(J160,2)</f>
        <v>0</v>
      </c>
    </row>
    <row r="162" spans="1:11" ht="13.5" thickBot="1" x14ac:dyDescent="0.25">
      <c r="A162" s="247"/>
      <c r="B162" s="247"/>
      <c r="C162" s="247"/>
      <c r="D162" s="256"/>
      <c r="E162" s="256"/>
      <c r="F162" s="256"/>
      <c r="G162" s="256"/>
      <c r="H162" s="256"/>
      <c r="I162" s="256"/>
      <c r="J162" s="315"/>
      <c r="K162" s="278"/>
    </row>
    <row r="163" spans="1:11" ht="13.5" thickBot="1" x14ac:dyDescent="0.25">
      <c r="A163" s="283" t="s">
        <v>178</v>
      </c>
      <c r="B163" s="237" t="s">
        <v>369</v>
      </c>
      <c r="C163" s="293" t="s">
        <v>244</v>
      </c>
      <c r="D163" s="238"/>
      <c r="E163" s="304" t="s">
        <v>229</v>
      </c>
      <c r="F163" s="285" t="s">
        <v>83</v>
      </c>
      <c r="G163" s="241" t="s">
        <v>85</v>
      </c>
      <c r="H163" s="242">
        <f>VLOOKUP(A163,SSA!$A$8:$L$172,12,FALSE)</f>
        <v>18.100000000000001</v>
      </c>
      <c r="I163" s="243"/>
      <c r="J163" s="316">
        <f>H163*I163</f>
        <v>0</v>
      </c>
    </row>
    <row r="164" spans="1:11" ht="13.5" thickTop="1" x14ac:dyDescent="0.2">
      <c r="A164" s="404" t="s">
        <v>186</v>
      </c>
      <c r="B164" s="405"/>
      <c r="C164" s="405"/>
      <c r="D164" s="405"/>
      <c r="E164" s="405"/>
      <c r="F164" s="405"/>
      <c r="G164" s="405"/>
      <c r="H164" s="405"/>
      <c r="I164" s="406"/>
      <c r="J164" s="245">
        <f>ROUND(J163,2)</f>
        <v>0</v>
      </c>
    </row>
    <row r="165" spans="1:11" ht="13.5" thickBot="1" x14ac:dyDescent="0.25">
      <c r="A165" s="247"/>
      <c r="B165" s="247"/>
      <c r="C165" s="247"/>
      <c r="D165" s="265"/>
      <c r="E165" s="256"/>
      <c r="F165" s="265"/>
      <c r="G165" s="265"/>
      <c r="H165" s="256"/>
      <c r="I165" s="265"/>
      <c r="J165" s="315"/>
    </row>
    <row r="166" spans="1:11" ht="13.5" thickBot="1" x14ac:dyDescent="0.25">
      <c r="A166" s="283" t="s">
        <v>239</v>
      </c>
      <c r="B166" s="237" t="s">
        <v>370</v>
      </c>
      <c r="C166" s="238" t="s">
        <v>292</v>
      </c>
      <c r="D166" s="317"/>
      <c r="E166" s="304" t="s">
        <v>229</v>
      </c>
      <c r="F166" s="285" t="s">
        <v>83</v>
      </c>
      <c r="G166" s="305" t="s">
        <v>85</v>
      </c>
      <c r="H166" s="242">
        <f>VLOOKUP(A166,SSA!$A$8:$L$172,12,FALSE)</f>
        <v>18.100000000000001</v>
      </c>
      <c r="I166" s="306"/>
      <c r="J166" s="318">
        <f>H166*I166</f>
        <v>0</v>
      </c>
    </row>
    <row r="167" spans="1:11" ht="13.5" thickTop="1" x14ac:dyDescent="0.2">
      <c r="A167" s="404" t="s">
        <v>186</v>
      </c>
      <c r="B167" s="405"/>
      <c r="C167" s="405"/>
      <c r="D167" s="405"/>
      <c r="E167" s="405"/>
      <c r="F167" s="405"/>
      <c r="G167" s="405"/>
      <c r="H167" s="405"/>
      <c r="I167" s="406"/>
      <c r="J167" s="245">
        <f>ROUND(J166,2)</f>
        <v>0</v>
      </c>
    </row>
    <row r="168" spans="1:11" ht="13.5" thickBot="1" x14ac:dyDescent="0.25">
      <c r="A168" s="247"/>
      <c r="B168" s="247"/>
      <c r="C168" s="247"/>
      <c r="D168" s="256"/>
      <c r="E168" s="256"/>
      <c r="F168" s="256"/>
      <c r="G168" s="256"/>
      <c r="H168" s="256"/>
      <c r="I168" s="256"/>
      <c r="J168" s="260"/>
    </row>
    <row r="169" spans="1:11" ht="13.5" thickBot="1" x14ac:dyDescent="0.25">
      <c r="A169" s="283" t="s">
        <v>307</v>
      </c>
      <c r="B169" s="238"/>
      <c r="C169" s="238" t="s">
        <v>298</v>
      </c>
      <c r="D169" s="238"/>
      <c r="E169" s="304" t="s">
        <v>229</v>
      </c>
      <c r="F169" s="240" t="s">
        <v>83</v>
      </c>
      <c r="G169" s="241" t="s">
        <v>85</v>
      </c>
      <c r="H169" s="242">
        <f>VLOOKUP(A169,'EBB and SSA'!$A$8:$O$54,15, FALSE)</f>
        <v>0</v>
      </c>
      <c r="I169" s="243"/>
      <c r="J169" s="244">
        <f>H169*I169</f>
        <v>0</v>
      </c>
    </row>
    <row r="170" spans="1:11" ht="13.5" thickTop="1" x14ac:dyDescent="0.2">
      <c r="A170" s="404" t="s">
        <v>186</v>
      </c>
      <c r="B170" s="405"/>
      <c r="C170" s="405"/>
      <c r="D170" s="405"/>
      <c r="E170" s="405"/>
      <c r="F170" s="405"/>
      <c r="G170" s="405"/>
      <c r="H170" s="405"/>
      <c r="I170" s="406"/>
      <c r="J170" s="258">
        <f>ROUND(J169,2)</f>
        <v>0</v>
      </c>
    </row>
    <row r="171" spans="1:11" ht="13.5" thickBot="1" x14ac:dyDescent="0.25">
      <c r="A171" s="247"/>
      <c r="B171" s="247"/>
      <c r="C171" s="247"/>
      <c r="D171" s="256"/>
      <c r="E171" s="256"/>
      <c r="F171" s="256"/>
      <c r="G171" s="256"/>
      <c r="H171" s="256"/>
      <c r="I171" s="256"/>
      <c r="J171" s="260"/>
      <c r="K171" s="278"/>
    </row>
    <row r="172" spans="1:11" ht="13.5" thickBot="1" x14ac:dyDescent="0.25">
      <c r="A172" s="283" t="s">
        <v>323</v>
      </c>
      <c r="B172" s="237" t="s">
        <v>371</v>
      </c>
      <c r="C172" s="238" t="s">
        <v>226</v>
      </c>
      <c r="D172" s="294"/>
      <c r="E172" s="304" t="s">
        <v>229</v>
      </c>
      <c r="F172" s="319" t="s">
        <v>83</v>
      </c>
      <c r="G172" s="320" t="s">
        <v>85</v>
      </c>
      <c r="H172" s="242">
        <f>VLOOKUP(A172,SSA!$A$8:$L$172,12,FALSE)</f>
        <v>5.25</v>
      </c>
      <c r="I172" s="321"/>
      <c r="J172" s="322">
        <f>H172*I172</f>
        <v>0</v>
      </c>
    </row>
    <row r="173" spans="1:11" ht="13.5" thickTop="1" x14ac:dyDescent="0.2">
      <c r="A173" s="404" t="s">
        <v>186</v>
      </c>
      <c r="B173" s="405"/>
      <c r="C173" s="405"/>
      <c r="D173" s="405"/>
      <c r="E173" s="405"/>
      <c r="F173" s="405"/>
      <c r="G173" s="405"/>
      <c r="H173" s="405"/>
      <c r="I173" s="406"/>
      <c r="J173" s="245">
        <f>ROUND(J172,2)</f>
        <v>0</v>
      </c>
    </row>
    <row r="174" spans="1:11" ht="13.5" thickBot="1" x14ac:dyDescent="0.25">
      <c r="A174" s="247"/>
      <c r="B174" s="247"/>
      <c r="C174" s="247"/>
      <c r="D174" s="256"/>
      <c r="E174" s="256"/>
      <c r="F174" s="256"/>
      <c r="G174" s="256"/>
      <c r="H174" s="256"/>
      <c r="I174" s="256"/>
      <c r="J174" s="260"/>
      <c r="K174" s="278"/>
    </row>
    <row r="175" spans="1:11" ht="13.5" thickBot="1" x14ac:dyDescent="0.25">
      <c r="A175" s="410" t="s">
        <v>87</v>
      </c>
      <c r="B175" s="411"/>
      <c r="C175" s="411"/>
      <c r="D175" s="411"/>
      <c r="E175" s="411"/>
      <c r="F175" s="411"/>
      <c r="G175" s="411"/>
      <c r="H175" s="411"/>
      <c r="I175" s="412"/>
      <c r="J175" s="332">
        <f>ROUND(SUM(J161,J164,J167,J170,J173),2)</f>
        <v>0</v>
      </c>
    </row>
    <row r="176" spans="1:11" x14ac:dyDescent="0.2">
      <c r="A176" s="264"/>
      <c r="B176" s="264"/>
      <c r="C176" s="264"/>
      <c r="D176" s="190"/>
      <c r="E176" s="265"/>
      <c r="F176" s="265"/>
      <c r="G176" s="265"/>
      <c r="H176" s="290"/>
      <c r="I176" s="307"/>
      <c r="J176" s="228"/>
    </row>
    <row r="177" spans="1:10" ht="12.75" customHeight="1" thickBot="1" x14ac:dyDescent="0.25">
      <c r="A177" s="264"/>
      <c r="B177" s="264"/>
      <c r="C177" s="264"/>
      <c r="D177" s="190"/>
      <c r="E177" s="265"/>
      <c r="F177" s="265"/>
      <c r="G177" s="265"/>
      <c r="H177" s="290"/>
      <c r="I177" s="307"/>
      <c r="J177" s="228"/>
    </row>
    <row r="178" spans="1:10" ht="13.5" thickBot="1" x14ac:dyDescent="0.25">
      <c r="A178" s="414" t="s">
        <v>196</v>
      </c>
      <c r="B178" s="415"/>
      <c r="C178" s="415"/>
      <c r="D178" s="415"/>
      <c r="E178" s="415"/>
      <c r="F178" s="415"/>
      <c r="G178" s="415"/>
      <c r="H178" s="415"/>
      <c r="I178" s="415"/>
      <c r="J178" s="416"/>
    </row>
    <row r="179" spans="1:10" ht="13.5" thickBot="1" x14ac:dyDescent="0.25">
      <c r="A179" s="280">
        <v>2.5</v>
      </c>
      <c r="B179" s="237" t="s">
        <v>368</v>
      </c>
      <c r="C179" s="238" t="s">
        <v>172</v>
      </c>
      <c r="D179" s="238"/>
      <c r="E179" s="304" t="s">
        <v>229</v>
      </c>
      <c r="F179" s="285" t="s">
        <v>83</v>
      </c>
      <c r="G179" s="267" t="s">
        <v>86</v>
      </c>
      <c r="H179" s="242">
        <f>VLOOKUP(A179,SSA!$A$8:$L$172,12,FALSE)</f>
        <v>0</v>
      </c>
      <c r="I179" s="243"/>
      <c r="J179" s="318">
        <f>H179*I179</f>
        <v>0</v>
      </c>
    </row>
    <row r="180" spans="1:10" ht="13.5" thickTop="1" x14ac:dyDescent="0.2">
      <c r="A180" s="404" t="s">
        <v>186</v>
      </c>
      <c r="B180" s="405"/>
      <c r="C180" s="405"/>
      <c r="D180" s="405"/>
      <c r="E180" s="405"/>
      <c r="F180" s="405"/>
      <c r="G180" s="405"/>
      <c r="H180" s="405"/>
      <c r="I180" s="406"/>
      <c r="J180" s="245">
        <f>ROUND(J179,2)</f>
        <v>0</v>
      </c>
    </row>
    <row r="181" spans="1:10" ht="13.5" thickBot="1" x14ac:dyDescent="0.25">
      <c r="A181" s="247"/>
      <c r="B181" s="247"/>
      <c r="C181" s="247"/>
      <c r="D181" s="256"/>
      <c r="E181" s="256"/>
      <c r="F181" s="256"/>
      <c r="G181" s="256"/>
      <c r="H181" s="256"/>
      <c r="I181" s="256"/>
      <c r="J181" s="276"/>
    </row>
    <row r="182" spans="1:10" ht="13.5" thickBot="1" x14ac:dyDescent="0.25">
      <c r="A182" s="283" t="s">
        <v>180</v>
      </c>
      <c r="B182" s="237" t="s">
        <v>369</v>
      </c>
      <c r="C182" s="293" t="s">
        <v>244</v>
      </c>
      <c r="D182" s="238"/>
      <c r="E182" s="304" t="s">
        <v>229</v>
      </c>
      <c r="F182" s="285" t="s">
        <v>83</v>
      </c>
      <c r="G182" s="267" t="s">
        <v>86</v>
      </c>
      <c r="H182" s="242">
        <f>VLOOKUP(A182,SSA!$A$8:$L$172,12,FALSE)</f>
        <v>12.85</v>
      </c>
      <c r="I182" s="243"/>
      <c r="J182" s="316">
        <f>H182*I182</f>
        <v>0</v>
      </c>
    </row>
    <row r="183" spans="1:10" ht="13.5" thickTop="1" x14ac:dyDescent="0.2">
      <c r="A183" s="404" t="s">
        <v>186</v>
      </c>
      <c r="B183" s="405"/>
      <c r="C183" s="405"/>
      <c r="D183" s="405"/>
      <c r="E183" s="405"/>
      <c r="F183" s="405"/>
      <c r="G183" s="405"/>
      <c r="H183" s="405"/>
      <c r="I183" s="406"/>
      <c r="J183" s="245">
        <f>ROUND(J182,2)</f>
        <v>0</v>
      </c>
    </row>
    <row r="184" spans="1:10" ht="13.5" thickBot="1" x14ac:dyDescent="0.25">
      <c r="A184" s="247"/>
      <c r="B184" s="247"/>
      <c r="C184" s="247"/>
      <c r="D184" s="248"/>
      <c r="E184" s="248"/>
      <c r="F184" s="190"/>
      <c r="G184" s="190"/>
      <c r="H184" s="323"/>
      <c r="I184" s="296"/>
      <c r="J184" s="282"/>
    </row>
    <row r="185" spans="1:10" ht="13.5" thickBot="1" x14ac:dyDescent="0.25">
      <c r="A185" s="283" t="s">
        <v>241</v>
      </c>
      <c r="B185" s="237" t="s">
        <v>370</v>
      </c>
      <c r="C185" s="238" t="s">
        <v>292</v>
      </c>
      <c r="D185" s="238"/>
      <c r="E185" s="304" t="s">
        <v>229</v>
      </c>
      <c r="F185" s="285" t="s">
        <v>83</v>
      </c>
      <c r="G185" s="267" t="s">
        <v>86</v>
      </c>
      <c r="H185" s="242">
        <f>VLOOKUP(A185,SSA!$A$8:$L$172,12,FALSE)</f>
        <v>12.85</v>
      </c>
      <c r="I185" s="243"/>
      <c r="J185" s="316">
        <f>H185*I185</f>
        <v>0</v>
      </c>
    </row>
    <row r="186" spans="1:10" ht="13.5" thickTop="1" x14ac:dyDescent="0.2">
      <c r="A186" s="404" t="s">
        <v>186</v>
      </c>
      <c r="B186" s="405"/>
      <c r="C186" s="405"/>
      <c r="D186" s="405"/>
      <c r="E186" s="405"/>
      <c r="F186" s="405"/>
      <c r="G186" s="405"/>
      <c r="H186" s="405"/>
      <c r="I186" s="406"/>
      <c r="J186" s="245">
        <f>ROUND(J185,2)</f>
        <v>0</v>
      </c>
    </row>
    <row r="187" spans="1:10" ht="13.5" thickBot="1" x14ac:dyDescent="0.25">
      <c r="A187" s="247"/>
      <c r="B187" s="247"/>
      <c r="C187" s="247"/>
      <c r="D187" s="248"/>
      <c r="E187" s="248"/>
      <c r="F187" s="248"/>
      <c r="G187" s="248"/>
      <c r="H187" s="323"/>
      <c r="I187" s="296"/>
      <c r="J187" s="282"/>
    </row>
    <row r="188" spans="1:10" ht="13.5" thickBot="1" x14ac:dyDescent="0.25">
      <c r="A188" s="283" t="s">
        <v>309</v>
      </c>
      <c r="B188" s="238"/>
      <c r="C188" s="238" t="s">
        <v>298</v>
      </c>
      <c r="D188" s="238"/>
      <c r="E188" s="304" t="s">
        <v>229</v>
      </c>
      <c r="F188" s="240" t="s">
        <v>83</v>
      </c>
      <c r="G188" s="241" t="s">
        <v>85</v>
      </c>
      <c r="H188" s="242">
        <f>VLOOKUP(A188,'EBB and SSA'!$A$8:$O$54,15, FALSE)</f>
        <v>0</v>
      </c>
      <c r="I188" s="243"/>
      <c r="J188" s="244">
        <f>H188*I188</f>
        <v>0</v>
      </c>
    </row>
    <row r="189" spans="1:10" ht="13.5" thickTop="1" x14ac:dyDescent="0.2">
      <c r="A189" s="404" t="s">
        <v>186</v>
      </c>
      <c r="B189" s="405"/>
      <c r="C189" s="405"/>
      <c r="D189" s="405"/>
      <c r="E189" s="405"/>
      <c r="F189" s="405"/>
      <c r="G189" s="405"/>
      <c r="H189" s="405"/>
      <c r="I189" s="406"/>
      <c r="J189" s="258">
        <f>ROUND(J188,2)</f>
        <v>0</v>
      </c>
    </row>
    <row r="190" spans="1:10" ht="13.5" thickBot="1" x14ac:dyDescent="0.25">
      <c r="A190" s="247"/>
      <c r="B190" s="247"/>
      <c r="C190" s="247"/>
      <c r="D190" s="248"/>
      <c r="E190" s="248"/>
      <c r="F190" s="248"/>
      <c r="G190" s="248"/>
      <c r="H190" s="323"/>
      <c r="I190" s="296"/>
      <c r="J190" s="282"/>
    </row>
    <row r="191" spans="1:10" ht="13.5" thickBot="1" x14ac:dyDescent="0.25">
      <c r="A191" s="283" t="s">
        <v>327</v>
      </c>
      <c r="B191" s="237" t="s">
        <v>371</v>
      </c>
      <c r="C191" s="238" t="s">
        <v>226</v>
      </c>
      <c r="D191" s="238" t="s">
        <v>226</v>
      </c>
      <c r="E191" s="239" t="s">
        <v>229</v>
      </c>
      <c r="F191" s="319" t="s">
        <v>83</v>
      </c>
      <c r="G191" s="272" t="s">
        <v>86</v>
      </c>
      <c r="H191" s="242">
        <f>VLOOKUP(A191,SSA!$A$8:$L$172,12,FALSE)</f>
        <v>30.25</v>
      </c>
      <c r="I191" s="243">
        <v>1</v>
      </c>
      <c r="J191" s="324">
        <f>H191*I191</f>
        <v>30.25</v>
      </c>
    </row>
    <row r="192" spans="1:10" ht="13.5" thickTop="1" x14ac:dyDescent="0.2">
      <c r="A192" s="404" t="s">
        <v>186</v>
      </c>
      <c r="B192" s="405"/>
      <c r="C192" s="405"/>
      <c r="D192" s="405"/>
      <c r="E192" s="405"/>
      <c r="F192" s="405"/>
      <c r="G192" s="405"/>
      <c r="H192" s="405"/>
      <c r="I192" s="406"/>
      <c r="J192" s="245">
        <f>ROUND(J191,2)</f>
        <v>30.25</v>
      </c>
    </row>
    <row r="193" spans="1:10" ht="13.5" thickBot="1" x14ac:dyDescent="0.25">
      <c r="A193" s="247"/>
      <c r="B193" s="247"/>
      <c r="C193" s="247"/>
      <c r="D193" s="248"/>
      <c r="E193" s="248"/>
      <c r="F193" s="248"/>
      <c r="G193" s="248"/>
      <c r="H193" s="323"/>
      <c r="I193" s="296"/>
      <c r="J193" s="282"/>
    </row>
    <row r="194" spans="1:10" ht="13.5" thickBot="1" x14ac:dyDescent="0.25">
      <c r="A194" s="410" t="s">
        <v>87</v>
      </c>
      <c r="B194" s="411"/>
      <c r="C194" s="411"/>
      <c r="D194" s="411"/>
      <c r="E194" s="411"/>
      <c r="F194" s="411"/>
      <c r="G194" s="411"/>
      <c r="H194" s="411"/>
      <c r="I194" s="412"/>
      <c r="J194" s="332">
        <f>ROUND(SUM(J180,J183,J186,J189,J192),2)</f>
        <v>30.25</v>
      </c>
    </row>
    <row r="195" spans="1:10" x14ac:dyDescent="0.2">
      <c r="A195" s="264"/>
      <c r="B195" s="264"/>
      <c r="C195" s="264"/>
      <c r="D195" s="190"/>
      <c r="E195" s="190"/>
      <c r="F195" s="190"/>
      <c r="G195" s="190"/>
      <c r="H195" s="308"/>
      <c r="I195" s="307"/>
      <c r="J195" s="228"/>
    </row>
    <row r="196" spans="1:10" ht="13.5" thickBot="1" x14ac:dyDescent="0.25">
      <c r="A196" s="264"/>
      <c r="B196" s="264"/>
      <c r="C196" s="264"/>
      <c r="D196" s="190"/>
      <c r="E196" s="190"/>
      <c r="F196" s="190"/>
      <c r="G196" s="190"/>
      <c r="H196" s="308"/>
      <c r="I196" s="307"/>
      <c r="J196" s="228"/>
    </row>
    <row r="197" spans="1:10" ht="13.5" thickBot="1" x14ac:dyDescent="0.25">
      <c r="A197" s="414" t="s">
        <v>197</v>
      </c>
      <c r="B197" s="415"/>
      <c r="C197" s="415"/>
      <c r="D197" s="415"/>
      <c r="E197" s="415"/>
      <c r="F197" s="415"/>
      <c r="G197" s="415"/>
      <c r="H197" s="415"/>
      <c r="I197" s="415"/>
      <c r="J197" s="416"/>
    </row>
    <row r="198" spans="1:10" ht="13.5" thickBot="1" x14ac:dyDescent="0.25">
      <c r="A198" s="280">
        <v>2.6</v>
      </c>
      <c r="B198" s="237" t="s">
        <v>372</v>
      </c>
      <c r="C198" s="238" t="s">
        <v>172</v>
      </c>
      <c r="D198" s="238" t="s">
        <v>227</v>
      </c>
      <c r="E198" s="239" t="s">
        <v>229</v>
      </c>
      <c r="F198" s="285" t="s">
        <v>83</v>
      </c>
      <c r="G198" s="241" t="s">
        <v>85</v>
      </c>
      <c r="H198" s="242">
        <f>VLOOKUP(A198,SSA!$A$8:$L$172,12,FALSE)</f>
        <v>5.25</v>
      </c>
      <c r="I198" s="243">
        <v>1</v>
      </c>
      <c r="J198" s="318">
        <f>H198*I198</f>
        <v>5.25</v>
      </c>
    </row>
    <row r="199" spans="1:10" ht="13.5" thickTop="1" x14ac:dyDescent="0.2">
      <c r="A199" s="404" t="s">
        <v>186</v>
      </c>
      <c r="B199" s="405"/>
      <c r="C199" s="405"/>
      <c r="D199" s="405"/>
      <c r="E199" s="405"/>
      <c r="F199" s="405"/>
      <c r="G199" s="405"/>
      <c r="H199" s="405"/>
      <c r="I199" s="406"/>
      <c r="J199" s="245">
        <f>ROUND(J198,2)</f>
        <v>5.25</v>
      </c>
    </row>
    <row r="200" spans="1:10" ht="13.5" thickBot="1" x14ac:dyDescent="0.25">
      <c r="A200" s="247"/>
      <c r="B200" s="247"/>
      <c r="C200" s="247"/>
      <c r="D200" s="256"/>
      <c r="E200" s="256"/>
      <c r="F200" s="256"/>
      <c r="G200" s="256"/>
      <c r="H200" s="256"/>
      <c r="I200" s="256"/>
      <c r="J200" s="260"/>
    </row>
    <row r="201" spans="1:10" ht="13.5" thickBot="1" x14ac:dyDescent="0.25">
      <c r="A201" s="283" t="s">
        <v>181</v>
      </c>
      <c r="B201" s="237" t="s">
        <v>376</v>
      </c>
      <c r="C201" s="293" t="s">
        <v>244</v>
      </c>
      <c r="D201" s="238"/>
      <c r="E201" s="239" t="s">
        <v>229</v>
      </c>
      <c r="F201" s="313" t="s">
        <v>83</v>
      </c>
      <c r="G201" s="241" t="s">
        <v>85</v>
      </c>
      <c r="H201" s="242">
        <f>VLOOKUP(A201,SSA!$A$8:$L$172,12,FALSE)</f>
        <v>18.100000000000001</v>
      </c>
      <c r="I201" s="243"/>
      <c r="J201" s="322">
        <f>H201*I201</f>
        <v>0</v>
      </c>
    </row>
    <row r="202" spans="1:10" ht="13.5" thickTop="1" x14ac:dyDescent="0.2">
      <c r="A202" s="404" t="s">
        <v>186</v>
      </c>
      <c r="B202" s="405"/>
      <c r="C202" s="405"/>
      <c r="D202" s="405"/>
      <c r="E202" s="405"/>
      <c r="F202" s="405"/>
      <c r="G202" s="405"/>
      <c r="H202" s="405"/>
      <c r="I202" s="406"/>
      <c r="J202" s="245">
        <f>ROUND(J201,2)</f>
        <v>0</v>
      </c>
    </row>
    <row r="203" spans="1:10" ht="13.5" thickBot="1" x14ac:dyDescent="0.25">
      <c r="A203" s="247"/>
      <c r="B203" s="247"/>
      <c r="C203" s="247"/>
      <c r="D203" s="190"/>
      <c r="E203" s="288"/>
      <c r="F203" s="288"/>
      <c r="G203" s="299"/>
      <c r="H203" s="251"/>
      <c r="I203" s="307"/>
      <c r="J203" s="325"/>
    </row>
    <row r="204" spans="1:10" ht="13.5" thickBot="1" x14ac:dyDescent="0.25">
      <c r="A204" s="283" t="s">
        <v>242</v>
      </c>
      <c r="B204" s="237" t="s">
        <v>374</v>
      </c>
      <c r="C204" s="238" t="s">
        <v>292</v>
      </c>
      <c r="D204" s="317"/>
      <c r="E204" s="239" t="s">
        <v>229</v>
      </c>
      <c r="F204" s="285" t="s">
        <v>83</v>
      </c>
      <c r="G204" s="305" t="s">
        <v>85</v>
      </c>
      <c r="H204" s="242">
        <f>VLOOKUP(A204,SSA!$A$8:$L$172,12,FALSE)</f>
        <v>18.100000000000001</v>
      </c>
      <c r="I204" s="306"/>
      <c r="J204" s="316">
        <f>H204*I204</f>
        <v>0</v>
      </c>
    </row>
    <row r="205" spans="1:10" ht="13.5" thickTop="1" x14ac:dyDescent="0.2">
      <c r="A205" s="404" t="s">
        <v>186</v>
      </c>
      <c r="B205" s="405"/>
      <c r="C205" s="405"/>
      <c r="D205" s="405"/>
      <c r="E205" s="405"/>
      <c r="F205" s="405"/>
      <c r="G205" s="405"/>
      <c r="H205" s="405"/>
      <c r="I205" s="406"/>
      <c r="J205" s="245">
        <f>ROUND(J204,2)</f>
        <v>0</v>
      </c>
    </row>
    <row r="206" spans="1:10" ht="13.5" thickBot="1" x14ac:dyDescent="0.25">
      <c r="A206" s="247"/>
      <c r="B206" s="247"/>
      <c r="C206" s="247"/>
      <c r="D206" s="248"/>
      <c r="E206" s="249"/>
      <c r="F206" s="249"/>
      <c r="G206" s="269"/>
      <c r="H206" s="251"/>
      <c r="I206" s="296"/>
      <c r="J206" s="257"/>
    </row>
    <row r="207" spans="1:10" ht="13.5" thickBot="1" x14ac:dyDescent="0.25">
      <c r="A207" s="283" t="s">
        <v>310</v>
      </c>
      <c r="B207" s="238"/>
      <c r="C207" s="238" t="s">
        <v>298</v>
      </c>
      <c r="D207" s="238"/>
      <c r="E207" s="239" t="s">
        <v>229</v>
      </c>
      <c r="F207" s="240" t="s">
        <v>83</v>
      </c>
      <c r="G207" s="241" t="s">
        <v>85</v>
      </c>
      <c r="H207" s="242">
        <f>VLOOKUP(A207,'EBB and SSA'!$A$8:$O$54,15, FALSE)</f>
        <v>0</v>
      </c>
      <c r="I207" s="243"/>
      <c r="J207" s="244">
        <f>H207*I207</f>
        <v>0</v>
      </c>
    </row>
    <row r="208" spans="1:10" ht="13.5" thickTop="1" x14ac:dyDescent="0.2">
      <c r="A208" s="404" t="s">
        <v>186</v>
      </c>
      <c r="B208" s="405"/>
      <c r="C208" s="405"/>
      <c r="D208" s="405"/>
      <c r="E208" s="405"/>
      <c r="F208" s="405"/>
      <c r="G208" s="405"/>
      <c r="H208" s="405"/>
      <c r="I208" s="406"/>
      <c r="J208" s="258">
        <f>ROUND(J207,2)</f>
        <v>0</v>
      </c>
    </row>
    <row r="209" spans="1:10" ht="13.5" thickBot="1" x14ac:dyDescent="0.25">
      <c r="A209" s="247"/>
      <c r="B209" s="247"/>
      <c r="C209" s="247"/>
      <c r="D209" s="248"/>
      <c r="E209" s="249"/>
      <c r="F209" s="249"/>
      <c r="G209" s="269"/>
      <c r="H209" s="251"/>
      <c r="I209" s="296"/>
      <c r="J209" s="257"/>
    </row>
    <row r="210" spans="1:10" ht="13.5" thickBot="1" x14ac:dyDescent="0.25">
      <c r="A210" s="283" t="s">
        <v>329</v>
      </c>
      <c r="B210" s="237" t="s">
        <v>377</v>
      </c>
      <c r="C210" s="238" t="s">
        <v>226</v>
      </c>
      <c r="D210" s="238"/>
      <c r="E210" s="239" t="s">
        <v>229</v>
      </c>
      <c r="F210" s="240" t="s">
        <v>83</v>
      </c>
      <c r="G210" s="241" t="s">
        <v>85</v>
      </c>
      <c r="H210" s="242">
        <f>VLOOKUP(A210,SSA!$A$8:$L$172,12,FALSE)</f>
        <v>5.25</v>
      </c>
      <c r="I210" s="243"/>
      <c r="J210" s="244">
        <f>H210*I210</f>
        <v>0</v>
      </c>
    </row>
    <row r="211" spans="1:10" ht="13.5" thickTop="1" x14ac:dyDescent="0.2">
      <c r="A211" s="404" t="s">
        <v>186</v>
      </c>
      <c r="B211" s="405"/>
      <c r="C211" s="405"/>
      <c r="D211" s="405"/>
      <c r="E211" s="405"/>
      <c r="F211" s="405"/>
      <c r="G211" s="405"/>
      <c r="H211" s="405"/>
      <c r="I211" s="406"/>
      <c r="J211" s="258">
        <f>ROUND(J210,2)</f>
        <v>0</v>
      </c>
    </row>
    <row r="212" spans="1:10" ht="13.5" thickBot="1" x14ac:dyDescent="0.25">
      <c r="A212" s="247"/>
      <c r="B212" s="247"/>
      <c r="C212" s="247"/>
      <c r="D212" s="248"/>
      <c r="E212" s="249"/>
      <c r="F212" s="249"/>
      <c r="G212" s="269"/>
      <c r="H212" s="251"/>
      <c r="I212" s="296"/>
      <c r="J212" s="257"/>
    </row>
    <row r="213" spans="1:10" ht="13.5" thickBot="1" x14ac:dyDescent="0.25">
      <c r="A213" s="410" t="s">
        <v>87</v>
      </c>
      <c r="B213" s="411"/>
      <c r="C213" s="411"/>
      <c r="D213" s="411"/>
      <c r="E213" s="411"/>
      <c r="F213" s="411"/>
      <c r="G213" s="411"/>
      <c r="H213" s="411"/>
      <c r="I213" s="412"/>
      <c r="J213" s="333">
        <f>ROUND(SUM(J199,J202,J205,J208,J211),2)</f>
        <v>5.25</v>
      </c>
    </row>
    <row r="214" spans="1:10" x14ac:dyDescent="0.2">
      <c r="A214" s="264"/>
      <c r="B214" s="264"/>
      <c r="C214" s="264"/>
      <c r="D214" s="190"/>
      <c r="E214" s="288"/>
      <c r="F214" s="288"/>
      <c r="G214" s="299"/>
      <c r="H214" s="290"/>
      <c r="I214" s="307"/>
      <c r="J214" s="292"/>
    </row>
    <row r="215" spans="1:10" ht="13.5" thickBot="1" x14ac:dyDescent="0.25">
      <c r="A215" s="264"/>
      <c r="B215" s="264"/>
      <c r="C215" s="264"/>
      <c r="D215" s="190"/>
      <c r="E215" s="288"/>
      <c r="F215" s="288"/>
      <c r="G215" s="299"/>
      <c r="H215" s="290"/>
      <c r="I215" s="307"/>
      <c r="J215" s="292"/>
    </row>
    <row r="216" spans="1:10" ht="13.5" thickBot="1" x14ac:dyDescent="0.25">
      <c r="A216" s="414" t="s">
        <v>198</v>
      </c>
      <c r="B216" s="415"/>
      <c r="C216" s="415"/>
      <c r="D216" s="415"/>
      <c r="E216" s="415"/>
      <c r="F216" s="415"/>
      <c r="G216" s="415"/>
      <c r="H216" s="415"/>
      <c r="I216" s="415"/>
      <c r="J216" s="416"/>
    </row>
    <row r="217" spans="1:10" ht="13.5" thickBot="1" x14ac:dyDescent="0.25">
      <c r="A217" s="280">
        <v>2.7</v>
      </c>
      <c r="B217" s="237" t="s">
        <v>372</v>
      </c>
      <c r="C217" s="238" t="s">
        <v>172</v>
      </c>
      <c r="D217" s="238"/>
      <c r="E217" s="239" t="s">
        <v>229</v>
      </c>
      <c r="F217" s="285" t="s">
        <v>83</v>
      </c>
      <c r="G217" s="267" t="s">
        <v>86</v>
      </c>
      <c r="H217" s="242">
        <f>VLOOKUP(A217,SSA!$A$8:$L$172,12,FALSE)</f>
        <v>0</v>
      </c>
      <c r="I217" s="243"/>
      <c r="J217" s="318">
        <f>H217*I217</f>
        <v>0</v>
      </c>
    </row>
    <row r="218" spans="1:10" ht="13.5" thickTop="1" x14ac:dyDescent="0.2">
      <c r="A218" s="404" t="s">
        <v>186</v>
      </c>
      <c r="B218" s="405"/>
      <c r="C218" s="405"/>
      <c r="D218" s="405"/>
      <c r="E218" s="405"/>
      <c r="F218" s="405"/>
      <c r="G218" s="405"/>
      <c r="H218" s="405"/>
      <c r="I218" s="406"/>
      <c r="J218" s="245">
        <f>ROUND(J217,2)</f>
        <v>0</v>
      </c>
    </row>
    <row r="219" spans="1:10" ht="13.5" thickBot="1" x14ac:dyDescent="0.25">
      <c r="A219" s="247"/>
      <c r="B219" s="247"/>
      <c r="C219" s="247"/>
      <c r="D219" s="256"/>
      <c r="E219" s="256"/>
      <c r="F219" s="256"/>
      <c r="G219" s="256"/>
      <c r="H219" s="256"/>
      <c r="I219" s="256"/>
      <c r="J219" s="260"/>
    </row>
    <row r="220" spans="1:10" ht="13.5" thickBot="1" x14ac:dyDescent="0.25">
      <c r="A220" s="283" t="s">
        <v>182</v>
      </c>
      <c r="B220" s="237" t="s">
        <v>376</v>
      </c>
      <c r="C220" s="293" t="s">
        <v>244</v>
      </c>
      <c r="D220" s="238"/>
      <c r="E220" s="239" t="s">
        <v>229</v>
      </c>
      <c r="F220" s="313" t="s">
        <v>83</v>
      </c>
      <c r="G220" s="267" t="s">
        <v>86</v>
      </c>
      <c r="H220" s="242">
        <f>VLOOKUP(A220,SSA!$A$8:$L$172,12,FALSE)</f>
        <v>12.85</v>
      </c>
      <c r="I220" s="243"/>
      <c r="J220" s="316">
        <f>H220*I220</f>
        <v>0</v>
      </c>
    </row>
    <row r="221" spans="1:10" ht="13.5" thickTop="1" x14ac:dyDescent="0.2">
      <c r="A221" s="404" t="s">
        <v>186</v>
      </c>
      <c r="B221" s="405"/>
      <c r="C221" s="405"/>
      <c r="D221" s="405"/>
      <c r="E221" s="405"/>
      <c r="F221" s="405"/>
      <c r="G221" s="405"/>
      <c r="H221" s="405"/>
      <c r="I221" s="406"/>
      <c r="J221" s="245">
        <f>ROUND(J220,2)</f>
        <v>0</v>
      </c>
    </row>
    <row r="222" spans="1:10" ht="13.5" thickBot="1" x14ac:dyDescent="0.25">
      <c r="A222" s="265"/>
      <c r="B222" s="256"/>
      <c r="C222" s="256"/>
      <c r="D222" s="265"/>
      <c r="E222" s="256"/>
      <c r="F222" s="265"/>
      <c r="G222" s="265"/>
      <c r="H222" s="256"/>
      <c r="I222" s="265"/>
      <c r="J222" s="260"/>
    </row>
    <row r="223" spans="1:10" ht="13.5" thickBot="1" x14ac:dyDescent="0.25">
      <c r="A223" s="326" t="s">
        <v>243</v>
      </c>
      <c r="B223" s="237" t="s">
        <v>374</v>
      </c>
      <c r="C223" s="238" t="s">
        <v>292</v>
      </c>
      <c r="D223" s="317"/>
      <c r="E223" s="304" t="s">
        <v>229</v>
      </c>
      <c r="F223" s="285" t="s">
        <v>83</v>
      </c>
      <c r="G223" s="267" t="s">
        <v>86</v>
      </c>
      <c r="H223" s="242">
        <f>VLOOKUP(A223,SSA!$A$8:$L$172,12,FALSE)</f>
        <v>12.85</v>
      </c>
      <c r="I223" s="306"/>
      <c r="J223" s="324">
        <f>H223*I223</f>
        <v>0</v>
      </c>
    </row>
    <row r="224" spans="1:10" ht="13.5" thickTop="1" x14ac:dyDescent="0.2">
      <c r="A224" s="404" t="s">
        <v>186</v>
      </c>
      <c r="B224" s="405"/>
      <c r="C224" s="405"/>
      <c r="D224" s="405"/>
      <c r="E224" s="405"/>
      <c r="F224" s="405"/>
      <c r="G224" s="405"/>
      <c r="H224" s="405"/>
      <c r="I224" s="406"/>
      <c r="J224" s="245">
        <f>ROUND(J223,2)</f>
        <v>0</v>
      </c>
    </row>
    <row r="225" spans="1:10" ht="13.5" thickBot="1" x14ac:dyDescent="0.25">
      <c r="A225" s="247"/>
      <c r="B225" s="247"/>
      <c r="C225" s="247"/>
      <c r="D225" s="256"/>
      <c r="E225" s="256"/>
      <c r="F225" s="256"/>
      <c r="G225" s="256"/>
      <c r="H225" s="256"/>
      <c r="I225" s="256"/>
      <c r="J225" s="260"/>
    </row>
    <row r="226" spans="1:10" ht="13.5" thickBot="1" x14ac:dyDescent="0.25">
      <c r="A226" s="283" t="s">
        <v>312</v>
      </c>
      <c r="B226" s="238"/>
      <c r="C226" s="238" t="s">
        <v>298</v>
      </c>
      <c r="D226" s="238"/>
      <c r="E226" s="239" t="s">
        <v>229</v>
      </c>
      <c r="F226" s="240" t="s">
        <v>83</v>
      </c>
      <c r="G226" s="241" t="s">
        <v>85</v>
      </c>
      <c r="H226" s="242">
        <f>VLOOKUP(A226,'EBB and SSA'!$A$8:$O$54,15, FALSE)</f>
        <v>0</v>
      </c>
      <c r="I226" s="243"/>
      <c r="J226" s="244">
        <f>H226*I226</f>
        <v>0</v>
      </c>
    </row>
    <row r="227" spans="1:10" ht="13.5" thickTop="1" x14ac:dyDescent="0.2">
      <c r="A227" s="404" t="s">
        <v>186</v>
      </c>
      <c r="B227" s="405"/>
      <c r="C227" s="405"/>
      <c r="D227" s="405"/>
      <c r="E227" s="405"/>
      <c r="F227" s="405"/>
      <c r="G227" s="405"/>
      <c r="H227" s="405"/>
      <c r="I227" s="406"/>
      <c r="J227" s="258">
        <f>ROUND(J226,2)</f>
        <v>0</v>
      </c>
    </row>
    <row r="228" spans="1:10" ht="13.5" thickBot="1" x14ac:dyDescent="0.25">
      <c r="A228" s="247"/>
      <c r="B228" s="247"/>
      <c r="C228" s="247"/>
      <c r="D228" s="256"/>
      <c r="E228" s="256"/>
      <c r="F228" s="256"/>
      <c r="G228" s="256"/>
      <c r="H228" s="256"/>
      <c r="I228" s="256"/>
      <c r="J228" s="260"/>
    </row>
    <row r="229" spans="1:10" ht="13.5" thickBot="1" x14ac:dyDescent="0.25">
      <c r="A229" s="327" t="s">
        <v>331</v>
      </c>
      <c r="B229" s="237" t="s">
        <v>377</v>
      </c>
      <c r="C229" s="238" t="s">
        <v>226</v>
      </c>
      <c r="D229" s="294"/>
      <c r="E229" s="239" t="s">
        <v>229</v>
      </c>
      <c r="F229" s="319" t="s">
        <v>83</v>
      </c>
      <c r="G229" s="272" t="s">
        <v>86</v>
      </c>
      <c r="H229" s="242">
        <f>VLOOKUP(A229,SSA!$A$8:$L$172,12,FALSE)</f>
        <v>0</v>
      </c>
      <c r="I229" s="321"/>
      <c r="J229" s="324">
        <f>H229*I229</f>
        <v>0</v>
      </c>
    </row>
    <row r="230" spans="1:10" ht="13.5" thickTop="1" x14ac:dyDescent="0.2">
      <c r="A230" s="404" t="s">
        <v>186</v>
      </c>
      <c r="B230" s="405"/>
      <c r="C230" s="405"/>
      <c r="D230" s="405"/>
      <c r="E230" s="405"/>
      <c r="F230" s="405"/>
      <c r="G230" s="405"/>
      <c r="H230" s="405"/>
      <c r="I230" s="406"/>
      <c r="J230" s="245">
        <f>ROUND(J229,2)</f>
        <v>0</v>
      </c>
    </row>
    <row r="231" spans="1:10" ht="13.5" thickBot="1" x14ac:dyDescent="0.25">
      <c r="A231" s="247"/>
      <c r="B231" s="247"/>
      <c r="C231" s="247"/>
      <c r="D231" s="256"/>
      <c r="E231" s="256"/>
      <c r="F231" s="256"/>
      <c r="G231" s="256"/>
      <c r="H231" s="256"/>
      <c r="I231" s="256"/>
      <c r="J231" s="260"/>
    </row>
    <row r="232" spans="1:10" ht="13.5" thickBot="1" x14ac:dyDescent="0.25">
      <c r="A232" s="410" t="s">
        <v>87</v>
      </c>
      <c r="B232" s="411"/>
      <c r="C232" s="411"/>
      <c r="D232" s="411"/>
      <c r="E232" s="411"/>
      <c r="F232" s="411"/>
      <c r="G232" s="411"/>
      <c r="H232" s="411"/>
      <c r="I232" s="412"/>
      <c r="J232" s="332">
        <f>ROUND(SUM(J218,J221,J224,J227,J230),2)</f>
        <v>0</v>
      </c>
    </row>
    <row r="233" spans="1:10" x14ac:dyDescent="0.2">
      <c r="A233" s="264"/>
      <c r="B233" s="264"/>
      <c r="C233" s="264"/>
      <c r="D233" s="265"/>
      <c r="E233" s="265"/>
      <c r="F233" s="265"/>
      <c r="G233" s="265"/>
      <c r="H233" s="265"/>
      <c r="I233" s="265"/>
      <c r="J233" s="292"/>
    </row>
    <row r="234" spans="1:10" x14ac:dyDescent="0.2">
      <c r="A234" s="413" t="s">
        <v>199</v>
      </c>
      <c r="B234" s="413"/>
      <c r="C234" s="413"/>
      <c r="D234" s="413"/>
      <c r="E234" s="413"/>
      <c r="F234" s="413"/>
      <c r="G234" s="225"/>
      <c r="H234" s="226"/>
      <c r="I234" s="227"/>
      <c r="J234" s="228"/>
    </row>
    <row r="235" spans="1:10" x14ac:dyDescent="0.2">
      <c r="A235" s="328" t="s">
        <v>94</v>
      </c>
      <c r="B235" s="224"/>
      <c r="C235" s="224"/>
      <c r="F235" s="225"/>
      <c r="G235" s="225"/>
      <c r="H235" s="226"/>
      <c r="I235" s="227"/>
      <c r="J235" s="228"/>
    </row>
    <row r="236" spans="1:10" x14ac:dyDescent="0.2">
      <c r="B236" s="224"/>
      <c r="C236" s="224"/>
      <c r="F236" s="225"/>
      <c r="G236" s="225"/>
      <c r="H236" s="226"/>
      <c r="I236" s="227"/>
      <c r="J236" s="228"/>
    </row>
  </sheetData>
  <sheetProtection sheet="1" objects="1" scenarios="1" formatCells="0" formatColumns="0" insertColumns="0" insertRows="0" deleteColumns="0" deleteRows="0"/>
  <dataConsolidate/>
  <mergeCells count="85">
    <mergeCell ref="A34:I34"/>
    <mergeCell ref="A47:I47"/>
    <mergeCell ref="A28:I28"/>
    <mergeCell ref="A31:I31"/>
    <mergeCell ref="A7:J7"/>
    <mergeCell ref="A9:I9"/>
    <mergeCell ref="A12:I12"/>
    <mergeCell ref="A15:I15"/>
    <mergeCell ref="A21:I21"/>
    <mergeCell ref="A23:I23"/>
    <mergeCell ref="A26:J26"/>
    <mergeCell ref="A18:I18"/>
    <mergeCell ref="A53:I53"/>
    <mergeCell ref="A56:I56"/>
    <mergeCell ref="A59:I59"/>
    <mergeCell ref="A61:I61"/>
    <mergeCell ref="A37:I37"/>
    <mergeCell ref="A40:I40"/>
    <mergeCell ref="A42:I42"/>
    <mergeCell ref="A45:J45"/>
    <mergeCell ref="A50:I50"/>
    <mergeCell ref="A64:J64"/>
    <mergeCell ref="A66:I66"/>
    <mergeCell ref="A129:I129"/>
    <mergeCell ref="A123:I123"/>
    <mergeCell ref="A126:I126"/>
    <mergeCell ref="A69:I69"/>
    <mergeCell ref="A72:I72"/>
    <mergeCell ref="A75:I75"/>
    <mergeCell ref="A78:I78"/>
    <mergeCell ref="A80:I80"/>
    <mergeCell ref="A83:J83"/>
    <mergeCell ref="A85:I85"/>
    <mergeCell ref="A88:I88"/>
    <mergeCell ref="A91:I91"/>
    <mergeCell ref="A94:I94"/>
    <mergeCell ref="A99:I99"/>
    <mergeCell ref="A167:I167"/>
    <mergeCell ref="A170:I170"/>
    <mergeCell ref="A175:I175"/>
    <mergeCell ref="A164:I164"/>
    <mergeCell ref="A151:I151"/>
    <mergeCell ref="A161:I161"/>
    <mergeCell ref="A173:I173"/>
    <mergeCell ref="A154:I154"/>
    <mergeCell ref="A156:I156"/>
    <mergeCell ref="A159:J159"/>
    <mergeCell ref="A102:J102"/>
    <mergeCell ref="A104:I104"/>
    <mergeCell ref="A97:I97"/>
    <mergeCell ref="A107:I107"/>
    <mergeCell ref="A110:I110"/>
    <mergeCell ref="A178:J178"/>
    <mergeCell ref="A180:I180"/>
    <mergeCell ref="A183:I183"/>
    <mergeCell ref="A186:I186"/>
    <mergeCell ref="A189:I189"/>
    <mergeCell ref="A192:I192"/>
    <mergeCell ref="A194:I194"/>
    <mergeCell ref="A197:J197"/>
    <mergeCell ref="A199:I199"/>
    <mergeCell ref="A202:I202"/>
    <mergeCell ref="A205:I205"/>
    <mergeCell ref="A208:I208"/>
    <mergeCell ref="A211:I211"/>
    <mergeCell ref="A213:I213"/>
    <mergeCell ref="A216:J216"/>
    <mergeCell ref="A232:I232"/>
    <mergeCell ref="A234:F234"/>
    <mergeCell ref="A218:I218"/>
    <mergeCell ref="A221:I221"/>
    <mergeCell ref="A224:I224"/>
    <mergeCell ref="A227:I227"/>
    <mergeCell ref="A230:I230"/>
    <mergeCell ref="A116:I116"/>
    <mergeCell ref="A121:J121"/>
    <mergeCell ref="A113:I113"/>
    <mergeCell ref="A118:I118"/>
    <mergeCell ref="A148:I148"/>
    <mergeCell ref="A145:I145"/>
    <mergeCell ref="A132:I132"/>
    <mergeCell ref="A137:I137"/>
    <mergeCell ref="A142:I142"/>
    <mergeCell ref="A135:I135"/>
    <mergeCell ref="A140:J140"/>
  </mergeCells>
  <phoneticPr fontId="12" type="noConversion"/>
  <dataValidations disablePrompts="1" xWindow="168" yWindow="500" count="128">
    <dataValidation type="list" operator="equal" showDropDown="1" showInputMessage="1" showErrorMessage="1" prompt="Do not change the Line Numbers" sqref="A8" xr:uid="{DF6B0DB5-000A-484D-B37C-9CA5A9744F90}">
      <formula1>"1"</formula1>
    </dataValidation>
    <dataValidation type="list" operator="equal" showDropDown="1" showInputMessage="1" showErrorMessage="1" errorTitle="Standard Plan" error="Claim Form Line # 1 corresponds to Standard Plan only" sqref="C8" xr:uid="{7284E6B4-5FDF-4CA0-92DA-5353D14E7688}">
      <formula1>"Standard"</formula1>
    </dataValidation>
    <dataValidation type="list" showDropDown="1" showInputMessage="1" showErrorMessage="1" prompt="Do not change the Line Numbers" sqref="A11" xr:uid="{A235E829-18D7-4222-8D10-2A24F06B1F34}">
      <formula1>"1c"</formula1>
    </dataValidation>
    <dataValidation type="list" showDropDown="1" showInputMessage="1" showErrorMessage="1" errorTitle="Family Plan" error="Claim Form Line # 1c corresponds to Family Plan only" sqref="C11" xr:uid="{553A2019-4989-44B4-BDF0-0E8C680CB615}">
      <formula1>"Family"</formula1>
    </dataValidation>
    <dataValidation type="list" showDropDown="1" showInputMessage="1" showErrorMessage="1" prompt="Do not change the Line Numbers" sqref="A27" xr:uid="{A6F63CE9-A526-4A4C-A264-D2F02DAD9938}">
      <formula1>"1.1"</formula1>
    </dataValidation>
    <dataValidation type="list" operator="equal" showDropDown="1" showInputMessage="1" showErrorMessage="1" errorTitle="Standard Plan" error="Claim Form Line # 1.1 corresponds to Standard Plan only" sqref="C27" xr:uid="{F6229170-C9CF-4392-B0DE-9EF1D8F3D07D}">
      <formula1>"Standard"</formula1>
    </dataValidation>
    <dataValidation type="list" showDropDown="1" showInputMessage="1" showErrorMessage="1" prompt="Do not change the Line Numbers" sqref="A30" xr:uid="{DA84CF72-6821-4B93-9298-D423AF0A372C}">
      <formula1>"1.1c"</formula1>
    </dataValidation>
    <dataValidation type="list" showDropDown="1" showInputMessage="1" showErrorMessage="1" errorTitle="Family Plan" error="Claim Form Line # 1.1c corresponds to Family Plan only" sqref="C30" xr:uid="{9AADAA14-04A3-4839-B97E-E3C856CA0187}">
      <formula1>"Family"</formula1>
    </dataValidation>
    <dataValidation type="list" showDropDown="1" showInputMessage="1" showErrorMessage="1" prompt="Do not change the Line Numbers" sqref="A46" xr:uid="{AF931703-1957-4885-8227-F92B1A129045}">
      <formula1>"1.4"</formula1>
    </dataValidation>
    <dataValidation type="list" operator="equal" showDropDown="1" showInputMessage="1" showErrorMessage="1" errorTitle="Standard Plan" error="Claim Form Line # 1.4 corresponds to Standard Plan only" sqref="C46" xr:uid="{ED3AC1F2-B4C8-41A8-90E2-C63060D42639}">
      <formula1>"Standard"</formula1>
    </dataValidation>
    <dataValidation type="list" showDropDown="1" showInputMessage="1" showErrorMessage="1" prompt="Do not change the Line Numbers" sqref="A49" xr:uid="{C6ACE3B5-20E0-4565-8810-1CC6FE66CFE6}">
      <formula1>"1.4b"</formula1>
    </dataValidation>
    <dataValidation type="list" showDropDown="1" showInputMessage="1" showErrorMessage="1" prompt="Do not change the Line Numbers" sqref="A65" xr:uid="{030477C7-6BC9-464D-8249-667ACD4CCA3D}">
      <formula1>"1.5"</formula1>
    </dataValidation>
    <dataValidation type="list" operator="equal" showDropDown="1" showInputMessage="1" showErrorMessage="1" errorTitle="Standard Plan" error="Claim Form Line # 1.5 corresponds to Standard Plan only" sqref="C65" xr:uid="{71536A3F-B5ED-4888-9794-B5A634662ACE}">
      <formula1>"Standard"</formula1>
    </dataValidation>
    <dataValidation type="list" showDropDown="1" showInputMessage="1" showErrorMessage="1" prompt="Do not change the Line Numbers" sqref="A68" xr:uid="{1BBA31A6-6388-4375-B0FD-21B407BF47D7}">
      <formula1>"1.5b"</formula1>
    </dataValidation>
    <dataValidation type="list" showDropDown="1" showInputMessage="1" showErrorMessage="1" prompt="Do not change the Line Numbers" sqref="A84" xr:uid="{0790C05A-331B-446D-9036-750C4BDE8DD6}">
      <formula1>"2"</formula1>
    </dataValidation>
    <dataValidation type="list" operator="equal" showDropDown="1" showInputMessage="1" showErrorMessage="1" errorTitle="Standard Plan" error="Claim Form Line # 2 corresponds to Standard Plan only" sqref="C84" xr:uid="{9A7AD527-9800-4E25-BB41-D011F2ECB8C1}">
      <formula1>"Standard"</formula1>
    </dataValidation>
    <dataValidation type="list" showDropDown="1" showInputMessage="1" showErrorMessage="1" prompt="Do not change the Line Numbers" sqref="A87" xr:uid="{DCE50F1E-50A0-4FE4-913E-C1EDF5DCD22B}">
      <formula1>"2c"</formula1>
    </dataValidation>
    <dataValidation type="list" showDropDown="1" showInputMessage="1" showErrorMessage="1" errorTitle="Family Plan" error="Claim Form Line # 2c corresponds to Family Plan only" sqref="C87" xr:uid="{54AB7789-1E08-4E01-B3CC-6BDAAA0283EC}">
      <formula1>"Family"</formula1>
    </dataValidation>
    <dataValidation type="list" showDropDown="1" showInputMessage="1" showErrorMessage="1" prompt="Do not change the Line Numbers" sqref="A103" xr:uid="{BC8899DB-0E95-401C-97D2-703909E2A27F}">
      <formula1>"2.1"</formula1>
    </dataValidation>
    <dataValidation type="list" operator="equal" showDropDown="1" showInputMessage="1" showErrorMessage="1" errorTitle="Standard Plan" error="Claim Form Line # 2.1 corresponds to Standard Plan only" sqref="C103" xr:uid="{FE1FB3B8-8530-438A-A828-3190FAB11A25}">
      <formula1>"Standard"</formula1>
    </dataValidation>
    <dataValidation type="list" showDropDown="1" showInputMessage="1" showErrorMessage="1" prompt="Do not change the Line Numbers" sqref="A106" xr:uid="{F4EFE8FA-C7DB-477B-B25F-E94900C5C2A6}">
      <formula1>"2.1c"</formula1>
    </dataValidation>
    <dataValidation type="list" showDropDown="1" showInputMessage="1" showErrorMessage="1" errorTitle="Family Plan" error="Claim Form Line # 2.1c corresponds to Family Plan only" sqref="C106" xr:uid="{A98A098C-B747-4B05-A82E-50DCD17D2625}">
      <formula1>"Family"</formula1>
    </dataValidation>
    <dataValidation type="list" showDropDown="1" showInputMessage="1" showErrorMessage="1" prompt="Do not change the Line Numbers" sqref="A122" xr:uid="{B097BFAC-E944-4782-90E3-94B6B2A8BFA0}">
      <formula1>"2.2"</formula1>
    </dataValidation>
    <dataValidation type="list" operator="equal" showDropDown="1" showInputMessage="1" showErrorMessage="1" errorTitle="Standard Plan" error="Claim Form Line # 2.2 corresponds to Standard Plan only" sqref="C122" xr:uid="{52943B8A-C3C9-4556-B797-375935F35CE3}">
      <formula1>"Standard"</formula1>
    </dataValidation>
    <dataValidation type="list" showDropDown="1" showInputMessage="1" showErrorMessage="1" prompt="Do not change the Line Numbers" sqref="A125" xr:uid="{FC620834-7B8C-41F1-B866-45EAAC8BBFFD}">
      <formula1>"2.2c"</formula1>
    </dataValidation>
    <dataValidation type="list" showDropDown="1" showInputMessage="1" showErrorMessage="1" errorTitle="Family Plan" error="Claim Form Line # 2.2c corresponds to Family Plan only" sqref="C125" xr:uid="{09DD71AA-7A46-473E-8211-5D4AA6241A24}">
      <formula1>"Family"</formula1>
    </dataValidation>
    <dataValidation type="list" showDropDown="1" showInputMessage="1" showErrorMessage="1" prompt="Do not change the Line Numbers" sqref="A141" xr:uid="{8B1E9A4F-24D1-45A7-B6C0-E4EEECA51DDF}">
      <formula1>"2.3"</formula1>
    </dataValidation>
    <dataValidation type="list" operator="equal" showDropDown="1" showInputMessage="1" showErrorMessage="1" errorTitle="Standard Plan" error="Claim Form Line # 2.3 corresponds to Standard Plan only" sqref="C141" xr:uid="{1C5532C0-1D5B-4183-AEF8-4F272D3ACEC9}">
      <formula1>"Standard"</formula1>
    </dataValidation>
    <dataValidation type="list" showDropDown="1" showInputMessage="1" showErrorMessage="1" prompt="Do not change the Line Numbers" sqref="A144" xr:uid="{4C20C2D5-B1EE-4951-A23F-3BBC62296859}">
      <formula1>"2.3c"</formula1>
    </dataValidation>
    <dataValidation type="list" showDropDown="1" showInputMessage="1" showErrorMessage="1" errorTitle="Family Plan" error="Claim Form Line # 2.3c corresponds to Family Plan only" sqref="C144" xr:uid="{C902AD4C-E60C-453E-8693-E6D92038AB1E}">
      <formula1>"Family"</formula1>
    </dataValidation>
    <dataValidation type="list" showDropDown="1" showInputMessage="1" showErrorMessage="1" prompt="Do not change the Line Numbers" sqref="A160" xr:uid="{D4DF14CF-1994-4E61-85A4-15575CA9DACF}">
      <formula1>"2.4"</formula1>
    </dataValidation>
    <dataValidation type="list" operator="equal" showDropDown="1" showInputMessage="1" showErrorMessage="1" errorTitle="Standard Plan" error="Claim Form Line # 2.4 corresponds to Standard Plan only" sqref="C160" xr:uid="{672C5008-2F21-4C01-A247-1B668016F1F9}">
      <formula1>"Standard"</formula1>
    </dataValidation>
    <dataValidation type="list" showDropDown="1" showInputMessage="1" showErrorMessage="1" prompt="Do not change the Line Numbers" sqref="A163" xr:uid="{542D9FFD-F7B1-4517-A943-F7C76DA72CD9}">
      <formula1>"2.4b"</formula1>
    </dataValidation>
    <dataValidation type="list" showDropDown="1" showInputMessage="1" showErrorMessage="1" prompt="Do not change the Line Numbers" sqref="A179" xr:uid="{62DFC079-271A-4CF1-B9F8-04456183C36A}">
      <formula1>"2.5"</formula1>
    </dataValidation>
    <dataValidation type="list" operator="equal" showDropDown="1" showInputMessage="1" showErrorMessage="1" errorTitle="Standard Plan" error="Claim Form Line # 2.5 corresponds to Standard Plan only" sqref="C179" xr:uid="{ED41CA28-7BC9-4EC1-A458-EB4DCAA30283}">
      <formula1>"Standard"</formula1>
    </dataValidation>
    <dataValidation type="list" showDropDown="1" showInputMessage="1" showErrorMessage="1" prompt="Do not change the Line Numbers" sqref="A182" xr:uid="{772047A3-18D6-42BB-846D-D7D4AC6812F2}">
      <formula1>"2.5b"</formula1>
    </dataValidation>
    <dataValidation type="list" showDropDown="1" showInputMessage="1" showErrorMessage="1" prompt="Do not change the Line Numbers" sqref="A201" xr:uid="{E756583E-0B59-41A6-A634-A14CAF7BBEDC}">
      <formula1>"2.6b"</formula1>
    </dataValidation>
    <dataValidation type="list" showDropDown="1" showInputMessage="1" showErrorMessage="1" prompt="Do not change the Line Numbers" sqref="A217" xr:uid="{26DA4E73-5E36-4492-AE12-18D8884F171F}">
      <formula1>"2.7"</formula1>
    </dataValidation>
    <dataValidation type="list" operator="equal" showDropDown="1" showInputMessage="1" showErrorMessage="1" errorTitle="Standard Plan" error="Claim Form Line # 2.7 corresponds to Standard Plan only" sqref="C217" xr:uid="{48488B25-5BA9-49CE-9810-EFBB4E9324DF}">
      <formula1>"Standard"</formula1>
    </dataValidation>
    <dataValidation type="list" showDropDown="1" showInputMessage="1" showErrorMessage="1" prompt="Do not change the Line Numbers" sqref="A220" xr:uid="{0B80F9AA-B2B5-44D7-865F-3CC94F12EE44}">
      <formula1>"2.7b"</formula1>
    </dataValidation>
    <dataValidation type="list" showDropDown="1" showInputMessage="1" showErrorMessage="1" error="Do not change Funding Type" sqref="F8 F11 F27 F30 F46 F49 F65 F68 F14 F33 F52 F71 F20 F17 F55 F74 F36 F39 F77 F58" xr:uid="{708005CA-0BB5-49B2-9F09-E3FBB16D3EAA}">
      <formula1>"F"</formula1>
    </dataValidation>
    <dataValidation type="list" showDropDown="1" showInputMessage="1" showErrorMessage="1" error="N for Not Tribal_x000a_" sqref="G198 G201 G8 G11 G46 G49 G84 G87 G141 G144 G160 G163 G14 G33 G52 G90 G147 G166 G204 G20 G17 G55 G74 G96 G115 G134 G153 G169 G188 G207 G226 G36 G39 G93 G112 G131 G150 G58 G172 G210" xr:uid="{A2DD2A97-FED9-44F8-95D8-0C62C60F9B67}">
      <formula1>"N"</formula1>
    </dataValidation>
    <dataValidation type="list" showDropDown="1" showInputMessage="1" showErrorMessage="1" error="Y for Tribal customers" sqref="G217 G220 G27 G30 G65 G68 G103 G106 G122 G125 G179 G182 G71 G109 G128 G185 G223 G77 G191 G229" xr:uid="{BEDEA1DA-A989-4D1B-9CA0-C0EDAD2AAF60}">
      <formula1>"Y"</formula1>
    </dataValidation>
    <dataValidation type="list" showDropDown="1" showInputMessage="1" showErrorMessage="1" error="Do not change Funding Type" sqref="F84 F87 F103 F106 F122 F125 F141 F144 F160 F163 F179 F182 F198 F201 F217 F220 F90 F109 F128 F147 F166 F185 F204 F223 F96 F115 F134 F153 F169 F188 F207 F226 F172 F191 F210 F229 F93 F112 F131 F150" xr:uid="{3FF12821-4994-49DE-A9A1-F39185A86B08}">
      <formula1>"C"</formula1>
    </dataValidation>
    <dataValidation type="list" showDropDown="1" showInputMessage="1" showErrorMessage="1" prompt="Do not change the Line Numbers" sqref="A198" xr:uid="{ECA83F94-DF74-4050-A141-C5B98EC1ABE1}">
      <formula1>"2.6"</formula1>
    </dataValidation>
    <dataValidation type="list" showDropDown="1" showInputMessage="1" showErrorMessage="1" prompt="Do not change the Line Numbers" sqref="A14" xr:uid="{5129F805-1DB1-480D-A699-B343F9E184A0}">
      <formula1>"1e"</formula1>
    </dataValidation>
    <dataValidation type="list" allowBlank="1" showInputMessage="1" showErrorMessage="1" error="Please choose from the drop down list." sqref="D8 D11 D27 D30 D46 D49 D65 D68 D84 D87 D103 D106 D122 D125 D141 D144 D160 D163 D179 D182 D198 D201 D217 D220 D14 D33 D52 D71 D90 D109 D128 D147 D166 D185 D204 D223 D20 D17 D55 D74 D96 D115 D134 D153 D169 D188 D207 D226 D36 D39 D93 D112 D131 D150 D58 D77 D172 D191 D210 D229" xr:uid="{91FD0B7A-1101-44A5-B992-59F65E9733CE}">
      <formula1>"Voice, Bundled Voice, Bundled Broadband, Bundled Voice and Broadband"</formula1>
    </dataValidation>
    <dataValidation type="list" showDropDown="1" showInputMessage="1" showErrorMessage="1" prompt="Do not change the Line Numbers" sqref="A33" xr:uid="{5DAE7D93-912E-45B8-8D66-82FBCEBA8CBC}">
      <formula1>"1.1e"</formula1>
    </dataValidation>
    <dataValidation type="list" showDropDown="1" showInputMessage="1" showErrorMessage="1" prompt="Do not change the Line Numbers" sqref="A52" xr:uid="{77BEE978-0AE7-4037-A53E-77A343841735}">
      <formula1>"1.4e"</formula1>
    </dataValidation>
    <dataValidation type="list" showDropDown="1" showInputMessage="1" showErrorMessage="1" prompt="Do not change the Line Numbers" sqref="A71" xr:uid="{4C3DEF03-F7C0-4AF5-BBFB-6E4011A3C032}">
      <formula1>"1.5e"</formula1>
    </dataValidation>
    <dataValidation type="list" showDropDown="1" showInputMessage="1" showErrorMessage="1" prompt="Do not change the Line Numbers" sqref="A90" xr:uid="{A47DBDCE-82B1-4994-AF64-307D05C0FC86}">
      <formula1>"2e"</formula1>
    </dataValidation>
    <dataValidation type="list" showDropDown="1" showInputMessage="1" showErrorMessage="1" prompt="Do not change the Line Numbers" sqref="A109" xr:uid="{AE4CAE99-FAB5-4885-A77D-9C00A71C918B}">
      <formula1>"2.1e"</formula1>
    </dataValidation>
    <dataValidation type="list" showDropDown="1" showInputMessage="1" showErrorMessage="1" prompt="Do not change the Line Numbers" sqref="A128" xr:uid="{CCB4965C-6278-4FA1-9F66-66D2221C747E}">
      <formula1>"2.2e"</formula1>
    </dataValidation>
    <dataValidation type="list" showDropDown="1" showInputMessage="1" showErrorMessage="1" prompt="Do not change the Line Numbers" sqref="A147" xr:uid="{A292E48D-CB09-4561-BA1C-6414D677BE4A}">
      <formula1>"2.3e"</formula1>
    </dataValidation>
    <dataValidation type="list" showDropDown="1" showInputMessage="1" showErrorMessage="1" prompt="Do not change the Line Numbers" sqref="A166" xr:uid="{C5DC776F-F378-4481-9D2F-20E9F698A988}">
      <formula1>"2.4e"</formula1>
    </dataValidation>
    <dataValidation type="list" showDropDown="1" showInputMessage="1" showErrorMessage="1" prompt="Do not change the Line Numbers" sqref="A185" xr:uid="{9712C797-E8FB-4E17-BF13-FEBCB773BB5F}">
      <formula1>"2.5e"</formula1>
    </dataValidation>
    <dataValidation type="list" showDropDown="1" showInputMessage="1" showErrorMessage="1" prompt="Do not change the Line Numbers" sqref="A204" xr:uid="{0F2CFA9D-EA58-4B4F-9373-2E862CBFB0C8}">
      <formula1>"2.6e"</formula1>
    </dataValidation>
    <dataValidation type="list" showDropDown="1" showInputMessage="1" showErrorMessage="1" prompt="Do not change the Line Numbers" sqref="A223" xr:uid="{5839CE9A-EFBE-4A3D-9532-603795F721DE}">
      <formula1>"2.7e"</formula1>
    </dataValidation>
    <dataValidation type="list" showDropDown="1" showInputMessage="1" showErrorMessage="1" errorTitle="Basic Plan" error="Claim Form Line # 1.4b corresponds to Basic Plan $5.25" sqref="C49" xr:uid="{20D5420C-5778-498E-96C5-9EF13FAAF640}">
      <formula1>"Basic $5.25"</formula1>
    </dataValidation>
    <dataValidation type="list" showDropDown="1" showInputMessage="1" showErrorMessage="1" errorTitle="Basic Plan" error="Claim Form Line # 1.5b corresponds to Basic Plan $5.25" sqref="C68" xr:uid="{CA93A4D4-ADAB-4F79-9ED6-8A1D88D10A9A}">
      <formula1>"Basic $5.25"</formula1>
    </dataValidation>
    <dataValidation type="list" showDropDown="1" showInputMessage="1" showErrorMessage="1" errorTitle="Basic Plan" error="Claim Form Line # 2.4b corresponds to Basic Plan $5.25" sqref="C163" xr:uid="{02D44091-B598-4941-BB81-D931BB9D56C7}">
      <formula1>"Basic $5.25"</formula1>
    </dataValidation>
    <dataValidation type="list" showDropDown="1" showInputMessage="1" showErrorMessage="1" errorTitle="Basic Plan" error="Claim Form Line # 2.5b corresponds to Basic Plan $5.25" sqref="C182" xr:uid="{4B1D4AEB-9415-4E3A-9F78-B5A0F82AD5E7}">
      <formula1>"Basic $5.25"</formula1>
    </dataValidation>
    <dataValidation type="list" showDropDown="1" showInputMessage="1" showErrorMessage="1" errorTitle="Basic Plan" error="Claim Form Line # 2.6b corresponds to Basic Plan $5.25" sqref="C201" xr:uid="{0F400915-C5CC-4922-A026-A8D9E06EB751}">
      <formula1>"Basic $5.25"</formula1>
    </dataValidation>
    <dataValidation type="list" showDropDown="1" showInputMessage="1" showErrorMessage="1" errorTitle="Basic Plan" error="Claim Form Line # 2.7b corresponds to Basic Plan $5.25" sqref="C220" xr:uid="{7730CB9F-0C3D-4779-BE39-809C4838AFAB}">
      <formula1>"Basic $5.25"</formula1>
    </dataValidation>
    <dataValidation type="list" showDropDown="1" showInputMessage="1" showErrorMessage="1" errorTitle="Voice" error="Claim Form Line # 2.7h corresponds to Voice" sqref="C229" xr:uid="{8FB4DC1C-4572-4716-A41C-FFD966C5123A}">
      <formula1>"Voice"</formula1>
    </dataValidation>
    <dataValidation type="list" showDropDown="1" showInputMessage="1" showErrorMessage="1" prompt="Do not change the Line Numbers" sqref="A229" xr:uid="{EF4DD482-0636-475F-AFD4-29A3C33EBD9C}">
      <formula1>"2.7h"</formula1>
    </dataValidation>
    <dataValidation type="list" showDropDown="1" showInputMessage="1" showErrorMessage="1" errorTitle="Voice" error="Claim Form Line # 2.5_x000a_h corresponds to Voice" sqref="C210" xr:uid="{084BDC2A-2432-471B-A23F-987763D9ED40}">
      <formula1>"Voice"</formula1>
    </dataValidation>
    <dataValidation type="list" showDropDown="1" showInputMessage="1" showErrorMessage="1" prompt="Do not change the Line Numbers" sqref="A210" xr:uid="{496534F4-DB1A-43EC-919E-EF6A4E818B99}">
      <formula1>"2.6h"</formula1>
    </dataValidation>
    <dataValidation type="list" showDropDown="1" showInputMessage="1" showErrorMessage="1" errorTitle="Voice" error="Claim Form Line # 2.5h corresponds to Voice" sqref="C191" xr:uid="{9DE0398C-ED5F-4FB0-93BE-88C9561136F4}">
      <formula1>"Voice"</formula1>
    </dataValidation>
    <dataValidation type="list" showDropDown="1" showInputMessage="1" showErrorMessage="1" prompt="Do not change the Line Numbers" sqref="A191" xr:uid="{C3E8166E-462E-49BB-98CB-1AE8C1CF3B9F}">
      <formula1>"2.5h"</formula1>
    </dataValidation>
    <dataValidation type="list" showDropDown="1" showInputMessage="1" showErrorMessage="1" errorTitle="Voice" error="Claim Form Line # 2.4h corresponds to Voice" sqref="C172" xr:uid="{6DB45331-E98C-4208-889C-F85824704776}">
      <formula1>"Voice"</formula1>
    </dataValidation>
    <dataValidation type="list" showDropDown="1" showInputMessage="1" showErrorMessage="1" prompt="Do not change the Line Numbers" sqref="A172" xr:uid="{BE2C66EC-AC47-400A-A1B4-0B84E992B460}">
      <formula1>"2.4h"</formula1>
    </dataValidation>
    <dataValidation type="list" showDropDown="1" showInputMessage="1" showErrorMessage="1" errorTitle="Voice" error="Claim Form Line # 1.5h corresponds to Voice" sqref="C77" xr:uid="{0D266D57-5A0F-47F6-A23A-C1124153B9E3}">
      <formula1>"Voice"</formula1>
    </dataValidation>
    <dataValidation type="list" showDropDown="1" showInputMessage="1" showErrorMessage="1" prompt="Do not change the Line Numbers" sqref="A77" xr:uid="{76956B44-5191-4645-BE90-4001E8D087D1}">
      <formula1>"1.5h"</formula1>
    </dataValidation>
    <dataValidation type="list" showDropDown="1" showInputMessage="1" showErrorMessage="1" errorTitle="Voice" error="Claim Form Line # 1.4h corresponds to Voice" sqref="C58" xr:uid="{9F5F4FC8-6627-4492-AD03-13CAE41A6C03}">
      <formula1>"Voice"</formula1>
    </dataValidation>
    <dataValidation type="list" showDropDown="1" showInputMessage="1" showErrorMessage="1" prompt="Do not change the Line Numbers" sqref="A58" xr:uid="{0F707FCF-8FB0-4560-94AE-5C5723ECE07B}">
      <formula1>"1.4h"</formula1>
    </dataValidation>
    <dataValidation type="list" showDropDown="1" showInputMessage="1" showErrorMessage="1" prompt="Do not change the Line Numbers" sqref="A153" xr:uid="{8CE6753C-72D9-4BBD-9D91-AF04D9784F19}">
      <formula1>"2.3g"</formula1>
    </dataValidation>
    <dataValidation type="list" showDropDown="1" showInputMessage="1" showErrorMessage="1" errorTitle="Promotional" error="Claim Form Line # 2.3f corresponds to Promotional Plans." sqref="C150" xr:uid="{DB75280A-C96D-4C5F-BF48-702E6A9D2D5A}">
      <formula1>"Promotional"</formula1>
    </dataValidation>
    <dataValidation type="list" showDropDown="1" showInputMessage="1" showErrorMessage="1" prompt="Do not change the Line Numbers" sqref="A134" xr:uid="{0E8E7E56-4CE7-440A-91C7-982A3881EF7C}">
      <formula1>"2.2g"</formula1>
    </dataValidation>
    <dataValidation type="list" showDropDown="1" showInputMessage="1" showErrorMessage="1" errorTitle="Promotional" error="Claim Form Line # 2.2f corresponds to Promotional Plans." sqref="C131" xr:uid="{C6E71F38-86F4-4012-A8E7-29DA3E86BD29}">
      <formula1>"Promotional"</formula1>
    </dataValidation>
    <dataValidation type="list" showDropDown="1" showInputMessage="1" showErrorMessage="1" prompt="Do not change the Line Numbers" sqref="A115" xr:uid="{78B38F8A-2767-408B-81C8-D38B4CC020C5}">
      <formula1>"2.1g"</formula1>
    </dataValidation>
    <dataValidation type="list" showDropDown="1" showInputMessage="1" showErrorMessage="1" errorTitle="Promotional" error="Claim Form Line # 2.1f corresponds to Promotional Plans." sqref="C112" xr:uid="{A69B0F66-06F9-46D4-93B9-6E6402B09324}">
      <formula1>"Promotional"</formula1>
    </dataValidation>
    <dataValidation type="list" showDropDown="1" showInputMessage="1" showErrorMessage="1" prompt="Do not change the Line Numbers" sqref="A96" xr:uid="{A75DB1F2-5360-4F8E-9146-4F17F439F772}">
      <formula1>"2g"</formula1>
    </dataValidation>
    <dataValidation type="list" showDropDown="1" showInputMessage="1" showErrorMessage="1" errorTitle="Promotional" error="Claim Form Line # 2f corresponds to Promotional Plans." sqref="C93" xr:uid="{F2B20641-22D1-4B3A-AAEE-CE3D887CCE13}">
      <formula1>"Promotional"</formula1>
    </dataValidation>
    <dataValidation type="list" showDropDown="1" showInputMessage="1" showErrorMessage="1" errorTitle="EBB" error="Claim Form Line # 1.1g corresponds to EBB" sqref="C39" xr:uid="{FBDB5936-EA51-4C28-A660-F7521B63F90F}">
      <formula1>"EBB"</formula1>
    </dataValidation>
    <dataValidation type="list" showDropDown="1" showInputMessage="1" showErrorMessage="1" prompt="Do not change the Line Numbers" sqref="A39" xr:uid="{F8E19F5E-FA11-45B8-A713-039A23EDF229}">
      <formula1>"1.1g"</formula1>
    </dataValidation>
    <dataValidation type="list" showDropDown="1" showInputMessage="1" showErrorMessage="1" errorTitle="Promotional" error="Claim Form Line # 1.1f corresponds to Promotional Plans." sqref="C36" xr:uid="{C153CB9D-8C67-4C3D-9FCF-353951E72428}">
      <formula1>"Promotional"</formula1>
    </dataValidation>
    <dataValidation type="list" showDropDown="1" showInputMessage="1" showErrorMessage="1" prompt="Do not change the Line Numbers" sqref="A20" xr:uid="{8759835A-2891-443A-9DE1-EAC0A137D567}">
      <formula1>"1g"</formula1>
    </dataValidation>
    <dataValidation type="list" showDropDown="1" showInputMessage="1" showErrorMessage="1" errorTitle="Promotional" error="Claim Form Line # 1f corresponds to Promotional Plans." sqref="C17" xr:uid="{0E9336C6-8B48-465C-8504-BEEC56D7778F}">
      <formula1>"Promotional"</formula1>
    </dataValidation>
    <dataValidation type="list" showDropDown="1" showInputMessage="1" showErrorMessage="1" errorTitle="EBB" error="Claim Form Line # 2.3_x000a_g corresponds to EBB" sqref="C153" xr:uid="{C8759DDC-7066-4323-AD3D-7FE026E6C4FA}">
      <formula1>"EBB"</formula1>
    </dataValidation>
    <dataValidation type="list" showDropDown="1" showInputMessage="1" showErrorMessage="1" prompt="Do not change the Line Numbers" sqref="A150" xr:uid="{C08E8700-9097-417E-9918-F1599E117F0F}">
      <formula1>"2.3f"</formula1>
    </dataValidation>
    <dataValidation type="list" showDropDown="1" showInputMessage="1" showErrorMessage="1" errorTitle="EBB" error="Claim Form Line # 2.7_x000a_g corresponds to EBB" sqref="C226" xr:uid="{2E104FF3-8275-4054-A2AD-DF41DC48B958}">
      <formula1>"EBB"</formula1>
    </dataValidation>
    <dataValidation type="list" showDropDown="1" showInputMessage="1" showErrorMessage="1" prompt="Do not change the Line Numbers" sqref="A226" xr:uid="{6155D81C-FBB2-40EE-A6E5-8D64588831F2}">
      <formula1>"2.7g"</formula1>
    </dataValidation>
    <dataValidation type="list" showDropDown="1" showInputMessage="1" showErrorMessage="1" prompt="Do not change the Line Numbers" sqref="A207" xr:uid="{0B935146-BF23-42DD-B98F-C52CFC5173CA}">
      <formula1>"2.6g"</formula1>
    </dataValidation>
    <dataValidation type="list" showDropDown="1" showInputMessage="1" showErrorMessage="1" errorTitle="EBB" error="Claim Form Line # 2.5_x000a_g corresponds to EBB" sqref="C207 C188" xr:uid="{C4FEC891-652A-4478-B454-F76D93CCEA82}">
      <formula1>"EBB"</formula1>
    </dataValidation>
    <dataValidation type="list" showDropDown="1" showInputMessage="1" showErrorMessage="1" prompt="Do not change the Line Numbers" sqref="A188" xr:uid="{230D981F-B4A6-431E-BAAC-DEBC607AD0B1}">
      <formula1>"2.5g"</formula1>
    </dataValidation>
    <dataValidation type="list" showDropDown="1" showInputMessage="1" showErrorMessage="1" errorTitle="EBB" error="Claim Form Line # 2.4_x000a_g corresponds to EBB" sqref="C169" xr:uid="{CAFFF55E-7518-497F-B183-5D24B4D2C096}">
      <formula1>"EBB"</formula1>
    </dataValidation>
    <dataValidation type="list" showDropDown="1" showInputMessage="1" showErrorMessage="1" prompt="Do not change the Line Numbers" sqref="A169" xr:uid="{A832F57F-26BD-49C2-B0A9-2F09F8A677CD}">
      <formula1>"2.4g"</formula1>
    </dataValidation>
    <dataValidation type="list" showDropDown="1" showInputMessage="1" showErrorMessage="1" errorTitle="EBB" error="Claim Form Line # 2.2_x000a_g corresponds to EBB" sqref="C134" xr:uid="{E29AF226-EFAD-469A-BCF2-BC69261C02FC}">
      <formula1>"EBB"</formula1>
    </dataValidation>
    <dataValidation type="list" showDropDown="1" showInputMessage="1" showErrorMessage="1" prompt="Do not change the Line Numbers" sqref="A131" xr:uid="{99CC6FB9-5143-439E-863D-C5BDC7465A8B}">
      <formula1>"2.2f"</formula1>
    </dataValidation>
    <dataValidation type="list" showDropDown="1" showInputMessage="1" showErrorMessage="1" errorTitle="EBB" error="Claim Form Line # 2.1_x000a_g corresponds to EBB" sqref="C115" xr:uid="{A31CDE02-3E6E-45D2-A7DA-B02F65F53895}">
      <formula1>"EBB"</formula1>
    </dataValidation>
    <dataValidation type="list" showDropDown="1" showInputMessage="1" showErrorMessage="1" prompt="Do not change the Line Numbers" sqref="A112" xr:uid="{609BE585-D23E-49CD-A299-6616FF0F595F}">
      <formula1>"2.1f"</formula1>
    </dataValidation>
    <dataValidation type="list" showDropDown="1" showInputMessage="1" showErrorMessage="1" errorTitle="EBB" error="Claim Form Line # 2_x000a_g corresponds to EBB" sqref="C96" xr:uid="{8CA22DD2-72CD-4D72-8D61-DC402957284B}">
      <formula1>"EBB"</formula1>
    </dataValidation>
    <dataValidation type="list" showDropDown="1" showInputMessage="1" showErrorMessage="1" prompt="Do not change the Line Numbers" sqref="A93" xr:uid="{055C2551-BCB5-47D3-B31F-C9FEDD352122}">
      <formula1>"2f"</formula1>
    </dataValidation>
    <dataValidation type="list" showDropDown="1" showInputMessage="1" showErrorMessage="1" errorTitle="EBB" error="Claim Form Line # 1.4g corresponds to EBB" sqref="C55" xr:uid="{E27B6F36-CF32-4205-A616-CC898F865C66}">
      <formula1>"EBB"</formula1>
    </dataValidation>
    <dataValidation type="list" showDropDown="1" showInputMessage="1" showErrorMessage="1" errorTitle="EBB" error="Claim Form Line # 1.5_x000a_g corresponds to EBB" sqref="C74" xr:uid="{C092BC84-AE20-4646-863F-CB52255F5C07}">
      <formula1>"EBB"</formula1>
    </dataValidation>
    <dataValidation type="list" showDropDown="1" showInputMessage="1" showErrorMessage="1" prompt="Do not change the Line Numbers" sqref="A74" xr:uid="{25A9CDF8-2B37-4147-AA4C-E3B0975988F0}">
      <formula1>"1.5g"</formula1>
    </dataValidation>
    <dataValidation type="list" showDropDown="1" showInputMessage="1" showErrorMessage="1" prompt="Do not change the Line Numbers" sqref="A55" xr:uid="{5081B256-A1E7-4BB4-B262-56617B796E4F}">
      <formula1>"1.4g"</formula1>
    </dataValidation>
    <dataValidation type="list" showDropDown="1" showInputMessage="1" showErrorMessage="1" prompt="Do not change the Line Numbers" sqref="A36" xr:uid="{F26869B3-5E8F-47E1-841E-4B85D0FF735D}">
      <formula1>"1.1f"</formula1>
    </dataValidation>
    <dataValidation type="list" showDropDown="1" showInputMessage="1" showErrorMessage="1" errorTitle="EBB" error="Claim Form Line # 1g corresponds to EBB" sqref="C20" xr:uid="{6C98F96E-4C01-4495-8160-9D09DD6844AD}">
      <formula1>"EBB"</formula1>
    </dataValidation>
    <dataValidation type="list" showDropDown="1" showInputMessage="1" showErrorMessage="1" prompt="Do not change the Line Numbers" sqref="A17" xr:uid="{2C27D236-37E8-43B6-8465-FBB749929C38}">
      <formula1>"1f"</formula1>
    </dataValidation>
    <dataValidation type="list" showDropDown="1" showInputMessage="1" showErrorMessage="1" errorTitle="Basic Plan with 4.5GB" error="Claim Form Line # 2.7e corresponds to Basic Plus Plan" sqref="C223" xr:uid="{745F8743-2DBB-47FF-ADAE-C11AD7905187}">
      <formula1>"Basic Plus"</formula1>
    </dataValidation>
    <dataValidation type="list" showDropDown="1" showInputMessage="1" showErrorMessage="1" errorTitle="Basic Plan with 4.5GB" error="Claim Form Line # 2.6e corresponds to Basic Plus Plan" sqref="C204" xr:uid="{9AB550AA-5E71-4395-A95A-8D1FD36440D9}">
      <formula1>"Basic Plus"</formula1>
    </dataValidation>
    <dataValidation type="list" showDropDown="1" showInputMessage="1" showErrorMessage="1" errorTitle="Basic Plan with 4.5GB" error="Claim Form Line # 2.5e corresponds to Basic Plus Plan" sqref="C185" xr:uid="{E09D1756-A4A2-48E4-9216-4620E16979BB}">
      <formula1>"Basic Plus"</formula1>
    </dataValidation>
    <dataValidation type="list" showDropDown="1" showInputMessage="1" showErrorMessage="1" errorTitle="Basic Plan with 4.5GB" error="Claim Form Line # 2.4e corresponds to Basic Plus Plan" sqref="C166" xr:uid="{58F088E7-59F9-4698-9B08-52BA96EA9CF6}">
      <formula1>"Basic Plus"</formula1>
    </dataValidation>
    <dataValidation type="list" showDropDown="1" showInputMessage="1" showErrorMessage="1" errorTitle="Basic Plan with 4.5GB" error="Claim Form Line # 2.3e corresponds to Basic Plus Plan" sqref="C147" xr:uid="{8D7CD008-51F2-4CC2-81D3-B3BAACC61179}">
      <formula1>"Basic Plus"</formula1>
    </dataValidation>
    <dataValidation type="list" showDropDown="1" showInputMessage="1" showErrorMessage="1" errorTitle="Basic Plan with 4.5GB" error="Claim Form Line # 2.2e corresponds to Basic Plus Plan" sqref="C128" xr:uid="{3E56A4F2-4B21-40DF-A6FB-5DEA98355644}">
      <formula1>"Basic Plus"</formula1>
    </dataValidation>
    <dataValidation type="list" showDropDown="1" showInputMessage="1" showErrorMessage="1" errorTitle="Basic Plan with 4.5GB" error="Claim Form Line # 2.1e corresponds to Basic Plus Plan" sqref="C109" xr:uid="{15998B29-45B7-4C1E-BD65-9C30F86AD30B}">
      <formula1>"Basic Plus"</formula1>
    </dataValidation>
    <dataValidation type="list" showDropDown="1" showInputMessage="1" showErrorMessage="1" errorTitle="Basic Plan with 4.5GB" error="Claim Form Line # 2e corresponds to Basic Plus Plan" sqref="C90" xr:uid="{1F5C2A0E-E418-4C8F-8246-DA7DE27026EC}">
      <formula1>"Basic Plus"</formula1>
    </dataValidation>
    <dataValidation type="list" showDropDown="1" showInputMessage="1" showErrorMessage="1" errorTitle="Basic Plan with 4.5GB" error="Claim Form Line # 1.5e corresponds to Basic Plus Plan" sqref="C71" xr:uid="{2073384A-A2DA-431F-9112-31D8BDFB6B60}">
      <formula1>"Basic Plus"</formula1>
    </dataValidation>
    <dataValidation type="list" showDropDown="1" showInputMessage="1" showErrorMessage="1" errorTitle="Basic Plan with 4.5GB" error="Claim Form Line # 1.4e corresponds to Basic Plus Plan" sqref="C52" xr:uid="{DCBE28D6-BAA8-4B1B-83BE-0D89631A6160}">
      <formula1>"Basic Plus"</formula1>
    </dataValidation>
    <dataValidation type="list" showDropDown="1" showInputMessage="1" showErrorMessage="1" errorTitle="Basic Plan with 4.5GB" error="Claim Form Line # 1.1e corresponds to Basic Plus Plan" sqref="C33" xr:uid="{704FC172-CD4F-4FEF-A1DE-496D6590E1BD}">
      <formula1>"Basic Plus"</formula1>
    </dataValidation>
    <dataValidation type="list" showDropDown="1" showInputMessage="1" showErrorMessage="1" errorTitle="Basic Plan with 4.5GB" error="Claim Form Line # 1e corresponds to Basic Plus" sqref="C14" xr:uid="{31031A3D-8B6E-42B7-98C1-7DEAE1061D8F}">
      <formula1>"Basic Plus"</formula1>
    </dataValidation>
    <dataValidation type="list" operator="equal" showDropDown="1" showInputMessage="1" showErrorMessage="1" errorTitle="Standard Plan" error="Claim Form Line # 2.6 corresponds to Standard Plan only" sqref="C198" xr:uid="{EF635101-7D98-4B15-BD5F-F70D7F632088}">
      <formula1>"Standard"</formula1>
    </dataValidation>
    <dataValidation type="list" allowBlank="1" showInputMessage="1" showErrorMessage="1" prompt="Service Tier numbers only 1 - 10." sqref="B8 B27 B84 B103" xr:uid="{B88A633C-2C35-457C-98C8-412F5EC0E073}">
      <formula1>"1,2,3,4,5,6,7,8,9,10"</formula1>
    </dataValidation>
    <dataValidation type="list" allowBlank="1" showInputMessage="1" showErrorMessage="1" sqref="B11 B14 B17 B30 B33 B36 B87 B90 B93 B106 B109 B112" xr:uid="{83BD520D-A016-4D62-9502-4E4BD197EEB7}">
      <formula1>"1,2,3,4,5,6,7,8,9,10"</formula1>
    </dataValidation>
    <dataValidation type="list" allowBlank="1" showInputMessage="1" showErrorMessage="1" prompt="Service Tier numbers only 1 - 10." sqref="B46 B49 B52 B58 B65 B68 B71 B77 B160 B163 B166 B172 B179 B182 B185 B191" xr:uid="{767EF62F-8ED4-4A1F-90A5-789C0E5FE961}">
      <formula1>"1**,2**,3**,4**,5**,6**,7**,8**,9**,10**"</formula1>
    </dataValidation>
    <dataValidation type="list" allowBlank="1" showInputMessage="1" showErrorMessage="1" prompt="Service Tier numbers only 1 - 10." sqref="B122 B125 B128 B131 B141 B144 B147 B150 B198 B204 B201 B210 B217 B220 B223 B229" xr:uid="{30E9925F-45B0-4CE1-8A63-02F5C15BEEE1}">
      <formula1>"1 (TTY),2 (TTY),3 (TTY),4 (TTY),5 (TTY),6 (TTY),7 (TTY),8 (TTY),9 (TTY),10 (TTY)"</formula1>
    </dataValidation>
  </dataValidations>
  <pageMargins left="0.75" right="0.7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8"/>
  <sheetViews>
    <sheetView workbookViewId="0">
      <selection activeCell="A2" sqref="A2:B2"/>
    </sheetView>
  </sheetViews>
  <sheetFormatPr defaultRowHeight="12.75" x14ac:dyDescent="0.2"/>
  <cols>
    <col min="1" max="1" width="11.42578125" style="174" customWidth="1"/>
    <col min="2" max="8" width="17.28515625" style="352" customWidth="1"/>
    <col min="9" max="9" width="17.28515625" style="174" customWidth="1"/>
    <col min="10" max="10" width="15.85546875" style="174" customWidth="1"/>
    <col min="11" max="11" width="18.85546875" style="174" bestFit="1" customWidth="1"/>
    <col min="12" max="16384" width="9.140625" style="174"/>
  </cols>
  <sheetData>
    <row r="1" spans="1:17" x14ac:dyDescent="0.2">
      <c r="A1" s="202" t="s">
        <v>0</v>
      </c>
      <c r="B1" s="334"/>
      <c r="C1" s="334"/>
      <c r="D1" s="334"/>
      <c r="E1" s="334"/>
      <c r="F1" s="334"/>
      <c r="G1" s="334"/>
      <c r="H1" s="334"/>
      <c r="I1" s="176"/>
      <c r="J1" s="176"/>
      <c r="K1" s="176"/>
      <c r="L1" s="176"/>
      <c r="M1" s="176"/>
      <c r="N1" s="176"/>
      <c r="O1" s="176"/>
      <c r="P1" s="176"/>
      <c r="Q1" s="176"/>
    </row>
    <row r="2" spans="1:17" x14ac:dyDescent="0.2">
      <c r="A2" s="202" t="str">
        <f>'Claim Form Summary'!A5</f>
        <v>CPCN  _####________</v>
      </c>
      <c r="B2" s="202" t="str">
        <f>'Claim Form Summary'!A2</f>
        <v>For Period of ___January 2022___________</v>
      </c>
      <c r="C2" s="334"/>
      <c r="D2" s="334"/>
      <c r="E2" s="334"/>
      <c r="F2" s="334"/>
      <c r="G2" s="334"/>
      <c r="H2" s="334"/>
      <c r="I2" s="176"/>
      <c r="J2" s="176"/>
      <c r="K2" s="176"/>
      <c r="L2" s="176"/>
      <c r="M2" s="176"/>
      <c r="N2" s="176"/>
      <c r="O2" s="176"/>
      <c r="P2" s="176"/>
      <c r="Q2" s="176"/>
    </row>
    <row r="3" spans="1:17" ht="15.75" x14ac:dyDescent="0.25">
      <c r="A3" s="335" t="s">
        <v>423</v>
      </c>
      <c r="B3" s="176"/>
      <c r="C3" s="176"/>
      <c r="D3" s="176"/>
      <c r="E3" s="176"/>
      <c r="F3" s="176"/>
      <c r="G3" s="176"/>
      <c r="H3" s="176"/>
      <c r="I3" s="176"/>
      <c r="J3" s="176"/>
      <c r="K3" s="176"/>
      <c r="L3" s="176"/>
      <c r="M3" s="176"/>
      <c r="N3" s="176"/>
      <c r="O3" s="176"/>
      <c r="P3" s="176"/>
      <c r="Q3" s="176"/>
    </row>
    <row r="4" spans="1:17" ht="15.75" x14ac:dyDescent="0.25">
      <c r="A4" s="191"/>
      <c r="B4" s="334"/>
      <c r="C4" s="334"/>
      <c r="D4" s="334"/>
      <c r="E4" s="334"/>
      <c r="F4" s="334"/>
      <c r="G4" s="334"/>
      <c r="H4" s="334"/>
      <c r="I4" s="176"/>
      <c r="J4" s="176"/>
      <c r="K4" s="176"/>
      <c r="L4" s="176"/>
      <c r="M4" s="176"/>
      <c r="N4" s="176"/>
      <c r="O4" s="176"/>
      <c r="P4" s="176"/>
      <c r="Q4" s="176"/>
    </row>
    <row r="5" spans="1:17" ht="15" x14ac:dyDescent="0.25">
      <c r="A5" s="435"/>
      <c r="B5" s="436"/>
      <c r="C5" s="436"/>
      <c r="D5" s="436"/>
      <c r="E5" s="436"/>
      <c r="F5" s="436"/>
      <c r="G5" s="436"/>
      <c r="H5" s="436"/>
      <c r="I5" s="436"/>
      <c r="J5" s="436"/>
      <c r="K5" s="336"/>
      <c r="L5" s="176"/>
      <c r="M5" s="176"/>
      <c r="N5" s="176"/>
      <c r="O5" s="176"/>
      <c r="P5" s="176"/>
      <c r="Q5" s="176"/>
    </row>
    <row r="6" spans="1:17" x14ac:dyDescent="0.2">
      <c r="A6" s="337" t="s">
        <v>96</v>
      </c>
      <c r="B6" s="338" t="s">
        <v>97</v>
      </c>
      <c r="C6" s="337" t="s">
        <v>98</v>
      </c>
      <c r="D6" s="337" t="s">
        <v>99</v>
      </c>
      <c r="E6" s="337" t="s">
        <v>100</v>
      </c>
      <c r="F6" s="337" t="s">
        <v>101</v>
      </c>
      <c r="G6" s="337" t="s">
        <v>102</v>
      </c>
      <c r="H6" s="337" t="s">
        <v>103</v>
      </c>
      <c r="I6" s="337" t="s">
        <v>104</v>
      </c>
      <c r="J6" s="339" t="s">
        <v>105</v>
      </c>
      <c r="K6" s="337" t="s">
        <v>123</v>
      </c>
      <c r="L6" s="176"/>
      <c r="M6" s="176"/>
      <c r="N6" s="176"/>
      <c r="O6" s="176"/>
      <c r="P6" s="176"/>
      <c r="Q6" s="176"/>
    </row>
    <row r="7" spans="1:17" ht="63.75" x14ac:dyDescent="0.2">
      <c r="A7" s="340" t="s">
        <v>106</v>
      </c>
      <c r="B7" s="340" t="s">
        <v>118</v>
      </c>
      <c r="C7" s="341" t="s">
        <v>78</v>
      </c>
      <c r="D7" s="341" t="s">
        <v>124</v>
      </c>
      <c r="E7" s="341" t="s">
        <v>125</v>
      </c>
      <c r="F7" s="341" t="s">
        <v>126</v>
      </c>
      <c r="G7" s="341" t="s">
        <v>127</v>
      </c>
      <c r="H7" s="341" t="s">
        <v>128</v>
      </c>
      <c r="I7" s="342" t="s">
        <v>129</v>
      </c>
      <c r="J7" s="343" t="s">
        <v>130</v>
      </c>
      <c r="K7" s="344" t="s">
        <v>131</v>
      </c>
      <c r="L7" s="176"/>
      <c r="M7" s="176"/>
      <c r="N7" s="176"/>
      <c r="O7" s="176"/>
      <c r="P7" s="176"/>
      <c r="Q7" s="176"/>
    </row>
    <row r="8" spans="1:17" x14ac:dyDescent="0.2">
      <c r="A8" s="345">
        <v>3</v>
      </c>
      <c r="B8" s="346" t="s">
        <v>132</v>
      </c>
      <c r="C8" s="347" t="s">
        <v>84</v>
      </c>
      <c r="D8" s="348">
        <v>39</v>
      </c>
      <c r="E8" s="348">
        <v>0</v>
      </c>
      <c r="F8" s="348">
        <v>0</v>
      </c>
      <c r="G8" s="348">
        <f>D8-E8-F8</f>
        <v>39</v>
      </c>
      <c r="H8" s="348">
        <v>39</v>
      </c>
      <c r="I8" s="349">
        <f>MIN(G8:H8)</f>
        <v>39</v>
      </c>
      <c r="J8" s="350">
        <v>25</v>
      </c>
      <c r="K8" s="353">
        <f>I8*J8</f>
        <v>975</v>
      </c>
      <c r="L8" s="176"/>
      <c r="M8" s="176"/>
      <c r="N8" s="176"/>
      <c r="O8" s="176"/>
      <c r="P8" s="176"/>
      <c r="Q8" s="176"/>
    </row>
    <row r="9" spans="1:17" ht="25.5" x14ac:dyDescent="0.2">
      <c r="A9" s="345">
        <v>3.1</v>
      </c>
      <c r="B9" s="346" t="s">
        <v>133</v>
      </c>
      <c r="C9" s="347" t="s">
        <v>84</v>
      </c>
      <c r="D9" s="348">
        <v>45</v>
      </c>
      <c r="E9" s="348">
        <v>0</v>
      </c>
      <c r="F9" s="348">
        <v>45</v>
      </c>
      <c r="G9" s="348">
        <f t="shared" ref="G9:G13" si="0">D9-E9-F9</f>
        <v>0</v>
      </c>
      <c r="H9" s="348">
        <v>39</v>
      </c>
      <c r="I9" s="349">
        <f t="shared" ref="I9:I13" si="1">MIN(G9:H9)</f>
        <v>0</v>
      </c>
      <c r="J9" s="351">
        <v>1</v>
      </c>
      <c r="K9" s="353">
        <f>I9*J9</f>
        <v>0</v>
      </c>
      <c r="L9" s="176"/>
      <c r="M9" s="176"/>
      <c r="N9" s="176"/>
      <c r="O9" s="176"/>
      <c r="P9" s="176"/>
      <c r="Q9" s="176"/>
    </row>
    <row r="10" spans="1:17" x14ac:dyDescent="0.2">
      <c r="A10" s="345">
        <v>4</v>
      </c>
      <c r="B10" s="346" t="s">
        <v>132</v>
      </c>
      <c r="C10" s="347" t="s">
        <v>83</v>
      </c>
      <c r="D10" s="348">
        <v>39</v>
      </c>
      <c r="E10" s="348">
        <v>0</v>
      </c>
      <c r="F10" s="348">
        <v>0</v>
      </c>
      <c r="G10" s="348">
        <f t="shared" si="0"/>
        <v>39</v>
      </c>
      <c r="H10" s="348">
        <v>39</v>
      </c>
      <c r="I10" s="349">
        <f>MIN(G10:H10)</f>
        <v>39</v>
      </c>
      <c r="J10" s="351">
        <v>15</v>
      </c>
      <c r="K10" s="353">
        <f>I10*J10</f>
        <v>585</v>
      </c>
      <c r="L10" s="176"/>
      <c r="M10" s="176"/>
      <c r="N10" s="176"/>
      <c r="O10" s="176"/>
      <c r="P10" s="176"/>
      <c r="Q10" s="176"/>
    </row>
    <row r="11" spans="1:17" ht="25.5" x14ac:dyDescent="0.2">
      <c r="A11" s="345">
        <v>4.0999999999999996</v>
      </c>
      <c r="B11" s="346" t="s">
        <v>133</v>
      </c>
      <c r="C11" s="347" t="s">
        <v>83</v>
      </c>
      <c r="D11" s="348">
        <v>45</v>
      </c>
      <c r="E11" s="348">
        <v>0</v>
      </c>
      <c r="F11" s="348">
        <v>0</v>
      </c>
      <c r="G11" s="348">
        <f t="shared" si="0"/>
        <v>45</v>
      </c>
      <c r="H11" s="348">
        <v>39</v>
      </c>
      <c r="I11" s="349">
        <f t="shared" si="1"/>
        <v>39</v>
      </c>
      <c r="J11" s="351">
        <v>1</v>
      </c>
      <c r="K11" s="353">
        <f>I11*J11</f>
        <v>39</v>
      </c>
      <c r="L11" s="176"/>
      <c r="M11" s="176"/>
      <c r="N11" s="176"/>
      <c r="O11" s="176"/>
      <c r="P11" s="176"/>
      <c r="Q11" s="176"/>
    </row>
    <row r="12" spans="1:17" ht="25.5" x14ac:dyDescent="0.2">
      <c r="A12" s="345">
        <v>4.2</v>
      </c>
      <c r="B12" s="346" t="s">
        <v>134</v>
      </c>
      <c r="C12" s="347" t="s">
        <v>83</v>
      </c>
      <c r="D12" s="348">
        <v>39</v>
      </c>
      <c r="E12" s="348">
        <v>0</v>
      </c>
      <c r="F12" s="348">
        <v>0</v>
      </c>
      <c r="G12" s="348">
        <f t="shared" si="0"/>
        <v>39</v>
      </c>
      <c r="H12" s="348">
        <v>39</v>
      </c>
      <c r="I12" s="349">
        <f t="shared" si="1"/>
        <v>39</v>
      </c>
      <c r="J12" s="351">
        <v>0</v>
      </c>
      <c r="K12" s="353">
        <f t="shared" ref="K12:K13" si="2">I12*J12</f>
        <v>0</v>
      </c>
      <c r="L12" s="176"/>
      <c r="M12" s="176"/>
      <c r="N12" s="176"/>
      <c r="O12" s="176"/>
      <c r="P12" s="176"/>
      <c r="Q12" s="176"/>
    </row>
    <row r="13" spans="1:17" ht="25.5" x14ac:dyDescent="0.2">
      <c r="A13" s="345">
        <v>4.3</v>
      </c>
      <c r="B13" s="346" t="s">
        <v>135</v>
      </c>
      <c r="C13" s="347" t="s">
        <v>83</v>
      </c>
      <c r="D13" s="348">
        <v>45</v>
      </c>
      <c r="E13" s="348">
        <v>0</v>
      </c>
      <c r="F13" s="348">
        <v>0</v>
      </c>
      <c r="G13" s="348">
        <f t="shared" si="0"/>
        <v>45</v>
      </c>
      <c r="H13" s="348">
        <v>39</v>
      </c>
      <c r="I13" s="349">
        <f t="shared" si="1"/>
        <v>39</v>
      </c>
      <c r="J13" s="351">
        <v>0</v>
      </c>
      <c r="K13" s="353">
        <f t="shared" si="2"/>
        <v>0</v>
      </c>
      <c r="L13" s="176"/>
      <c r="M13" s="176"/>
      <c r="N13" s="176"/>
      <c r="O13" s="176"/>
      <c r="P13" s="176"/>
      <c r="Q13" s="176"/>
    </row>
    <row r="14" spans="1:17" ht="15" x14ac:dyDescent="0.25">
      <c r="A14" s="175"/>
      <c r="B14" s="334"/>
      <c r="C14" s="334"/>
      <c r="D14" s="334"/>
      <c r="E14" s="334"/>
      <c r="F14" s="334"/>
      <c r="G14" s="334"/>
      <c r="H14" s="334"/>
      <c r="I14" s="176"/>
      <c r="J14" s="176"/>
      <c r="K14" s="176"/>
      <c r="L14" s="176"/>
      <c r="M14" s="176"/>
      <c r="N14" s="176"/>
      <c r="O14" s="176"/>
      <c r="P14" s="176"/>
      <c r="Q14" s="176"/>
    </row>
    <row r="15" spans="1:17" x14ac:dyDescent="0.2">
      <c r="A15" s="176"/>
      <c r="B15" s="334"/>
      <c r="C15" s="334"/>
      <c r="D15" s="334"/>
      <c r="E15" s="334"/>
      <c r="F15" s="334"/>
      <c r="G15" s="334"/>
      <c r="H15" s="334"/>
      <c r="I15" s="176"/>
      <c r="J15" s="176"/>
      <c r="K15" s="176"/>
      <c r="L15" s="176"/>
      <c r="M15" s="176"/>
      <c r="N15" s="176"/>
      <c r="O15" s="176"/>
      <c r="P15" s="176"/>
      <c r="Q15" s="176"/>
    </row>
    <row r="16" spans="1:17" x14ac:dyDescent="0.2">
      <c r="A16" s="222" t="s">
        <v>94</v>
      </c>
      <c r="B16" s="334"/>
      <c r="C16" s="334"/>
      <c r="D16" s="334"/>
      <c r="E16" s="334"/>
      <c r="F16" s="334"/>
      <c r="G16" s="334"/>
      <c r="H16" s="334"/>
      <c r="I16" s="176"/>
      <c r="J16" s="176"/>
      <c r="K16" s="176"/>
      <c r="L16" s="176"/>
      <c r="M16" s="176"/>
      <c r="N16" s="176"/>
      <c r="O16" s="176"/>
      <c r="P16" s="176"/>
      <c r="Q16" s="176"/>
    </row>
    <row r="17" spans="1:17" x14ac:dyDescent="0.2">
      <c r="A17" s="176"/>
      <c r="B17" s="334"/>
      <c r="C17" s="334"/>
      <c r="D17" s="334"/>
      <c r="E17" s="334"/>
      <c r="F17" s="334"/>
      <c r="G17" s="334"/>
      <c r="H17" s="334"/>
      <c r="I17" s="176"/>
      <c r="J17" s="176"/>
      <c r="K17" s="176"/>
      <c r="L17" s="176"/>
      <c r="M17" s="176"/>
      <c r="N17" s="176"/>
      <c r="O17" s="176"/>
      <c r="P17" s="176"/>
      <c r="Q17" s="176"/>
    </row>
    <row r="18" spans="1:17" x14ac:dyDescent="0.2">
      <c r="A18" s="176"/>
      <c r="B18" s="334"/>
      <c r="C18" s="334"/>
      <c r="D18" s="334"/>
      <c r="E18" s="334"/>
      <c r="F18" s="334"/>
      <c r="G18" s="334"/>
      <c r="H18" s="334"/>
      <c r="I18" s="176"/>
      <c r="J18" s="221"/>
      <c r="K18" s="176"/>
      <c r="L18" s="176"/>
      <c r="M18" s="176"/>
      <c r="N18" s="176"/>
      <c r="O18" s="176"/>
      <c r="P18" s="176"/>
      <c r="Q18" s="176"/>
    </row>
  </sheetData>
  <sheetProtection sheet="1" objects="1" scenarios="1"/>
  <mergeCells count="1">
    <mergeCell ref="A5:J5"/>
  </mergeCells>
  <phoneticPr fontId="12" type="noConversion"/>
  <pageMargins left="0.75" right="0.75" top="1" bottom="1" header="0.5" footer="0.5"/>
  <pageSetup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5"/>
  <sheetViews>
    <sheetView workbookViewId="0">
      <selection activeCell="A2" sqref="A2:B2"/>
    </sheetView>
  </sheetViews>
  <sheetFormatPr defaultRowHeight="12.75" x14ac:dyDescent="0.2"/>
  <cols>
    <col min="1" max="1" width="15.7109375" style="15" customWidth="1"/>
    <col min="2" max="2" width="29.140625" style="3" customWidth="1"/>
    <col min="3" max="3" width="24" customWidth="1"/>
    <col min="4" max="4" width="14.5703125" style="3" customWidth="1"/>
    <col min="5" max="5" width="18.85546875" style="3" customWidth="1"/>
  </cols>
  <sheetData>
    <row r="1" spans="1:5" ht="14.25" x14ac:dyDescent="0.2">
      <c r="A1" s="41" t="s">
        <v>0</v>
      </c>
      <c r="B1" s="80"/>
      <c r="C1" s="81"/>
      <c r="D1" s="82"/>
      <c r="E1" s="21"/>
    </row>
    <row r="2" spans="1:5" x14ac:dyDescent="0.2">
      <c r="A2" s="61" t="str">
        <f>'Claim Form Summary'!A5</f>
        <v>CPCN  _####________</v>
      </c>
      <c r="B2" s="61" t="str">
        <f>'Claim Form Summary'!A2</f>
        <v>For Period of ___January 2022___________</v>
      </c>
      <c r="C2" s="81"/>
      <c r="D2" s="82"/>
      <c r="E2" s="21"/>
    </row>
    <row r="3" spans="1:5" ht="14.25" x14ac:dyDescent="0.2">
      <c r="A3" s="22"/>
      <c r="B3" s="80"/>
      <c r="C3" s="81"/>
      <c r="D3" s="82"/>
      <c r="E3" s="21"/>
    </row>
    <row r="4" spans="1:5" ht="15.75" x14ac:dyDescent="0.25">
      <c r="A4" s="437" t="s">
        <v>424</v>
      </c>
      <c r="B4" s="438"/>
      <c r="C4" s="70"/>
      <c r="D4" s="78"/>
    </row>
    <row r="5" spans="1:5" ht="13.5" thickBot="1" x14ac:dyDescent="0.25">
      <c r="A5" s="12"/>
      <c r="B5" s="78"/>
      <c r="C5" s="70"/>
      <c r="D5" s="78"/>
    </row>
    <row r="6" spans="1:5" ht="24.75" thickBot="1" x14ac:dyDescent="0.25">
      <c r="A6" s="14" t="s">
        <v>106</v>
      </c>
      <c r="B6" s="6" t="s">
        <v>136</v>
      </c>
      <c r="C6" s="6" t="s">
        <v>137</v>
      </c>
      <c r="D6" s="78"/>
    </row>
    <row r="7" spans="1:5" ht="15.75" customHeight="1" thickBot="1" x14ac:dyDescent="0.25">
      <c r="A7" s="439" t="s">
        <v>138</v>
      </c>
      <c r="B7" s="11" t="s">
        <v>139</v>
      </c>
      <c r="C7" s="51"/>
      <c r="D7" s="78"/>
    </row>
    <row r="8" spans="1:5" ht="13.5" thickBot="1" x14ac:dyDescent="0.25">
      <c r="A8" s="440"/>
      <c r="B8" s="4" t="s">
        <v>140</v>
      </c>
      <c r="C8" s="52"/>
      <c r="D8" s="78"/>
    </row>
    <row r="9" spans="1:5" ht="13.5" thickBot="1" x14ac:dyDescent="0.25">
      <c r="A9" s="440"/>
      <c r="B9" s="4" t="s">
        <v>141</v>
      </c>
      <c r="C9" s="52"/>
      <c r="D9" s="78"/>
    </row>
    <row r="10" spans="1:5" ht="13.5" thickBot="1" x14ac:dyDescent="0.25">
      <c r="A10" s="441"/>
      <c r="B10" s="7" t="s">
        <v>142</v>
      </c>
      <c r="C10" s="53">
        <f>SUM(C7:C9)</f>
        <v>0</v>
      </c>
      <c r="D10" s="78"/>
    </row>
    <row r="11" spans="1:5" x14ac:dyDescent="0.2">
      <c r="A11" s="12"/>
      <c r="B11" s="78"/>
      <c r="C11" s="70"/>
      <c r="D11" s="78"/>
    </row>
    <row r="12" spans="1:5" ht="15" x14ac:dyDescent="0.25">
      <c r="A12" s="13"/>
      <c r="B12" s="78"/>
      <c r="C12" s="70"/>
      <c r="D12" s="78"/>
    </row>
    <row r="15" spans="1:5" x14ac:dyDescent="0.2">
      <c r="B15" s="69"/>
      <c r="C15" s="60"/>
    </row>
  </sheetData>
  <mergeCells count="2">
    <mergeCell ref="A4:B4"/>
    <mergeCell ref="A7:A10"/>
  </mergeCells>
  <phoneticPr fontId="12" type="noConversion"/>
  <pageMargins left="0.75" right="0.75" top="1" bottom="1" header="0.5" footer="0.5"/>
  <pageSetup orientation="landscape" r:id="rId1"/>
  <headerFooter alignWithMargins="0"/>
  <ignoredErrors>
    <ignoredError sqref="A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workbookViewId="0">
      <selection activeCell="A2" sqref="A2:B2"/>
    </sheetView>
  </sheetViews>
  <sheetFormatPr defaultRowHeight="12.75" x14ac:dyDescent="0.2"/>
  <cols>
    <col min="1" max="1" width="28" customWidth="1"/>
    <col min="2" max="2" width="15.85546875" customWidth="1"/>
    <col min="3" max="3" width="19.140625" customWidth="1"/>
    <col min="4" max="4" width="21" customWidth="1"/>
    <col min="5" max="5" width="19" customWidth="1"/>
    <col min="6" max="6" width="21.7109375" customWidth="1"/>
    <col min="7" max="7" width="20.7109375" customWidth="1"/>
  </cols>
  <sheetData>
    <row r="1" spans="1:9" ht="15" x14ac:dyDescent="0.25">
      <c r="A1" s="41" t="s">
        <v>0</v>
      </c>
      <c r="B1" s="10"/>
      <c r="C1" s="70"/>
      <c r="D1" s="70"/>
      <c r="E1" s="70"/>
      <c r="F1" s="70"/>
      <c r="G1" s="70"/>
      <c r="H1" s="70"/>
      <c r="I1" s="60"/>
    </row>
    <row r="2" spans="1:9" x14ac:dyDescent="0.2">
      <c r="A2" s="61" t="str">
        <f>'Claim Form Summary'!A5</f>
        <v>CPCN  _####________</v>
      </c>
      <c r="B2" s="61" t="str">
        <f>'Claim Form Summary'!A2</f>
        <v>For Period of ___January 2022___________</v>
      </c>
      <c r="C2" s="70"/>
      <c r="D2" s="70"/>
      <c r="E2" s="70"/>
      <c r="F2" s="70"/>
      <c r="G2" s="70"/>
      <c r="H2" s="70"/>
      <c r="I2" s="60"/>
    </row>
    <row r="3" spans="1:9" x14ac:dyDescent="0.2">
      <c r="A3" s="70"/>
      <c r="B3" s="70"/>
      <c r="C3" s="70"/>
      <c r="D3" s="70"/>
      <c r="E3" s="70"/>
      <c r="F3" s="70"/>
      <c r="G3" s="70"/>
      <c r="H3" s="70"/>
      <c r="I3" s="60"/>
    </row>
    <row r="4" spans="1:9" ht="15.75" x14ac:dyDescent="0.25">
      <c r="A4" s="26" t="s">
        <v>425</v>
      </c>
      <c r="B4" s="70"/>
      <c r="C4" s="70"/>
      <c r="D4" s="70"/>
      <c r="E4" s="70"/>
      <c r="F4" s="70"/>
      <c r="G4" s="70"/>
      <c r="H4" s="70"/>
      <c r="I4" s="60"/>
    </row>
    <row r="5" spans="1:9" ht="15" x14ac:dyDescent="0.25">
      <c r="A5" s="25"/>
      <c r="B5" s="70"/>
      <c r="C5" s="70"/>
      <c r="D5" s="70"/>
      <c r="E5" s="70"/>
      <c r="F5" s="70"/>
      <c r="G5" s="70"/>
      <c r="H5" s="70"/>
      <c r="I5" s="60"/>
    </row>
    <row r="6" spans="1:9" s="16" customFormat="1" ht="15.75" x14ac:dyDescent="0.25">
      <c r="A6" s="26" t="s">
        <v>143</v>
      </c>
      <c r="E6" s="83"/>
    </row>
    <row r="7" spans="1:9" ht="15.75" thickBot="1" x14ac:dyDescent="0.3">
      <c r="A7" s="8"/>
      <c r="B7" s="70"/>
      <c r="C7" s="70"/>
      <c r="D7" s="70"/>
      <c r="E7" s="70"/>
      <c r="F7" s="70"/>
      <c r="G7" s="70"/>
      <c r="H7" s="70"/>
      <c r="I7" s="60"/>
    </row>
    <row r="8" spans="1:9" ht="13.5" thickBot="1" x14ac:dyDescent="0.25">
      <c r="A8" s="57" t="s">
        <v>136</v>
      </c>
      <c r="B8" s="58" t="s">
        <v>144</v>
      </c>
      <c r="C8" s="58" t="s">
        <v>145</v>
      </c>
      <c r="D8" s="61"/>
      <c r="E8" s="61"/>
      <c r="F8" s="61"/>
      <c r="G8" s="61"/>
      <c r="H8" s="61"/>
      <c r="I8" s="61"/>
    </row>
    <row r="9" spans="1:9" ht="26.25" thickBot="1" x14ac:dyDescent="0.25">
      <c r="A9" s="100" t="s">
        <v>146</v>
      </c>
      <c r="B9" s="54">
        <v>11</v>
      </c>
      <c r="C9" s="55" t="s">
        <v>230</v>
      </c>
      <c r="D9" s="61"/>
      <c r="E9" s="61"/>
      <c r="F9" s="61"/>
      <c r="G9" s="61"/>
      <c r="H9" s="61"/>
      <c r="I9" s="61"/>
    </row>
    <row r="10" spans="1:9" ht="26.25" thickBot="1" x14ac:dyDescent="0.25">
      <c r="A10" s="100" t="s">
        <v>147</v>
      </c>
      <c r="B10" s="56">
        <v>5</v>
      </c>
      <c r="C10" s="55" t="s">
        <v>230</v>
      </c>
      <c r="D10" s="61"/>
      <c r="E10" s="61"/>
      <c r="F10" s="61"/>
      <c r="G10" s="61"/>
      <c r="H10" s="61"/>
      <c r="I10" s="61"/>
    </row>
    <row r="11" spans="1:9" ht="26.25" thickBot="1" x14ac:dyDescent="0.25">
      <c r="A11" s="100" t="s">
        <v>148</v>
      </c>
      <c r="B11" s="56">
        <v>14</v>
      </c>
      <c r="C11" s="55" t="s">
        <v>230</v>
      </c>
      <c r="D11" s="61"/>
      <c r="E11" s="61"/>
      <c r="F11" s="61"/>
      <c r="G11" s="61"/>
      <c r="H11" s="61"/>
      <c r="I11" s="61"/>
    </row>
    <row r="12" spans="1:9" ht="26.25" thickBot="1" x14ac:dyDescent="0.25">
      <c r="A12" s="100" t="s">
        <v>149</v>
      </c>
      <c r="B12" s="56">
        <v>10</v>
      </c>
      <c r="C12" s="55" t="s">
        <v>230</v>
      </c>
      <c r="D12" s="61"/>
      <c r="E12" s="61"/>
      <c r="F12" s="61"/>
      <c r="G12" s="61"/>
      <c r="H12" s="61"/>
      <c r="I12" s="61"/>
    </row>
    <row r="13" spans="1:9" ht="26.25" thickBot="1" x14ac:dyDescent="0.25">
      <c r="A13" s="100" t="s">
        <v>150</v>
      </c>
      <c r="B13" s="56">
        <v>12</v>
      </c>
      <c r="C13" s="55" t="s">
        <v>230</v>
      </c>
      <c r="D13" s="61"/>
      <c r="E13" s="61"/>
      <c r="F13" s="61"/>
      <c r="G13" s="61"/>
      <c r="H13" s="61"/>
      <c r="I13" s="61"/>
    </row>
    <row r="14" spans="1:9" ht="18.399999999999999" customHeight="1" x14ac:dyDescent="0.2">
      <c r="A14" s="99" t="s">
        <v>151</v>
      </c>
      <c r="B14" s="62"/>
      <c r="C14" s="442"/>
      <c r="D14" s="61"/>
      <c r="E14" s="61"/>
      <c r="F14" s="61"/>
      <c r="G14" s="61"/>
      <c r="H14" s="61"/>
      <c r="I14" s="61"/>
    </row>
    <row r="15" spans="1:9" ht="16.5" customHeight="1" x14ac:dyDescent="0.2">
      <c r="A15" s="99" t="s">
        <v>152</v>
      </c>
      <c r="B15" s="63"/>
      <c r="C15" s="443"/>
      <c r="D15" s="61"/>
      <c r="E15" s="61"/>
      <c r="F15" s="61"/>
      <c r="G15" s="61"/>
      <c r="H15" s="61"/>
      <c r="I15" s="61"/>
    </row>
    <row r="16" spans="1:9" ht="21.75" customHeight="1" thickBot="1" x14ac:dyDescent="0.25">
      <c r="A16" s="59" t="s">
        <v>153</v>
      </c>
      <c r="B16" s="64"/>
      <c r="C16" s="444"/>
      <c r="D16" s="61"/>
      <c r="E16" s="61"/>
      <c r="F16" s="61"/>
      <c r="G16" s="61"/>
      <c r="H16" s="61"/>
      <c r="I16" s="61"/>
    </row>
    <row r="17" spans="1:9" ht="13.5" thickBot="1" x14ac:dyDescent="0.25">
      <c r="A17" s="48" t="s">
        <v>142</v>
      </c>
      <c r="B17" s="67">
        <f>SUM(B9:B16)</f>
        <v>52</v>
      </c>
      <c r="C17" s="55"/>
      <c r="D17" s="61"/>
      <c r="E17" s="61"/>
      <c r="F17" s="61"/>
      <c r="G17" s="61"/>
      <c r="H17" s="61"/>
      <c r="I17" s="61"/>
    </row>
    <row r="18" spans="1:9" ht="15" x14ac:dyDescent="0.25">
      <c r="A18" s="25"/>
      <c r="B18" s="61"/>
      <c r="C18" s="61"/>
      <c r="D18" s="61"/>
      <c r="E18" s="61"/>
      <c r="F18" s="61"/>
      <c r="G18" s="61"/>
      <c r="H18" s="61"/>
      <c r="I18" s="61"/>
    </row>
    <row r="19" spans="1:9" x14ac:dyDescent="0.2">
      <c r="A19" s="61"/>
      <c r="B19" s="61"/>
      <c r="C19" s="61"/>
      <c r="D19" s="61"/>
      <c r="E19" s="61"/>
      <c r="F19" s="61"/>
      <c r="G19" s="61"/>
      <c r="H19" s="61"/>
      <c r="I19" s="61"/>
    </row>
    <row r="20" spans="1:9" x14ac:dyDescent="0.2">
      <c r="A20" s="27" t="s">
        <v>154</v>
      </c>
      <c r="B20" s="61"/>
      <c r="C20" s="61"/>
      <c r="D20" s="61"/>
      <c r="E20" s="61"/>
      <c r="F20" s="61"/>
      <c r="G20" s="61"/>
      <c r="H20" s="61"/>
      <c r="I20" s="61"/>
    </row>
    <row r="21" spans="1:9" x14ac:dyDescent="0.2">
      <c r="A21" s="61"/>
      <c r="B21" s="61"/>
      <c r="C21" s="61"/>
      <c r="D21" s="61"/>
      <c r="E21" s="61"/>
      <c r="F21" s="61"/>
      <c r="G21" s="61"/>
      <c r="H21" s="61"/>
      <c r="I21" s="61"/>
    </row>
    <row r="22" spans="1:9" ht="13.5" thickBot="1" x14ac:dyDescent="0.25">
      <c r="A22" s="61" t="s">
        <v>96</v>
      </c>
      <c r="B22" s="61" t="s">
        <v>97</v>
      </c>
      <c r="C22" s="61" t="s">
        <v>98</v>
      </c>
      <c r="D22" s="61" t="s">
        <v>99</v>
      </c>
      <c r="E22" s="61" t="s">
        <v>100</v>
      </c>
      <c r="F22" s="61" t="s">
        <v>101</v>
      </c>
      <c r="G22" s="61" t="s">
        <v>102</v>
      </c>
      <c r="H22" s="61"/>
      <c r="I22" s="61"/>
    </row>
    <row r="23" spans="1:9" s="3" customFormat="1" ht="65.25" customHeight="1" thickBot="1" x14ac:dyDescent="0.25">
      <c r="A23" s="42" t="s">
        <v>106</v>
      </c>
      <c r="B23" s="43" t="s">
        <v>155</v>
      </c>
      <c r="C23" s="43" t="s">
        <v>156</v>
      </c>
      <c r="D23" s="43" t="s">
        <v>157</v>
      </c>
      <c r="E23" s="43" t="s">
        <v>158</v>
      </c>
      <c r="F23" s="43" t="s">
        <v>159</v>
      </c>
      <c r="G23" s="43" t="s">
        <v>160</v>
      </c>
      <c r="H23" s="97"/>
      <c r="I23" s="97"/>
    </row>
    <row r="24" spans="1:9" ht="13.5" thickBot="1" x14ac:dyDescent="0.25">
      <c r="A24" s="44">
        <v>6</v>
      </c>
      <c r="B24" s="45">
        <f>B17</f>
        <v>52</v>
      </c>
      <c r="C24" s="66">
        <f>'Weighted Avg'!J16</f>
        <v>124</v>
      </c>
      <c r="D24" s="45">
        <f>IFERROR(B24/C24,0)</f>
        <v>0.41935483870967744</v>
      </c>
      <c r="E24" s="45">
        <v>0.5</v>
      </c>
      <c r="F24" s="45">
        <f>MIN(D24:E24)</f>
        <v>0.41935483870967744</v>
      </c>
      <c r="G24" s="45">
        <f>F24*C24</f>
        <v>52</v>
      </c>
      <c r="H24" s="61"/>
      <c r="I24" s="61"/>
    </row>
    <row r="25" spans="1:9" ht="15" x14ac:dyDescent="0.25">
      <c r="A25" s="46"/>
      <c r="B25" s="61"/>
      <c r="C25" s="61"/>
      <c r="D25" s="61"/>
      <c r="E25" s="61"/>
      <c r="F25" s="61"/>
      <c r="G25" s="61"/>
      <c r="H25" s="61"/>
      <c r="I25" s="61"/>
    </row>
    <row r="26" spans="1:9" ht="15" x14ac:dyDescent="0.25">
      <c r="A26" s="25"/>
      <c r="B26" s="61"/>
      <c r="C26" s="61"/>
      <c r="D26" s="61"/>
      <c r="E26" s="61"/>
      <c r="F26" s="61"/>
      <c r="G26" s="61"/>
      <c r="H26" s="61"/>
      <c r="I26" s="61"/>
    </row>
    <row r="27" spans="1:9" s="16" customFormat="1" ht="15.75" x14ac:dyDescent="0.25">
      <c r="A27" s="26" t="s">
        <v>161</v>
      </c>
      <c r="B27" s="26"/>
      <c r="C27" s="26"/>
      <c r="D27" s="26"/>
      <c r="E27" s="26"/>
      <c r="F27" s="26"/>
      <c r="G27" s="26"/>
      <c r="H27" s="26"/>
      <c r="I27" s="26"/>
    </row>
    <row r="28" spans="1:9" s="16" customFormat="1" ht="15.75" x14ac:dyDescent="0.25">
      <c r="A28" s="26"/>
      <c r="B28" s="26"/>
      <c r="C28" s="26"/>
      <c r="D28" s="26"/>
      <c r="E28" s="26"/>
      <c r="F28" s="26"/>
      <c r="G28" s="26"/>
      <c r="H28" s="26"/>
      <c r="I28" s="26"/>
    </row>
    <row r="29" spans="1:9" s="16" customFormat="1" ht="15.75" x14ac:dyDescent="0.25">
      <c r="A29" s="27" t="s">
        <v>162</v>
      </c>
      <c r="B29" s="26"/>
      <c r="C29" s="26"/>
      <c r="D29" s="26"/>
      <c r="E29" s="26" t="s">
        <v>34</v>
      </c>
      <c r="F29" s="26"/>
      <c r="G29" s="26"/>
      <c r="H29" s="26"/>
      <c r="I29" s="26"/>
    </row>
    <row r="30" spans="1:9" ht="15" x14ac:dyDescent="0.25">
      <c r="A30" s="47"/>
      <c r="B30" s="61"/>
      <c r="C30" s="61"/>
      <c r="D30" s="61"/>
      <c r="E30" s="61"/>
      <c r="F30" s="61"/>
      <c r="G30" s="61"/>
      <c r="H30" s="61"/>
      <c r="I30" s="61"/>
    </row>
    <row r="31" spans="1:9" ht="13.5" thickBot="1" x14ac:dyDescent="0.25">
      <c r="A31" s="61" t="s">
        <v>96</v>
      </c>
      <c r="B31" s="61" t="s">
        <v>97</v>
      </c>
      <c r="C31" s="61" t="s">
        <v>98</v>
      </c>
      <c r="D31" s="61" t="s">
        <v>99</v>
      </c>
      <c r="E31" s="61"/>
      <c r="F31" s="61"/>
      <c r="G31" s="61"/>
      <c r="H31" s="61"/>
      <c r="I31" s="61"/>
    </row>
    <row r="32" spans="1:9" ht="64.5" thickBot="1" x14ac:dyDescent="0.25">
      <c r="A32" s="42" t="s">
        <v>106</v>
      </c>
      <c r="B32" s="43" t="s">
        <v>156</v>
      </c>
      <c r="C32" s="43" t="s">
        <v>163</v>
      </c>
      <c r="D32" s="43" t="s">
        <v>164</v>
      </c>
      <c r="E32" s="61"/>
      <c r="F32" s="61"/>
      <c r="G32" s="61"/>
      <c r="H32" s="61"/>
      <c r="I32" s="61"/>
    </row>
    <row r="33" spans="1:9" ht="13.5" thickBot="1" x14ac:dyDescent="0.25">
      <c r="A33" s="44">
        <v>7</v>
      </c>
      <c r="B33" s="65">
        <f>'Weighted Avg'!J16</f>
        <v>124</v>
      </c>
      <c r="C33" s="45">
        <v>0.03</v>
      </c>
      <c r="D33" s="45"/>
      <c r="E33" s="61"/>
      <c r="F33" s="61"/>
      <c r="G33" s="61"/>
      <c r="H33" s="61"/>
      <c r="I33" s="61"/>
    </row>
    <row r="34" spans="1:9" ht="15" x14ac:dyDescent="0.25">
      <c r="A34" s="8"/>
      <c r="B34" s="70"/>
      <c r="C34" s="70"/>
      <c r="D34" s="70"/>
      <c r="E34" s="70"/>
      <c r="F34" s="70"/>
      <c r="G34" s="70"/>
      <c r="H34" s="70"/>
      <c r="I34" s="60"/>
    </row>
    <row r="35" spans="1:9" ht="15" x14ac:dyDescent="0.25">
      <c r="A35" s="1"/>
      <c r="B35" s="60"/>
      <c r="C35" s="60"/>
      <c r="D35" s="60"/>
      <c r="E35" s="60"/>
      <c r="F35" s="60"/>
      <c r="G35" s="60"/>
      <c r="H35" s="60"/>
      <c r="I35" s="60"/>
    </row>
  </sheetData>
  <mergeCells count="1">
    <mergeCell ref="C14:C16"/>
  </mergeCells>
  <phoneticPr fontId="12" type="noConversion"/>
  <pageMargins left="0.75" right="0.75" top="1" bottom="1" header="0.5" footer="0.5"/>
  <pageSetup scale="7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DAF9F80FDE0E459E1A4ABBAD4741F7" ma:contentTypeVersion="2" ma:contentTypeDescription="Create a new document." ma:contentTypeScope="" ma:versionID="2c7ea44b9682ed332563563c45ae2638">
  <xsd:schema xmlns:xsd="http://www.w3.org/2001/XMLSchema" xmlns:xs="http://www.w3.org/2001/XMLSchema" xmlns:p="http://schemas.microsoft.com/office/2006/metadata/properties" xmlns:ns2="1f515989-4afe-4bfb-8869-4f44a11afb39" targetNamespace="http://schemas.microsoft.com/office/2006/metadata/properties" ma:root="true" ma:fieldsID="316846861b4c0cadfdcf73e1ce08bcb7" ns2:_="">
    <xsd:import namespace="1f515989-4afe-4bfb-8869-4f44a11afb3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515989-4afe-4bfb-8869-4f44a11afb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006EEF-6616-4C28-AE32-3C6B90FB7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515989-4afe-4bfb-8869-4f44a11afb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67C30E-5288-4F55-97F6-1F59EF82C475}">
  <ds:schemaRefs>
    <ds:schemaRef ds:uri="http://schemas.microsoft.com/sharepoint/v3/contenttype/forms"/>
  </ds:schemaRefs>
</ds:datastoreItem>
</file>

<file path=customXml/itemProps3.xml><?xml version="1.0" encoding="utf-8"?>
<ds:datastoreItem xmlns:ds="http://schemas.openxmlformats.org/officeDocument/2006/customXml" ds:itemID="{F76CBB77-447D-4C19-8826-6E9BEBA407FE}">
  <ds:schemaRefs>
    <ds:schemaRef ds:uri="http://purl.org/dc/dcmitype/"/>
    <ds:schemaRef ds:uri="http://schemas.microsoft.com/office/infopath/2007/PartnerControls"/>
    <ds:schemaRef ds:uri="http://purl.org/dc/elements/1.1/"/>
    <ds:schemaRef ds:uri="http://schemas.openxmlformats.org/package/2006/metadata/core-properties"/>
    <ds:schemaRef ds:uri="1f515989-4afe-4bfb-8869-4f44a11afb39"/>
    <ds:schemaRef ds:uri="http://schemas.microsoft.com/office/2006/documentManagement/typ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Claim Form Summary</vt:lpstr>
      <vt:lpstr>Data Fields</vt:lpstr>
      <vt:lpstr>Weighted Avg</vt:lpstr>
      <vt:lpstr>SSA</vt:lpstr>
      <vt:lpstr>EBB and SSA</vt:lpstr>
      <vt:lpstr>Lines 1 &amp; 2 </vt:lpstr>
      <vt:lpstr>Lines 3 &amp; 4</vt:lpstr>
      <vt:lpstr>Line 5</vt:lpstr>
      <vt:lpstr>Lines 6 or 7</vt:lpstr>
      <vt:lpstr>Lines 8 &amp; 9</vt:lpstr>
      <vt:lpstr>'Claim Form Summary'!Print_Area</vt:lpstr>
    </vt:vector>
  </TitlesOfParts>
  <Manager/>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subject/>
  <dc:creator/>
  <cp:keywords/>
  <dc:description/>
  <cp:lastModifiedBy/>
  <cp:revision/>
  <dcterms:created xsi:type="dcterms:W3CDTF">2011-11-29T07:41:33Z</dcterms:created>
  <dcterms:modified xsi:type="dcterms:W3CDTF">2022-02-04T17:15:56Z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0x0101006EDAF9F80FDE0E459E1A4ABBAD4741F7</vt:lpwstr>
  </property>
</Properties>
</file>