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defaultThemeVersion="124226"/>
  <xr:revisionPtr revIDLastSave="0" documentId="13_ncr:1_{9F20CA7E-CF34-46DA-81A3-2A689834F02D}" xr6:coauthVersionLast="47" xr6:coauthVersionMax="47" xr10:uidLastSave="{00000000-0000-0000-0000-000000000000}"/>
  <bookViews>
    <workbookView xWindow="28680" yWindow="-120" windowWidth="29040" windowHeight="15840" xr2:uid="{D45CCEDA-25AC-4E93-B69B-4AFCC80EE9B6}"/>
  </bookViews>
  <sheets>
    <sheet name="Claim Form Summary" sheetId="2" r:id="rId1"/>
    <sheet name="Data Fields" sheetId="1" r:id="rId2"/>
    <sheet name="Weighted Avg" sheetId="10" r:id="rId3"/>
    <sheet name="SSA" sheetId="3" r:id="rId4"/>
    <sheet name=" EBB and SSA" sheetId="11" r:id="rId5"/>
    <sheet name="Lines 1 &amp; 2 " sheetId="5" r:id="rId6"/>
    <sheet name="Lines 3 &amp; 4" sheetId="6" r:id="rId7"/>
    <sheet name="Line 5" sheetId="8" r:id="rId8"/>
    <sheet name="Lines 6 &amp; 7" sheetId="9" r:id="rId9"/>
    <sheet name="Lines 8 &amp; 9" sheetId="4" r:id="rId10"/>
  </sheets>
  <definedNames>
    <definedName name="_ftn1" localSheetId="1">'Data Fields'!#REF!</definedName>
    <definedName name="_ftnref1" localSheetId="1">'Lines 6 &amp; 7'!#REF!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1" l="1"/>
  <c r="L49" i="11"/>
  <c r="L44" i="11"/>
  <c r="L39" i="11"/>
  <c r="L38" i="11"/>
  <c r="L27" i="11"/>
  <c r="L21" i="11"/>
  <c r="L15" i="11"/>
  <c r="L14" i="11"/>
  <c r="L8" i="11"/>
  <c r="N9" i="11" l="1"/>
  <c r="O9" i="11" s="1"/>
  <c r="B87" i="2"/>
  <c r="B59" i="2" l="1"/>
  <c r="B62" i="2"/>
  <c r="O14" i="11"/>
  <c r="L83" i="3"/>
  <c r="H8" i="5"/>
  <c r="H55" i="5"/>
  <c r="J55" i="5" s="1"/>
  <c r="J56" i="5" s="1"/>
  <c r="L8" i="3" l="1"/>
  <c r="L13" i="3"/>
  <c r="N8" i="11" l="1"/>
  <c r="O8" i="11" s="1"/>
  <c r="L33" i="11"/>
  <c r="L32" i="11"/>
  <c r="DP4" i="1"/>
  <c r="DD4" i="1"/>
  <c r="H209" i="5"/>
  <c r="J209" i="5" s="1"/>
  <c r="J210" i="5" s="1"/>
  <c r="BN4" i="1" s="1"/>
  <c r="L94" i="3"/>
  <c r="H247" i="5" s="1"/>
  <c r="J247" i="5" s="1"/>
  <c r="J248" i="5" s="1"/>
  <c r="BX4" i="1" s="1"/>
  <c r="L86" i="3"/>
  <c r="H228" i="5" s="1"/>
  <c r="J228" i="5" s="1"/>
  <c r="J229" i="5" s="1"/>
  <c r="BS4" i="1" s="1"/>
  <c r="L77" i="3"/>
  <c r="L73" i="3"/>
  <c r="H83" i="5" s="1"/>
  <c r="J83" i="5" s="1"/>
  <c r="J84" i="5" s="1"/>
  <c r="AB4" i="1" s="1"/>
  <c r="L64" i="3"/>
  <c r="H190" i="5" s="1"/>
  <c r="J190" i="5" s="1"/>
  <c r="J191" i="5" s="1"/>
  <c r="BI4" i="1" s="1"/>
  <c r="L60" i="3"/>
  <c r="H64" i="5" s="1"/>
  <c r="J64" i="5" s="1"/>
  <c r="J65" i="5" s="1"/>
  <c r="W4" i="1" s="1"/>
  <c r="L26" i="3"/>
  <c r="H42" i="5" s="1"/>
  <c r="J42" i="5" s="1"/>
  <c r="J43" i="5" s="1"/>
  <c r="Q4" i="1" s="1"/>
  <c r="L17" i="3"/>
  <c r="H102" i="5" s="1"/>
  <c r="J102" i="5" s="1"/>
  <c r="J103" i="5" s="1"/>
  <c r="AH4" i="1" s="1"/>
  <c r="L12" i="3"/>
  <c r="H20" i="5" s="1"/>
  <c r="J20" i="5" s="1"/>
  <c r="J21" i="5" s="1"/>
  <c r="J4" i="1" s="1"/>
  <c r="DK4" i="1"/>
  <c r="CY4" i="1"/>
  <c r="H45" i="5"/>
  <c r="J45" i="5" s="1"/>
  <c r="J46" i="5" s="1"/>
  <c r="R4" i="1" s="1"/>
  <c r="B9" i="1" s="1"/>
  <c r="L51" i="3"/>
  <c r="H168" i="5" s="1"/>
  <c r="J168" i="5" s="1"/>
  <c r="J169" i="5" s="1"/>
  <c r="BC4" i="1" s="1"/>
  <c r="L41" i="3"/>
  <c r="H146" i="5" s="1"/>
  <c r="J146" i="5" s="1"/>
  <c r="J147" i="5" s="1"/>
  <c r="AV4" i="1" s="1"/>
  <c r="L31" i="3"/>
  <c r="H124" i="5" s="1"/>
  <c r="J124" i="5" s="1"/>
  <c r="J125" i="5" s="1"/>
  <c r="AO4" i="1" s="1"/>
  <c r="DQ4" i="1"/>
  <c r="DL4" i="1"/>
  <c r="DE4" i="1"/>
  <c r="CZ4" i="1"/>
  <c r="N15" i="11" l="1"/>
  <c r="O15" i="11" s="1"/>
  <c r="N49" i="11"/>
  <c r="N44" i="11"/>
  <c r="N39" i="11"/>
  <c r="N38" i="11"/>
  <c r="N33" i="11"/>
  <c r="N32" i="11"/>
  <c r="N27" i="11"/>
  <c r="O27" i="11" s="1"/>
  <c r="N21" i="11"/>
  <c r="O21" i="11" s="1"/>
  <c r="H149" i="5" s="1"/>
  <c r="J149" i="5" s="1"/>
  <c r="J150" i="5" s="1"/>
  <c r="AW4" i="1" s="1"/>
  <c r="B14" i="1" s="1"/>
  <c r="L93" i="3"/>
  <c r="H241" i="5" s="1"/>
  <c r="L92" i="3"/>
  <c r="H238" i="5" s="1"/>
  <c r="L91" i="3"/>
  <c r="H235" i="5" s="1"/>
  <c r="L85" i="3"/>
  <c r="H222" i="5" s="1"/>
  <c r="L84" i="3"/>
  <c r="H219" i="5" s="1"/>
  <c r="H216" i="5"/>
  <c r="L76" i="3"/>
  <c r="H203" i="5" s="1"/>
  <c r="L75" i="3"/>
  <c r="H200" i="5" s="1"/>
  <c r="L74" i="3"/>
  <c r="H197" i="5" s="1"/>
  <c r="L72" i="3"/>
  <c r="H77" i="5" s="1"/>
  <c r="L71" i="3"/>
  <c r="H74" i="5" s="1"/>
  <c r="L70" i="3"/>
  <c r="H71" i="5" s="1"/>
  <c r="L63" i="3"/>
  <c r="H184" i="5" s="1"/>
  <c r="L62" i="3"/>
  <c r="H181" i="5" s="1"/>
  <c r="L61" i="3"/>
  <c r="H178" i="5" s="1"/>
  <c r="L59" i="3"/>
  <c r="H58" i="5" s="1"/>
  <c r="L58" i="3"/>
  <c r="L57" i="3"/>
  <c r="H52" i="5" s="1"/>
  <c r="L50" i="3"/>
  <c r="H165" i="5" s="1"/>
  <c r="L49" i="3"/>
  <c r="H162" i="5" s="1"/>
  <c r="L48" i="3"/>
  <c r="H159" i="5" s="1"/>
  <c r="L47" i="3"/>
  <c r="H156" i="5" s="1"/>
  <c r="L40" i="3"/>
  <c r="H143" i="5" s="1"/>
  <c r="L39" i="3"/>
  <c r="H140" i="5" s="1"/>
  <c r="L38" i="3"/>
  <c r="H137" i="5" s="1"/>
  <c r="L37" i="3"/>
  <c r="H134" i="5" s="1"/>
  <c r="L30" i="3"/>
  <c r="H121" i="5" s="1"/>
  <c r="L29" i="3"/>
  <c r="H118" i="5" s="1"/>
  <c r="L28" i="3"/>
  <c r="H115" i="5" s="1"/>
  <c r="L27" i="3"/>
  <c r="H112" i="5" s="1"/>
  <c r="L25" i="3"/>
  <c r="H39" i="5" s="1"/>
  <c r="L24" i="3"/>
  <c r="H36" i="5" s="1"/>
  <c r="L23" i="3"/>
  <c r="H33" i="5" s="1"/>
  <c r="L22" i="3"/>
  <c r="H30" i="5" s="1"/>
  <c r="H90" i="5"/>
  <c r="L10" i="3"/>
  <c r="H14" i="5" s="1"/>
  <c r="L11" i="3"/>
  <c r="H17" i="5" s="1"/>
  <c r="L14" i="3"/>
  <c r="H93" i="5" s="1"/>
  <c r="L15" i="3"/>
  <c r="H96" i="5" s="1"/>
  <c r="L16" i="3"/>
  <c r="H99" i="5" s="1"/>
  <c r="L9" i="3"/>
  <c r="H11" i="5" s="1"/>
  <c r="H105" i="5" l="1"/>
  <c r="J105" i="5" s="1"/>
  <c r="J106" i="5" s="1"/>
  <c r="AI4" i="1" s="1"/>
  <c r="B12" i="1" s="1"/>
  <c r="O32" i="11"/>
  <c r="H61" i="5" s="1"/>
  <c r="J61" i="5" s="1"/>
  <c r="J62" i="5" s="1"/>
  <c r="V4" i="1" s="1"/>
  <c r="B10" i="1" s="1"/>
  <c r="H127" i="5"/>
  <c r="J127" i="5" s="1"/>
  <c r="J128" i="5" s="1"/>
  <c r="AP4" i="1" s="1"/>
  <c r="B13" i="1" s="1"/>
  <c r="O33" i="11"/>
  <c r="H187" i="5" s="1"/>
  <c r="J187" i="5" s="1"/>
  <c r="J188" i="5" s="1"/>
  <c r="BH4" i="1" s="1"/>
  <c r="B16" i="1" s="1"/>
  <c r="O38" i="11"/>
  <c r="H80" i="5" s="1"/>
  <c r="J80" i="5" s="1"/>
  <c r="J81" i="5" s="1"/>
  <c r="AA4" i="1" s="1"/>
  <c r="B11" i="1" s="1"/>
  <c r="O39" i="11"/>
  <c r="H206" i="5"/>
  <c r="J206" i="5" s="1"/>
  <c r="J207" i="5" s="1"/>
  <c r="BM4" i="1" s="1"/>
  <c r="B17" i="1" s="1"/>
  <c r="O44" i="11"/>
  <c r="H225" i="5" s="1"/>
  <c r="J225" i="5" s="1"/>
  <c r="J226" i="5" s="1"/>
  <c r="BR4" i="1" s="1"/>
  <c r="B18" i="1" s="1"/>
  <c r="O49" i="11"/>
  <c r="H244" i="5"/>
  <c r="J244" i="5" s="1"/>
  <c r="J245" i="5" s="1"/>
  <c r="BW4" i="1" s="1"/>
  <c r="B19" i="1" s="1"/>
  <c r="H171" i="5"/>
  <c r="J171" i="5" s="1"/>
  <c r="J172" i="5" s="1"/>
  <c r="BD4" i="1" s="1"/>
  <c r="H23" i="5"/>
  <c r="J23" i="5" s="1"/>
  <c r="J24" i="5" s="1"/>
  <c r="K4" i="1" s="1"/>
  <c r="B8" i="1" s="1"/>
  <c r="DO4" i="1"/>
  <c r="DJ4" i="1"/>
  <c r="DC4" i="1"/>
  <c r="CX4" i="1"/>
  <c r="J241" i="5" l="1"/>
  <c r="J242" i="5" s="1"/>
  <c r="BV4" i="1" s="1"/>
  <c r="J222" i="5"/>
  <c r="J223" i="5" s="1"/>
  <c r="BQ4" i="1" s="1"/>
  <c r="J203" i="5"/>
  <c r="J204" i="5" s="1"/>
  <c r="BL4" i="1" s="1"/>
  <c r="J184" i="5"/>
  <c r="J185" i="5" s="1"/>
  <c r="BG4" i="1" s="1"/>
  <c r="J165" i="5"/>
  <c r="J166" i="5" s="1"/>
  <c r="BB4" i="1" s="1"/>
  <c r="J143" i="5"/>
  <c r="J144" i="5" s="1"/>
  <c r="AU4" i="1" s="1"/>
  <c r="J121" i="5"/>
  <c r="J122" i="5" s="1"/>
  <c r="AN4" i="1" s="1"/>
  <c r="J99" i="5"/>
  <c r="J100" i="5" s="1"/>
  <c r="AG4" i="1" s="1"/>
  <c r="J77" i="5"/>
  <c r="J78" i="5" s="1"/>
  <c r="Z4" i="1" s="1"/>
  <c r="J58" i="5"/>
  <c r="J59" i="5" s="1"/>
  <c r="U4" i="1" s="1"/>
  <c r="J39" i="5"/>
  <c r="J40" i="5" s="1"/>
  <c r="P4" i="1" s="1"/>
  <c r="J17" i="5"/>
  <c r="J18" i="5" s="1"/>
  <c r="I4" i="1" s="1"/>
  <c r="J181" i="5" l="1"/>
  <c r="J182" i="5" s="1"/>
  <c r="J193" i="5" s="1"/>
  <c r="T4" i="1"/>
  <c r="BF4" i="1" l="1"/>
  <c r="DN4" i="1"/>
  <c r="DI4" i="1"/>
  <c r="DH4" i="1"/>
  <c r="DG4" i="1"/>
  <c r="DB4" i="1"/>
  <c r="DA4" i="1"/>
  <c r="CW4" i="1"/>
  <c r="CV4" i="1"/>
  <c r="CU4" i="1"/>
  <c r="J74" i="5" l="1"/>
  <c r="J75" i="5" s="1"/>
  <c r="Y4" i="1" s="1"/>
  <c r="J140" i="5"/>
  <c r="J141" i="5" s="1"/>
  <c r="AT4" i="1" s="1"/>
  <c r="J36" i="5"/>
  <c r="J37" i="5" s="1"/>
  <c r="O4" i="1" s="1"/>
  <c r="J118" i="5"/>
  <c r="J119" i="5" s="1"/>
  <c r="AM4" i="1" s="1"/>
  <c r="J96" i="5"/>
  <c r="J97" i="5" s="1"/>
  <c r="AF4" i="1" s="1"/>
  <c r="J238" i="5" l="1"/>
  <c r="J239" i="5" s="1"/>
  <c r="BU4" i="1" s="1"/>
  <c r="J219" i="5"/>
  <c r="J220" i="5" s="1"/>
  <c r="BP4" i="1" s="1"/>
  <c r="J159" i="5"/>
  <c r="J160" i="5" s="1"/>
  <c r="AZ4" i="1" s="1"/>
  <c r="J162" i="5"/>
  <c r="J163" i="5" s="1"/>
  <c r="J200" i="5"/>
  <c r="J201" i="5" s="1"/>
  <c r="BK4" i="1" s="1"/>
  <c r="J14" i="5"/>
  <c r="J15" i="5" s="1"/>
  <c r="H4" i="1" s="1"/>
  <c r="J137" i="5" l="1"/>
  <c r="J138" i="5" s="1"/>
  <c r="AS4" i="1" s="1"/>
  <c r="J115" i="5"/>
  <c r="J116" i="5" s="1"/>
  <c r="AL4" i="1" s="1"/>
  <c r="J33" i="5"/>
  <c r="J34" i="5" s="1"/>
  <c r="N4" i="1" s="1"/>
  <c r="J11" i="5"/>
  <c r="J12" i="5" s="1"/>
  <c r="G4" i="1" s="1"/>
  <c r="J93" i="5" l="1"/>
  <c r="J94" i="5" s="1"/>
  <c r="AE4" i="1" s="1"/>
  <c r="DM4" i="1" l="1"/>
  <c r="DF4" i="1"/>
  <c r="J235" i="5" l="1"/>
  <c r="J236" i="5" s="1"/>
  <c r="J250" i="5" s="1"/>
  <c r="J216" i="5"/>
  <c r="J217" i="5" s="1"/>
  <c r="J231" i="5" s="1"/>
  <c r="J197" i="5"/>
  <c r="J198" i="5" s="1"/>
  <c r="J212" i="5" s="1"/>
  <c r="J178" i="5"/>
  <c r="J179" i="5" s="1"/>
  <c r="J52" i="5"/>
  <c r="J53" i="5" s="1"/>
  <c r="J67" i="5" s="1"/>
  <c r="J71" i="5"/>
  <c r="EI4" i="1"/>
  <c r="EH4" i="1"/>
  <c r="EG4" i="1"/>
  <c r="EF4" i="1"/>
  <c r="EE4" i="1"/>
  <c r="EA4" i="1"/>
  <c r="DZ4" i="1"/>
  <c r="DY4" i="1"/>
  <c r="DX4" i="1"/>
  <c r="DW4" i="1"/>
  <c r="DV4" i="1"/>
  <c r="DU4" i="1"/>
  <c r="DT4" i="1"/>
  <c r="DS4" i="1"/>
  <c r="CM4" i="1"/>
  <c r="BE4" i="1" l="1"/>
  <c r="B17" i="2"/>
  <c r="BJ4" i="1"/>
  <c r="B18" i="2"/>
  <c r="BO4" i="1"/>
  <c r="B19" i="2"/>
  <c r="BT4" i="1"/>
  <c r="B20" i="2"/>
  <c r="B10" i="2"/>
  <c r="S4" i="1"/>
  <c r="J72" i="5"/>
  <c r="J86" i="5" s="1"/>
  <c r="G9" i="6"/>
  <c r="I9" i="6" s="1"/>
  <c r="G10" i="6"/>
  <c r="I10" i="6" s="1"/>
  <c r="G11" i="6"/>
  <c r="I11" i="6" s="1"/>
  <c r="G12" i="6"/>
  <c r="I12" i="6" s="1"/>
  <c r="G13" i="6"/>
  <c r="I13" i="6" s="1"/>
  <c r="G8" i="6"/>
  <c r="I8" i="6" s="1"/>
  <c r="X4" i="1" l="1"/>
  <c r="B11" i="2"/>
  <c r="K16" i="10"/>
  <c r="J16" i="10"/>
  <c r="DR4" i="1" s="1"/>
  <c r="K9" i="6" l="1"/>
  <c r="B23" i="2" s="1"/>
  <c r="BZ4" i="1" s="1"/>
  <c r="K8" i="6"/>
  <c r="B22" i="2" s="1"/>
  <c r="BY4" i="1" s="1"/>
  <c r="B34" i="2" l="1"/>
  <c r="CH4" i="1" s="1"/>
  <c r="J30" i="5"/>
  <c r="J156" i="5" l="1"/>
  <c r="J157" i="5" s="1"/>
  <c r="J174" i="5" s="1"/>
  <c r="K12" i="6"/>
  <c r="B27" i="2" s="1"/>
  <c r="CC4" i="1" s="1"/>
  <c r="K11" i="6"/>
  <c r="B26" i="2" s="1"/>
  <c r="CB4" i="1" s="1"/>
  <c r="K13" i="6"/>
  <c r="B28" i="2" s="1"/>
  <c r="CD4" i="1" s="1"/>
  <c r="K10" i="6"/>
  <c r="B25" i="2" s="1"/>
  <c r="CA4" i="1" s="1"/>
  <c r="AX4" i="1" l="1"/>
  <c r="BA4" i="1"/>
  <c r="B15" i="1" s="1"/>
  <c r="C20" i="4"/>
  <c r="C12" i="4"/>
  <c r="B36" i="2" s="1"/>
  <c r="CJ4" i="1" s="1"/>
  <c r="C10" i="8"/>
  <c r="B30" i="2"/>
  <c r="CG4" i="1" s="1"/>
  <c r="B16" i="2" l="1"/>
  <c r="B38" i="2"/>
  <c r="CK4" i="1" s="1"/>
  <c r="EJ4" i="1"/>
  <c r="B17" i="9"/>
  <c r="B24" i="9" s="1"/>
  <c r="J90" i="5" l="1"/>
  <c r="J112" i="5"/>
  <c r="J134" i="5"/>
  <c r="J8" i="5"/>
  <c r="J9" i="5" s="1"/>
  <c r="J26" i="5" s="1"/>
  <c r="E4" i="1" l="1"/>
  <c r="B8" i="2"/>
  <c r="J135" i="5"/>
  <c r="J152" i="5" s="1"/>
  <c r="J113" i="5"/>
  <c r="J130" i="5" s="1"/>
  <c r="J91" i="5"/>
  <c r="J108" i="5" s="1"/>
  <c r="J31" i="5"/>
  <c r="J48" i="5" s="1"/>
  <c r="CS4" i="1"/>
  <c r="CP4" i="1"/>
  <c r="CQ4" i="1"/>
  <c r="AC4" i="1" l="1"/>
  <c r="B13" i="2"/>
  <c r="AJ4" i="1"/>
  <c r="B14" i="2"/>
  <c r="B9" i="2"/>
  <c r="L4" i="1"/>
  <c r="B15" i="2"/>
  <c r="AQ4" i="1"/>
  <c r="CT4" i="1"/>
  <c r="C24" i="9"/>
  <c r="D24" i="9" s="1"/>
  <c r="EB4" i="1" l="1"/>
  <c r="F24" i="9"/>
  <c r="B35" i="2"/>
  <c r="EC4" i="1" l="1"/>
  <c r="ED4" i="1"/>
  <c r="B39" i="2"/>
  <c r="CL4" i="1" s="1"/>
  <c r="CI4" i="1"/>
</calcChain>
</file>

<file path=xl/sharedStrings.xml><?xml version="1.0" encoding="utf-8"?>
<sst xmlns="http://schemas.openxmlformats.org/spreadsheetml/2006/main" count="1480" uniqueCount="456">
  <si>
    <t>California LifeLine Report and Claim Form For Wireless</t>
  </si>
  <si>
    <t>For Period of ______________</t>
  </si>
  <si>
    <t>California LifeLine Service Provider _______________</t>
  </si>
  <si>
    <t>CPCN  _________</t>
  </si>
  <si>
    <t>BASIC SERVICE RECOVERY</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</si>
  <si>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</si>
  <si>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</si>
  <si>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</si>
  <si>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</si>
  <si>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</si>
  <si>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</si>
  <si>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</si>
  <si>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ADMINISTRATIVE EXPENSE RECOVERY</t>
  </si>
  <si>
    <t xml:space="preserve"> (Choose either Line 6 or Line 7 Methodology)</t>
  </si>
  <si>
    <t>6.  Incremental Administrative Expenses</t>
  </si>
  <si>
    <t xml:space="preserve">7.  Administrative Expense Cost Factor  </t>
  </si>
  <si>
    <t>8.  Implementation Costs -New Reporting Requirements (Non-Recurring):</t>
  </si>
  <si>
    <t xml:space="preserve">       By Commission Order: ____________________________   </t>
  </si>
  <si>
    <t>9.  Other expenses, true-ups and credits</t>
  </si>
  <si>
    <t xml:space="preserve">10.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</si>
  <si>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</si>
  <si>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</si>
  <si>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</si>
  <si>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</si>
  <si>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</si>
  <si>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</si>
  <si>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</si>
  <si>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</si>
  <si>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</si>
  <si>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</si>
  <si>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**Do No Meet Federal Broadband Standards</t>
  </si>
  <si>
    <t>Email completed California LifeLine Claim Form and all supporting workpapers to lifelineclaim@cpuc.ca.gov</t>
  </si>
  <si>
    <t>CPCN # _________</t>
  </si>
  <si>
    <t xml:space="preserve"> </t>
  </si>
  <si>
    <t>Subscriber Statistics</t>
  </si>
  <si>
    <t>Type of Subscriber Data</t>
  </si>
  <si>
    <t>Count</t>
  </si>
  <si>
    <t>New Connections/Activations</t>
  </si>
  <si>
    <t>End-of-month Total Subscribers</t>
  </si>
  <si>
    <t>Total Weighted Average Subscribers</t>
  </si>
  <si>
    <t>C=California Only, F=Federal and California</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</si>
  <si>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</si>
  <si>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</si>
  <si>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</si>
  <si>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</si>
  <si>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</si>
  <si>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</si>
  <si>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5, Surcharges/ Taxes</t>
  </si>
  <si>
    <t>Claim Form Line 6, Incremental Admin Expenses</t>
  </si>
  <si>
    <t>Claim Form Line 7, Admin Expense Cost Factor</t>
  </si>
  <si>
    <t>Claim Form Line 8, Implementation</t>
  </si>
  <si>
    <t>Claim Form Line 9 Other Charges, True-ups, Credits</t>
  </si>
  <si>
    <t>Claim Form Line 10 Total Claim</t>
  </si>
  <si>
    <t>New Connections</t>
  </si>
  <si>
    <t>EOM Subscribers, F</t>
  </si>
  <si>
    <t>EOM Subscribers, C</t>
  </si>
  <si>
    <t>EOM Total Subscribers</t>
  </si>
  <si>
    <t>Total Weighted Average</t>
  </si>
  <si>
    <t>Line 5 - Bill and Keep / Rate Case Surcharge</t>
  </si>
  <si>
    <t>Line 5 - Federal Excise Tax</t>
  </si>
  <si>
    <t>Line 5 - Local Tax</t>
  </si>
  <si>
    <t>Line 6 - Incremental Admin Expense - Data Processing</t>
  </si>
  <si>
    <t>Line 6 - Incremental Admin Expense - Notification</t>
  </si>
  <si>
    <t>Line 6 - Incremental Admin Expense - Accounting</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</si>
  <si>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</si>
  <si>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</si>
  <si>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</si>
  <si>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</si>
  <si>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</si>
  <si>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</si>
  <si>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</si>
  <si>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</si>
  <si>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</si>
  <si>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</si>
  <si>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</si>
  <si>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</si>
  <si>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Rate Group</t>
  </si>
  <si>
    <t>USAC Service Type **</t>
  </si>
  <si>
    <t>LifeLine Funding Type*</t>
  </si>
  <si>
    <t>Tribal Lands (Y/N)</t>
  </si>
  <si>
    <t>TTY Indicator (Y/N)</t>
  </si>
  <si>
    <t>Broadband Federal Standards (Y/N)</t>
  </si>
  <si>
    <t>EOM Status Count</t>
  </si>
  <si>
    <t>C</t>
  </si>
  <si>
    <t>Total</t>
  </si>
  <si>
    <t>LifeLine Plans</t>
  </si>
  <si>
    <t>Lifeline Funding Type*</t>
  </si>
  <si>
    <t>Tribal Lands</t>
  </si>
  <si>
    <t>TTY Indicator</t>
  </si>
  <si>
    <t>Broadband Federal Standards</t>
  </si>
  <si>
    <t>Regular Rate</t>
  </si>
  <si>
    <t>LifeLine Rate</t>
  </si>
  <si>
    <t>*C=California Only, F=Federal and California</t>
  </si>
  <si>
    <t>** Please Enter "Voice", "Bundled Voice", "Bundled Broadband" or "Bundled Voice and Broadband"</t>
  </si>
  <si>
    <t>1.  SSA Calculation</t>
  </si>
  <si>
    <t>Reimbursement for 1st LifeLine line</t>
  </si>
  <si>
    <t>(Col A)</t>
  </si>
  <si>
    <t>(Col B)</t>
  </si>
  <si>
    <t>(Col C)</t>
  </si>
  <si>
    <t>(Col D)</t>
  </si>
  <si>
    <t>(Col E)</t>
  </si>
  <si>
    <t>(Col F)</t>
  </si>
  <si>
    <t>(Col G)</t>
  </si>
  <si>
    <t>(Col H)</t>
  </si>
  <si>
    <t>(Col I)</t>
  </si>
  <si>
    <t>(Col J)</t>
  </si>
  <si>
    <t>Claim Form Line #</t>
  </si>
  <si>
    <t>Regular Basic Service Rate</t>
  </si>
  <si>
    <r>
      <t xml:space="preserve">LifeLine Funding Type </t>
    </r>
    <r>
      <rPr>
        <vertAlign val="superscript"/>
        <sz val="9"/>
        <rFont val="Calibri"/>
        <family val="2"/>
        <scheme val="minor"/>
      </rPr>
      <t>1</t>
    </r>
  </si>
  <si>
    <t>F</t>
  </si>
  <si>
    <t>Reimbursement for Tribal Subscribers</t>
  </si>
  <si>
    <t>Reimbursement for 2nd LifeLine Line for TTY</t>
  </si>
  <si>
    <t>Reimbursement for 2nd LifeLine Line for TTY for Tribal Subscribers</t>
  </si>
  <si>
    <t>Reimbursement for 1st LifeLine line that Do not Meet Federal Broadband Standards</t>
  </si>
  <si>
    <t>Reimbursement for Tribal Subscribers that Do not Meet Federal Broadband Standards</t>
  </si>
  <si>
    <t>Reimbursement for 2nd LifeLine Line for TTY that Do not Meet Federal Broadband Standards</t>
  </si>
  <si>
    <t>Reimbursement for 2nd LifeLine Line for TTY for Tribal Subscribers that Do not Meet Federal Broadband Standards</t>
  </si>
  <si>
    <t>* Does not meet Federal Broadband Standards</t>
  </si>
  <si>
    <r>
      <rPr>
        <vertAlign val="superscript"/>
        <sz val="10"/>
        <rFont val="Calibri"/>
        <family val="2"/>
        <scheme val="minor"/>
      </rPr>
      <t>1</t>
    </r>
    <r>
      <rPr>
        <sz val="10"/>
        <rFont val="Calibri"/>
        <family val="2"/>
        <scheme val="minor"/>
      </rPr>
      <t xml:space="preserve"> C=California Only, F=Federal and California</t>
    </r>
  </si>
  <si>
    <t>Service Description</t>
  </si>
  <si>
    <t>Tribal</t>
  </si>
  <si>
    <t>Reimbursement Amount Per Subscriber</t>
  </si>
  <si>
    <t>Weighted Average Subscriber Count</t>
  </si>
  <si>
    <t>Total  
(Reimbursement Amount x Weighted Average)</t>
  </si>
  <si>
    <t>N</t>
  </si>
  <si>
    <t>Y</t>
  </si>
  <si>
    <t>**Does not meet Federal Broadband Standards</t>
  </si>
  <si>
    <t>(Col K)</t>
  </si>
  <si>
    <t>Regular Charge</t>
  </si>
  <si>
    <t>LifeLine Charge</t>
  </si>
  <si>
    <t>Federal Support</t>
  </si>
  <si>
    <t>Lost Revenue 
(D-E-F)</t>
  </si>
  <si>
    <t>Maximum State Reimbursement Amount - $39</t>
  </si>
  <si>
    <t>Amount of Charge Eligible for Reimbursment (Lesser of Col G or H)</t>
  </si>
  <si>
    <t>Quantity</t>
  </si>
  <si>
    <t>Total State Reimbursement Amount (I x J)</t>
  </si>
  <si>
    <t>Connection Charges</t>
  </si>
  <si>
    <t>Connection Charges (Tribal)</t>
  </si>
  <si>
    <t>Connection Charges (TTY)</t>
  </si>
  <si>
    <t>Connection Charges (TTY and Tribal)</t>
  </si>
  <si>
    <t>Type of Expense</t>
  </si>
  <si>
    <t>Amount Remitted to Taxing/Surcharge Authority</t>
  </si>
  <si>
    <t>5</t>
  </si>
  <si>
    <t>Bill and Keep / Rate Case Surcharge</t>
  </si>
  <si>
    <t>Federal Excise Tax</t>
  </si>
  <si>
    <t>Local Tax</t>
  </si>
  <si>
    <t xml:space="preserve">Total </t>
  </si>
  <si>
    <t>Line 6  - Incremental Administrative Expense</t>
  </si>
  <si>
    <t>Amount</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</si>
  <si>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</si>
  <si>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</si>
  <si>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</si>
  <si>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</si>
  <si>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</si>
  <si>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</si>
  <si>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</si>
  <si>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</si>
  <si>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</si>
  <si>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</si>
  <si>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</si>
  <si>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</si>
  <si>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</si>
  <si>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</si>
  <si>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</si>
  <si>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enter amount on Line 6  of Claim Form 
(Col C x Col F) ($)</t>
  </si>
  <si>
    <t>Line 7  - Administrative Expense Cost Factor</t>
  </si>
  <si>
    <t>Administrative Expense Cost Factor calculation</t>
  </si>
  <si>
    <t>Administrative Expense Cost Factor per subscriber</t>
  </si>
  <si>
    <t>Total Administrative Expense Cost Factor - enter amount on Line 7 of Claim Form 
(Col B x Col C)</t>
  </si>
  <si>
    <t>Subscriber Notifications</t>
  </si>
  <si>
    <t>7. Line 9 for Other Expenses</t>
  </si>
  <si>
    <t>Other expenses, true-ups and credits</t>
  </si>
  <si>
    <t>Weighted Average, F - Family Plan</t>
  </si>
  <si>
    <t>Weighted Average, C - Family Plan</t>
  </si>
  <si>
    <t>USAC Service Type</t>
  </si>
  <si>
    <r>
      <rPr>
        <vertAlign val="superscript"/>
        <sz val="10"/>
        <rFont val="Calibri"/>
        <family val="2"/>
        <scheme val="minor"/>
      </rPr>
      <t>2</t>
    </r>
    <r>
      <rPr>
        <sz val="10"/>
        <rFont val="Calibri"/>
        <family val="2"/>
        <scheme val="minor"/>
      </rPr>
      <t xml:space="preserve"> Maximum SSA is $14.85 from January 1, 2021 through December 31, 2021. The SSA is updated annually, effective January 1 of each year. After 2020, service providers should udpate maximum SSA to reflect the amount stated in the most recent SSA Administrative Letter, available at http://cpuc.ca.gov/General.aspx?id=1100</t>
    </r>
  </si>
  <si>
    <t>1c</t>
  </si>
  <si>
    <t>2c</t>
  </si>
  <si>
    <t>1.1c</t>
  </si>
  <si>
    <t>2.1c</t>
  </si>
  <si>
    <t>2.2c</t>
  </si>
  <si>
    <t>Plan Type</t>
  </si>
  <si>
    <t>1d</t>
  </si>
  <si>
    <t>Standard</t>
  </si>
  <si>
    <t>2d</t>
  </si>
  <si>
    <t>1.1d</t>
  </si>
  <si>
    <t>2.1d</t>
  </si>
  <si>
    <t>2.2d</t>
  </si>
  <si>
    <t>2.3c</t>
  </si>
  <si>
    <t>2.3d</t>
  </si>
  <si>
    <t>1.4b</t>
  </si>
  <si>
    <t>2.4b</t>
  </si>
  <si>
    <t>1.5b</t>
  </si>
  <si>
    <t>2.5b</t>
  </si>
  <si>
    <t>2.6b</t>
  </si>
  <si>
    <t>2.7b</t>
  </si>
  <si>
    <t>(Col L)</t>
  </si>
  <si>
    <t>Upgrade</t>
  </si>
  <si>
    <t>Claim Form Line 1c, SSA, F -Family Plan</t>
  </si>
  <si>
    <t>Claim Form Line 1.1c, SSA, F, Tribal -Family  Plan</t>
  </si>
  <si>
    <t>Claim Form Line 2c, SSA, C - Family Plan</t>
  </si>
  <si>
    <t>Claim Form Line 2, SSA, C - Standard Plan</t>
  </si>
  <si>
    <t>Claim Form Line 2.1c, SSA, C, Tribal - Family Plan</t>
  </si>
  <si>
    <t>Claim Form Line 2.2, C, TTY - Standard Plan</t>
  </si>
  <si>
    <t>Claim Form Line 2.2c, C, TTY - Family Plan</t>
  </si>
  <si>
    <t>Claim Form Line 2.3, C, TTY and Tribal - Standard Plan</t>
  </si>
  <si>
    <t>Claim Form Line 2.3c, C, TTY and Tribal - Family Plan</t>
  </si>
  <si>
    <t>Weighted Average, F - Standard Plan</t>
  </si>
  <si>
    <t>Weighted Average, F - Do Not Meet Federal Broadband Standards - Standard Plan</t>
  </si>
  <si>
    <t>Weighted Average, C - Standard Plan</t>
  </si>
  <si>
    <t>Weighted Average, C - Do Not Meet Federal Broadband Standards - Standard Plan</t>
  </si>
  <si>
    <t>Reimbursement for 1st LifeLine line - Funding Type F</t>
  </si>
  <si>
    <t>Reimbursement for Tribal Subscribers - Funding Type F</t>
  </si>
  <si>
    <t>Reimbursement for 1st LifeLine line that Do not Meet Federal Broadband Standards - Funding Type F</t>
  </si>
  <si>
    <t>Reimbursement for Tribal Subscribers that Do not Meet Federal Broadband Standards - Funding Type F</t>
  </si>
  <si>
    <t>Reimbursement for 1st LifeLine line - Funding Type C</t>
  </si>
  <si>
    <t>Reimbursement for Tribal Subscribers - Funding Type C</t>
  </si>
  <si>
    <t>Reimbursement for 2nd LifeLine Line for TTY - Funding Type C</t>
  </si>
  <si>
    <t>Reimbursement for 1st LifeLine line that Do not Meet Federal Broadband Standards - Funding Type C</t>
  </si>
  <si>
    <t>Reimbursement for Tribal Subscribers that Do not Meet Federal Broadband Standards - Funding Type C</t>
  </si>
  <si>
    <t>Reimbursement for 2nd LifeLine Line for TTY that Do not Meet Federal Broadband Standards - Funding Type C</t>
  </si>
  <si>
    <t>Reimbursement for 2nd LifeLine Line for TTY for Tribal Subscribers that Do not Meet Federal Broadband Standards -Funding Type C</t>
  </si>
  <si>
    <t>Reimbursement for 2nd LifeLine Line for TTY for Tribal Subscribers - Funding Type C</t>
  </si>
  <si>
    <t>Weighted Average Subscribers, F - Do Not Meet Federal Broadband Standards - Standard Plan**</t>
  </si>
  <si>
    <t>Weighted Average Subscribers, C - Do Not Meet Federal Broadband Standards - Standard Plan**</t>
  </si>
  <si>
    <t>1.  Allowable SSA for Cellular</t>
  </si>
  <si>
    <t>1.1  Allowable SSA for (Tribal)</t>
  </si>
  <si>
    <t>1.4 Allowable SSA for Cellular**</t>
  </si>
  <si>
    <t>1.5 Allowable SSA for (Tribal)**</t>
  </si>
  <si>
    <t xml:space="preserve">2.  Allowable SSA for Cellular, CA-only eligibility </t>
  </si>
  <si>
    <t>2.1  Allowable SSA, C (Tribal)</t>
  </si>
  <si>
    <t>2.2  Allowable SSA, C (TTY)</t>
  </si>
  <si>
    <t>2.3  Allowable SSA, C (TTY and Tribal)</t>
  </si>
  <si>
    <t>2.5 Allowable SSA, C (Tribal)**</t>
  </si>
  <si>
    <t>2.4 Allowable SSA, CA-only eligibility**</t>
  </si>
  <si>
    <t>2.6 Allowable SSA, C (TTY)**</t>
  </si>
  <si>
    <t>2.7 Allowable SSA, C (TTY and Tribal)**</t>
  </si>
  <si>
    <t>End-of-month subscribers, F</t>
  </si>
  <si>
    <t>End-of-month subscribers, C</t>
  </si>
  <si>
    <t>Subtotal</t>
  </si>
  <si>
    <t>Claim Form Line 1d, SSA, F - Upgrade Plan</t>
  </si>
  <si>
    <t>Claim Form Line 1.1d, SSA, F, Tribal - Upgrade Plan</t>
  </si>
  <si>
    <t>Claim Form Line 2d, SSA, C - Upgrade Plan</t>
  </si>
  <si>
    <t>Claim Form Line 2.1d, SSA, C, Tribal - Upgrade Plan</t>
  </si>
  <si>
    <t>Claim Form Line 2.2d, C, TTY - Upgrade Plan</t>
  </si>
  <si>
    <t>Claim Form Line 2.3d, C, TTY and Tribal - Upgrade Plan</t>
  </si>
  <si>
    <t>Weighted Average, F - Upgrade Plan</t>
  </si>
  <si>
    <t>Weighted Average, C - Upgrade Plan</t>
  </si>
  <si>
    <t>Family</t>
  </si>
  <si>
    <t>1e</t>
  </si>
  <si>
    <t>2e</t>
  </si>
  <si>
    <t>1.1e</t>
  </si>
  <si>
    <t>2.1e</t>
  </si>
  <si>
    <t>2.2e</t>
  </si>
  <si>
    <t>2.3e</t>
  </si>
  <si>
    <t>1.4e</t>
  </si>
  <si>
    <t>2.4e</t>
  </si>
  <si>
    <t>1.5e</t>
  </si>
  <si>
    <t>2.5e</t>
  </si>
  <si>
    <t>2.6e</t>
  </si>
  <si>
    <t>2.7e</t>
  </si>
  <si>
    <t>Weighted Average Subscribers, F - Do Not Meet Federal Broadband Standards - Basic Plan - Federal $5.25**</t>
  </si>
  <si>
    <t>Claim Form Line 1, SSA, F - Standard Plan</t>
  </si>
  <si>
    <t>Claim Form Line 1e, SSA, F - Basic Plan $9.25</t>
  </si>
  <si>
    <t>Claim Form Line 1.1, SSA, F, Tribal - Standard Plan</t>
  </si>
  <si>
    <t>Claim Form Line 1.4, SSA, F - Do Not Meet Federal Broadband Standards - Standard Plan</t>
  </si>
  <si>
    <t>Claim Form Line 1.4b, SSA, F - Does Not Meet Federal Broadband Standards - Basic Plan $5.25</t>
  </si>
  <si>
    <t>Claim Form Line 1.4e, SSA, F - Does Not Meet Federal Broadband Standards - Basic Plan $9.25</t>
  </si>
  <si>
    <t>Claim Form Line 1.5, SSA, F, Tribal - Do Not Meet Federal Broadband Standards - Standard Plan</t>
  </si>
  <si>
    <t>Claim Form Line 1.5b, SSA, F, Tribal - Does Not Meet Federal Broadband Standards - Basic Plan $5.25</t>
  </si>
  <si>
    <t>Claim Form Line 1.5e, SSA, F, Tribal - Does Not Meet Federal Broadband Standards - Basic Plan $9.25</t>
  </si>
  <si>
    <t>Claim Form Line 2e, SSA, C - Basic Plan $9.25</t>
  </si>
  <si>
    <t>Claim Form Line 2.1, SSA, C, Tribal - Standard Plan</t>
  </si>
  <si>
    <t>Claim Form Line 2.1e, SSA, C, Tribal - Basic Plan $9.25</t>
  </si>
  <si>
    <t>Claim Form Line 2.2e, C, TTY - Basic Plan $9.25</t>
  </si>
  <si>
    <t>Claim Form Line 2.3e, C, TTY and Tribal - Basic Plan $9.25</t>
  </si>
  <si>
    <t>Claim Form Line 2.4, SSA, C - Do Not Meet Federal Broadband Standards - Standard Plan</t>
  </si>
  <si>
    <t>Claim Form Line 2.4b, SSA, C - Does Not Meet Federal Broadband Standards - Basic Plan $5.25</t>
  </si>
  <si>
    <t>Claim Form Line 2.4e, SSA, C - Does Not Meet Federal Broadband Standards - Basic Plan $9.25</t>
  </si>
  <si>
    <t>Claim Form Line 2.5, SSA, C, Tribal - Do Not Meet Federal Broadband Standards - Standard Plan</t>
  </si>
  <si>
    <t>Claim Form Line 2.5b, SSA, C, Tribal - Does Not Meet Federal Broadband Standards - Basic Plan $5.25</t>
  </si>
  <si>
    <t>Claim Form Line 2.5e, SSA, C, Tribal - Does Not Meet Federal Broadband Standards - Basic Plan $9.25</t>
  </si>
  <si>
    <t>Claim Form Line 2.6, C, TTY - Do Not Meet Federal Broadband Standards - Standard Plan</t>
  </si>
  <si>
    <t>Claim Form Line 2.6b, C, TTY - Does Not Meet Federal Broadband Standards - Basic Plan $5.25</t>
  </si>
  <si>
    <t>Claim Form Line 2.6e, C, TTY - Does Not Meet Federal Broadband Standards - Basic Plan $9.25</t>
  </si>
  <si>
    <t>Claim Form Line 2.7, C, TTY and Tribal - Do Not Meet Federal Broadband Standards - Standard Plan</t>
  </si>
  <si>
    <t>Claim Form Line 2.7b, C, TTY and Tribal - Does Not Meet Federal Broadband Standards - Basic Plan $5.25</t>
  </si>
  <si>
    <t>Weighted Average, F - Basic Plan $5.25</t>
  </si>
  <si>
    <t>Weighted Average, F - Basic Plan $9.25</t>
  </si>
  <si>
    <t>Weighted Average, F - Do Not Meet Federal Broadband Standards - Basic Plan $5.25</t>
  </si>
  <si>
    <t>Weighted Average, F - Do Not Meet Federal Broadband Standards - Basic Plan $9.25</t>
  </si>
  <si>
    <t>Weighted Average, C - Basic Plan $5.25</t>
  </si>
  <si>
    <t>Weighted Average, C - Basic Plan $9.25</t>
  </si>
  <si>
    <t>Weighted Average, C - Do Not Meet Federal Broadband Standards - Basic Plan $5.25</t>
  </si>
  <si>
    <t>Weighted Average, C - Do Not Meet Federal Broadband Standards - Basic Plan $9.25</t>
  </si>
  <si>
    <r>
      <t>Plan</t>
    </r>
    <r>
      <rPr>
        <vertAlign val="superscript"/>
        <sz val="10"/>
        <rFont val="Calibri"/>
        <family val="2"/>
        <scheme val="minor"/>
      </rPr>
      <t>1</t>
    </r>
  </si>
  <si>
    <t>Basic $5.25</t>
  </si>
  <si>
    <r>
      <t>Federal Support 
up to $9.25</t>
    </r>
    <r>
      <rPr>
        <vertAlign val="superscript"/>
        <sz val="9"/>
        <rFont val="Calibri"/>
        <family val="2"/>
        <scheme val="minor"/>
      </rPr>
      <t>3</t>
    </r>
  </si>
  <si>
    <r>
      <t>State Makeup for Federal Support
up tp $9.25</t>
    </r>
    <r>
      <rPr>
        <vertAlign val="superscript"/>
        <sz val="9"/>
        <rFont val="Calibri"/>
        <family val="2"/>
        <scheme val="minor"/>
      </rPr>
      <t>3</t>
    </r>
  </si>
  <si>
    <r>
      <rPr>
        <vertAlign val="superscript"/>
        <sz val="10"/>
        <rFont val="Calibri"/>
        <family val="2"/>
        <scheme val="minor"/>
      </rPr>
      <t>3</t>
    </r>
    <r>
      <rPr>
        <sz val="10"/>
        <rFont val="Calibri"/>
        <family val="2"/>
        <scheme val="minor"/>
      </rPr>
      <t xml:space="preserve"> Decision 20-10-006 The California Universal Telephone Service Program fund is authorized to reimburse wireless service providers a maximum of $12.85 SSA for any plan that requires a co-payment or prepayment (Basic Plan) and $0 for Voice Only USAC Service Types. FCC settled that Basic Plans that meet 4.5GB will receive federal support of $9.25. Basic Plans will receive $5.25 federal support if services are below 4.5GB.</t>
    </r>
  </si>
  <si>
    <t>Federal Support up to
 $9.25 + $25</t>
  </si>
  <si>
    <t>Federal Support
up to $5.25 + $25</t>
  </si>
  <si>
    <t>Federal Support
 up to $5.25 + $25</t>
  </si>
  <si>
    <t>State Makeup for Federal Support
up to $5.25 + $25</t>
  </si>
  <si>
    <t>State Makeup for Federal Support up to
$9.25 + $25</t>
  </si>
  <si>
    <t>State Makeup for Federal Support
 up to $9.25 + $25</t>
  </si>
  <si>
    <t>Federal Support
  up to $9.25 + $25</t>
  </si>
  <si>
    <r>
      <t>Federal Support 
$5.25</t>
    </r>
    <r>
      <rPr>
        <vertAlign val="superscript"/>
        <sz val="9"/>
        <rFont val="Calibri"/>
        <family val="2"/>
        <scheme val="minor"/>
      </rPr>
      <t>3</t>
    </r>
  </si>
  <si>
    <r>
      <t>State Makeup for Federal Support
$5.25</t>
    </r>
    <r>
      <rPr>
        <vertAlign val="superscript"/>
        <sz val="9"/>
        <rFont val="Calibri"/>
        <family val="2"/>
        <scheme val="minor"/>
      </rPr>
      <t>3</t>
    </r>
  </si>
  <si>
    <t>**Do Not Meet Federal Broadband Standards</t>
  </si>
  <si>
    <t>(Col M)</t>
  </si>
  <si>
    <r>
      <t xml:space="preserve">Amount of SSA Eligible for Reimbursement (Maximum $14.85 </t>
    </r>
    <r>
      <rPr>
        <vertAlign val="superscript"/>
        <sz val="9"/>
        <rFont val="Calibri"/>
        <family val="2"/>
        <scheme val="minor"/>
      </rPr>
      <t>2</t>
    </r>
    <r>
      <rPr>
        <sz val="9"/>
        <rFont val="Calibri"/>
        <family val="2"/>
        <scheme val="minor"/>
      </rPr>
      <t>) (</t>
    </r>
    <r>
      <rPr>
        <b/>
        <sz val="9"/>
        <rFont val="Calibri"/>
        <family val="2"/>
        <scheme val="minor"/>
      </rPr>
      <t>Basic Plans Receive Max $12.85</t>
    </r>
    <r>
      <rPr>
        <sz val="9"/>
        <rFont val="Calibri"/>
        <family val="2"/>
        <scheme val="minor"/>
      </rPr>
      <t xml:space="preserve"> </t>
    </r>
    <r>
      <rPr>
        <vertAlign val="superscript"/>
        <sz val="9"/>
        <rFont val="Calibri"/>
        <family val="2"/>
        <scheme val="minor"/>
      </rPr>
      <t>3</t>
    </r>
    <r>
      <rPr>
        <sz val="9"/>
        <rFont val="Calibri"/>
        <family val="2"/>
        <scheme val="minor"/>
      </rPr>
      <t>)(Voice Only Plans Receive $0)</t>
    </r>
  </si>
  <si>
    <r>
      <t>Emergecy Broadband Benefit Program (up to $50)</t>
    </r>
    <r>
      <rPr>
        <vertAlign val="superscript"/>
        <sz val="9"/>
        <rFont val="Calibri"/>
        <family val="2"/>
        <scheme val="minor"/>
      </rPr>
      <t>4</t>
    </r>
  </si>
  <si>
    <r>
      <t>Emergecy Broadband Benefit Program (up to $75)</t>
    </r>
    <r>
      <rPr>
        <vertAlign val="superscript"/>
        <sz val="9"/>
        <rFont val="Calibri"/>
        <family val="2"/>
        <scheme val="minor"/>
      </rPr>
      <t>4</t>
    </r>
  </si>
  <si>
    <r>
      <t>4</t>
    </r>
    <r>
      <rPr>
        <sz val="10"/>
        <rFont val="Calibri"/>
        <family val="2"/>
        <scheme val="minor"/>
      </rPr>
      <t>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</si>
  <si>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Lost Revenue (Col D-H-I-J-K)</t>
  </si>
  <si>
    <t>(Col N)</t>
  </si>
  <si>
    <r>
      <t xml:space="preserve">Maximum SSA - (Maximum $14.85 </t>
    </r>
    <r>
      <rPr>
        <vertAlign val="superscript"/>
        <sz val="10"/>
        <rFont val="Calibri"/>
        <family val="2"/>
        <scheme val="minor"/>
      </rPr>
      <t>2</t>
    </r>
    <r>
      <rPr>
        <sz val="10"/>
        <rFont val="Calibri"/>
        <family val="2"/>
        <scheme val="minor"/>
      </rPr>
      <t xml:space="preserve">) (Basic Plans Receive Max $12.85 </t>
    </r>
    <r>
      <rPr>
        <vertAlign val="superscript"/>
        <sz val="10"/>
        <rFont val="Calibri"/>
        <family val="2"/>
        <scheme val="minor"/>
      </rPr>
      <t>3</t>
    </r>
    <r>
      <rPr>
        <sz val="10"/>
        <rFont val="Calibri"/>
        <family val="2"/>
        <scheme val="minor"/>
      </rPr>
      <t>)(Voice Only Plans Receive $0)</t>
    </r>
  </si>
  <si>
    <r>
      <t>State Makeup for Federal Support
up to $9.25</t>
    </r>
    <r>
      <rPr>
        <vertAlign val="superscript"/>
        <sz val="9"/>
        <rFont val="Calibri"/>
        <family val="2"/>
        <scheme val="minor"/>
      </rPr>
      <t>3</t>
    </r>
  </si>
  <si>
    <t>(Col O)</t>
  </si>
  <si>
    <t>1f</t>
  </si>
  <si>
    <t>EBB</t>
  </si>
  <si>
    <t>Cellular - EBB</t>
  </si>
  <si>
    <t>2f</t>
  </si>
  <si>
    <t>1.1f</t>
  </si>
  <si>
    <t>2.1f</t>
  </si>
  <si>
    <t>2.3f</t>
  </si>
  <si>
    <t>2.2f</t>
  </si>
  <si>
    <t>Weighted Average, F - EBB</t>
  </si>
  <si>
    <t>Weighted Average, F - Do Not Meet Federal Broadband Standards - EBB</t>
  </si>
  <si>
    <t>Weighted Average, C - EBB</t>
  </si>
  <si>
    <t>Weighted Average, C - Do Not Meet Federal Broadband Standards - EBB</t>
  </si>
  <si>
    <t>Amount of SSA Eligible for Reimbursement (Maximum $14.85 2) (Basic Plans Receive Max $12.85 3)(Voice Only Plans Receive $0)</t>
  </si>
  <si>
    <t>State Reimbursement Amount per Subscriber                   (Lesser of Col K+N)</t>
  </si>
  <si>
    <t>Cellular (TTY) - EBB</t>
  </si>
  <si>
    <t>Cellular - EBB**</t>
  </si>
  <si>
    <t>Cellular -EBB**</t>
  </si>
  <si>
    <t>Cellular (TTY) - EBB**</t>
  </si>
  <si>
    <t>Weighted Average Subscribers, F - Do Not Meet Federal Broadband Standards - EBB**</t>
  </si>
  <si>
    <t>Weighted Average Subscribers, C - Do Not Meet Federal Broadband Standards - EBB**</t>
  </si>
  <si>
    <r>
      <t>Emergency Broadband Benefit (EBB) (Y/N)</t>
    </r>
    <r>
      <rPr>
        <b/>
        <vertAlign val="superscript"/>
        <sz val="11"/>
        <rFont val="Calibri"/>
        <family val="2"/>
        <scheme val="minor"/>
      </rPr>
      <t>2</t>
    </r>
  </si>
  <si>
    <t>1g</t>
  </si>
  <si>
    <t>2g</t>
  </si>
  <si>
    <t>1.1g</t>
  </si>
  <si>
    <t>2.3g</t>
  </si>
  <si>
    <t>1.4g</t>
  </si>
  <si>
    <t>2.4g</t>
  </si>
  <si>
    <t>1.5g</t>
  </si>
  <si>
    <t>2.5g</t>
  </si>
  <si>
    <t>2.6g</t>
  </si>
  <si>
    <t>Promotional</t>
  </si>
  <si>
    <t>Service Tier</t>
  </si>
  <si>
    <t>2.7g</t>
  </si>
  <si>
    <r>
      <rPr>
        <vertAlign val="superscript"/>
        <sz val="10"/>
        <rFont val="Calibri"/>
        <family val="2"/>
        <scheme val="minor"/>
      </rPr>
      <t>2</t>
    </r>
    <r>
      <rPr>
        <sz val="10"/>
        <rFont val="Calibri"/>
        <family val="2"/>
        <scheme val="minor"/>
      </rPr>
      <t xml:space="preserve"> Maximum SSA is $14.85 from January 1, 2021 through December 31, 2021. The SSA is updated annually, effective January 1 of each year. After 2020, service providers should update maximum SSA to reflect the amount stated in the most recent SSA Administrative Letter, available at http://cpuc.ca.gov/General.aspx?id=1100</t>
    </r>
  </si>
  <si>
    <t>Claim Form Line 1f, SSA, F - Promotional</t>
  </si>
  <si>
    <t>Claim Form Line 1g, SSA, F - EBB</t>
  </si>
  <si>
    <t>2.1g</t>
  </si>
  <si>
    <t>2.2g</t>
  </si>
  <si>
    <t>Claim Form Line 1.1f, SSA, F, Tribal - Promotional</t>
  </si>
  <si>
    <t>Claim Form Line 1.1g, SSA, F, Tribal - EBB</t>
  </si>
  <si>
    <t>Claim Form Line 1.4g, SSA, F - Does Not Meet Federal Broadband Standards - EBB</t>
  </si>
  <si>
    <t>Claim Form Line 1.5g, SSA, F, Tribal - Does Not Meet Federal Broadband Standards - EBB</t>
  </si>
  <si>
    <t>Claim Form Line 2f, SSA, C - Promotional</t>
  </si>
  <si>
    <t>Claim Form Line 2g, SSA, C - EBB</t>
  </si>
  <si>
    <t>Claim Form Line 2.1f, SSA, C, Tribal - Promotional</t>
  </si>
  <si>
    <t>Claim Form Line 2.1g, SSA, C, Tribal - EBB</t>
  </si>
  <si>
    <t>Claim Form Line 2.2f, C, TTY - Promotional</t>
  </si>
  <si>
    <t>Claim Form Line 2.2g, C, TTY - EBB</t>
  </si>
  <si>
    <t>Claim Form Line 2.3f, C, TTY and Tribal - Promotional</t>
  </si>
  <si>
    <t>Claim Form Line 2.3g, C, TTY and Tribal - EBB</t>
  </si>
  <si>
    <t>Claim Form Line 2.4g, SSA, C - Does Not Meet Federal Broadband Standards - EBB</t>
  </si>
  <si>
    <t>Claim Form Line 2.5g, SSA, C, Tribal - Does Not Meet Federal Broadband Standards - EBB</t>
  </si>
  <si>
    <t>Claim Form Line 2.6g, C, TTY - Does Not Meet Federal Broadband Standards - EBB</t>
  </si>
  <si>
    <t>Claim Form Line 2.7g, C, TTY and Tribal - Does Not Meet Federal Broadband Standards - EBB</t>
  </si>
  <si>
    <t>Weighted Average, F - Promotional</t>
  </si>
  <si>
    <t>Weighted Average, C - Promotional</t>
  </si>
  <si>
    <t>Claim Form Line 1.1e, SSA, F, Tribal - Basic Plan $9.25</t>
  </si>
  <si>
    <t>2.  EBB Calculation</t>
  </si>
  <si>
    <t>3. Lines 1, 1.1, 1.2, 1.3, 1.4, 1.5, 2, 2.1, 2.2, 2.3, 2.4, 2.5, 2.6 and 2.7 for monthly recurring charges</t>
  </si>
  <si>
    <t>4.  Lines 3 and 4 for non-recurring charges.</t>
  </si>
  <si>
    <t>5. Line 5 for Surcharges and Taxes</t>
  </si>
  <si>
    <t>6. Line 6 and 7 for Administrative Expense</t>
  </si>
  <si>
    <t>7. Line 8 for Implementation costs</t>
  </si>
  <si>
    <t>Funding Type F</t>
  </si>
  <si>
    <t>Funding Type C</t>
  </si>
  <si>
    <r>
      <rPr>
        <vertAlign val="superscript"/>
        <sz val="10"/>
        <rFont val="Calibri"/>
        <family val="2"/>
        <scheme val="minor"/>
      </rPr>
      <t>1</t>
    </r>
    <r>
      <rPr>
        <sz val="10"/>
        <rFont val="Calibri"/>
        <family val="2"/>
        <scheme val="minor"/>
      </rPr>
      <t xml:space="preserve"> Basic Plans that meet 4.5GB will receive federal support of $9.25. Basic Plans will receive $5.25 federal support if services are 4GB.</t>
    </r>
  </si>
  <si>
    <t>1.4h</t>
  </si>
  <si>
    <t>Voice</t>
  </si>
  <si>
    <t>2.4h</t>
  </si>
  <si>
    <t>1.5h</t>
  </si>
  <si>
    <t>2.5h</t>
  </si>
  <si>
    <t>2.6h</t>
  </si>
  <si>
    <t>2.7h</t>
  </si>
  <si>
    <t>Weighted Average Subscribers, F - Do Not Meet Federal Broadband Standards - Voice**</t>
  </si>
  <si>
    <t>Weighted Average Subscribers, C - Do Not Meet Federal Broadband Standards - Voice**</t>
  </si>
  <si>
    <t>Weighted Average, F - Do Not Meet Federal Broadband Standards - Voice</t>
  </si>
  <si>
    <t>Weighted Average, C - Do Not Meet Federal Broadband Standards - Voice</t>
  </si>
  <si>
    <t>Claim Form Line 1.4h, SSA, F - Does Not Meet Federal Broadband Standards - Voice</t>
  </si>
  <si>
    <t>Claim Form Line 2.4h, SSA, C - Does Not Meet Federal Broadband Standards - Voice</t>
  </si>
  <si>
    <t>Claim Form Line 2.5h, SSA, C, Tribal - Does Not Meet Federal Broadband Standards - Voice</t>
  </si>
  <si>
    <t>Claim Form Line 1.5h, SSA, F, Tribal - Does Not Meet Federal Broadband Standards - Voice</t>
  </si>
  <si>
    <t>Claim Form Line 2.6h, C, TTY - Does Not Meet Federal Broadband Standards - Voice</t>
  </si>
  <si>
    <t>Claim Form Line 2.7h, C, TTY and Tribal - Does Not Meet Federal Broadband Standards - Voice</t>
  </si>
  <si>
    <r>
      <rPr>
        <vertAlign val="superscript"/>
        <sz val="10"/>
        <rFont val="Arial"/>
        <family val="2"/>
      </rPr>
      <t>2</t>
    </r>
    <r>
      <rPr>
        <sz val="10"/>
        <rFont val="Arial"/>
      </rPr>
      <t xml:space="preserve"> Emergency Broadband Benefit (EBB) 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</si>
  <si>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Weighted Average Subscribers, F - Meets Federal Broadband Standards - Standard Plan</t>
  </si>
  <si>
    <t>Weighted Average Subscribers, C - Do Not Meet Federal Broadband Standards - Basic Plan $5.25**</t>
  </si>
  <si>
    <t>Weighted Average Subscribers, F - Meets Federal Broadband Standards - Family Plan</t>
  </si>
  <si>
    <t>Weighted Average Subscribers, F - Meets Federal Broadband Standards - Upgrade Plan</t>
  </si>
  <si>
    <t>Weighted Average Subscribers, F - Meets Federal Broadband Standards - Promotional</t>
  </si>
  <si>
    <t>Weighted Average Subscribers, C - Meets Federal Broadband Standards - Standard Plan</t>
  </si>
  <si>
    <t>Weighted Average Subscribers, C - Meets Federal Broadband Standards - Family Plan</t>
  </si>
  <si>
    <t>Weighted Average Subscribers, C - Meets Federal Broadband Standards - Upgrade Plan</t>
  </si>
  <si>
    <t>Weighted Average Subscribers, C - Meets Federal Broadband Standards - Promotional</t>
  </si>
  <si>
    <t>Weighted Average Subscribers, C - Meets Federal Broadband Standards - EBB</t>
  </si>
  <si>
    <t>Weighted Average Subscribers, F - Meets Federal Broadband Standards - EBB</t>
  </si>
  <si>
    <t>Cawireless1000ormore</t>
  </si>
  <si>
    <t>Reimbursement for 1st LifeLine line that Do not Meet Federal Broadband Standards*</t>
  </si>
  <si>
    <t>Reimbursement for Tribal Subscribers that Do not Meet Federal Broadband Standards*</t>
  </si>
  <si>
    <t>Reimbursement for 2nd LifeLine Line for TTY that Do not Meet Federal Broadband Standards*</t>
  </si>
  <si>
    <t>Reimbursement for 2nd LifeLine Line for TTY for Tribal Subscribers that Do not Meet Federal Broadband Standards*</t>
  </si>
  <si>
    <t>Weighted Average Subscribers, F - Meets Federal Broadband Standards - Basic Plus</t>
  </si>
  <si>
    <t>Weighted Average Subscribers, F - Do Not Meet Federal Broadband Standards - Basic Plus**</t>
  </si>
  <si>
    <t>Weighted Average Subscribers, C - Meets Federal Broadband Standards - Basic Plus**</t>
  </si>
  <si>
    <t>Weighted Average Subscribers, C - Do Not Meet Federal Broadband Standards - Basic Plus**</t>
  </si>
  <si>
    <r>
      <t>Plan Type  (Voice, Basic $5.25, Standard, Family Plan, Upgrade, Basic Plus, or Promotional)</t>
    </r>
    <r>
      <rPr>
        <b/>
        <vertAlign val="superscript"/>
        <sz val="10"/>
        <rFont val="Calibri"/>
        <family val="2"/>
        <scheme val="minor"/>
      </rPr>
      <t>1</t>
    </r>
  </si>
  <si>
    <t>Basic Plus</t>
  </si>
  <si>
    <r>
      <t xml:space="preserve">LifeLine Funding Type </t>
    </r>
    <r>
      <rPr>
        <b/>
        <vertAlign val="superscript"/>
        <sz val="9"/>
        <rFont val="Calibri"/>
        <family val="2"/>
        <scheme val="minor"/>
      </rPr>
      <t>1</t>
    </r>
  </si>
  <si>
    <t>State Reimbursement Amount per Subscriber                   (Lesser of Col J+K)</t>
  </si>
  <si>
    <t xml:space="preserve">State Reimbursement Amount per Subscriber                   </t>
  </si>
  <si>
    <t>2**</t>
  </si>
  <si>
    <t>1**</t>
  </si>
  <si>
    <t>7**</t>
  </si>
  <si>
    <t>8**</t>
  </si>
  <si>
    <t>2 (TTY)</t>
  </si>
  <si>
    <t>4 (TTY)</t>
  </si>
  <si>
    <t>3 (TTY)</t>
  </si>
  <si>
    <t>7 (TTY)</t>
  </si>
  <si>
    <t>5 (TTY)</t>
  </si>
  <si>
    <t>1 (TTY)</t>
  </si>
  <si>
    <t>8 (TTY)</t>
  </si>
  <si>
    <t>Review with the "Claim Form Summary" Tab</t>
  </si>
  <si>
    <t>Lines 1</t>
  </si>
  <si>
    <t>Lines 1.1</t>
  </si>
  <si>
    <t>Lines 1.4</t>
  </si>
  <si>
    <t>Lines 1.5</t>
  </si>
  <si>
    <t>Lines 2</t>
  </si>
  <si>
    <t>Lines 2.1</t>
  </si>
  <si>
    <t>Lines 2.2</t>
  </si>
  <si>
    <t>Lines 2.3</t>
  </si>
  <si>
    <t>Lines 2.4</t>
  </si>
  <si>
    <t>Lines 2.5</t>
  </si>
  <si>
    <t>Lines 2.6</t>
  </si>
  <si>
    <t>Lines 2.7</t>
  </si>
  <si>
    <t>Lines 1 - 2</t>
  </si>
  <si>
    <t>Claim Form Line 2.7e, C, TTY and Tribal - Does Not Meet Federal Broadband Standards - Basic Plan $9.25</t>
  </si>
  <si>
    <t>Claim Form effective 5.01.2021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</si>
</sst>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2" x14ac:knownFonts="1">
    <font>
      <sz val="10"/>
      <name val="Arial"/>
    </font>
    <font>
      <sz val="12"/>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11"/>
      <name val="Cambria"/>
      <family val="1"/>
    </font>
    <font>
      <strike/>
      <sz val="10"/>
      <color rgb="FFFF0000"/>
      <name val="Cambria"/>
      <family val="1"/>
    </font>
    <font>
      <b/>
      <strike/>
      <sz val="11"/>
      <color rgb="FFFF0000"/>
      <name val="Cambria"/>
      <family val="1"/>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u/>
      <sz val="10"/>
      <color theme="10"/>
      <name val="Arial"/>
      <family val="2"/>
    </font>
    <font>
      <sz val="10"/>
      <color rgb="FF0070C0"/>
      <name val="Arial"/>
      <family val="2"/>
    </font>
    <font>
      <sz val="10"/>
      <color rgb="FF7030A0"/>
      <name val="Arial"/>
      <family val="2"/>
    </font>
    <font>
      <sz val="14"/>
      <name val="Times New Roman"/>
      <family val="1"/>
    </font>
    <font>
      <vertAlign val="superscript"/>
      <sz val="9"/>
      <name val="Calibri"/>
      <family val="2"/>
      <scheme val="minor"/>
    </font>
    <font>
      <u/>
      <sz val="10"/>
      <name val="Arial"/>
      <family val="2"/>
    </font>
    <font>
      <sz val="11"/>
      <name val="Arial"/>
      <family val="2"/>
    </font>
    <font>
      <b/>
      <sz val="11"/>
      <name val="Calibri"/>
      <family val="2"/>
      <scheme val="minor"/>
    </font>
    <font>
      <b/>
      <vertAlign val="superscript"/>
      <sz val="10"/>
      <name val="Calibri"/>
      <family val="2"/>
      <scheme val="minor"/>
    </font>
    <font>
      <vertAlign val="superscript"/>
      <sz val="10"/>
      <name val="Arial"/>
      <family val="2"/>
    </font>
    <font>
      <b/>
      <vertAlign val="superscript"/>
      <sz val="11"/>
      <name val="Calibri"/>
      <family val="2"/>
      <scheme val="minor"/>
    </font>
    <font>
      <b/>
      <sz val="16"/>
      <name val="Calibri"/>
      <family val="2"/>
    </font>
    <font>
      <sz val="16"/>
      <name val="Calibri"/>
      <family val="2"/>
    </font>
    <font>
      <b/>
      <vertAlign val="superscript"/>
      <sz val="9"/>
      <name val="Calibri"/>
      <family val="2"/>
      <scheme val="minor"/>
    </font>
    <font>
      <sz val="10"/>
      <color rgb="FFFF0000"/>
      <name val="Arial"/>
      <family val="2"/>
    </font>
    <font>
      <b/>
      <sz val="10"/>
      <name val="Arial"/>
      <family val="2"/>
    </font>
  </fonts>
  <fills count="12">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E7E6E6"/>
        <bgColor indexed="64"/>
      </patternFill>
    </fill>
    <fill>
      <patternFill patternType="solid">
        <fgColor rgb="FF92D050"/>
        <bgColor indexed="64"/>
      </patternFill>
    </fill>
    <fill>
      <patternFill patternType="solid">
        <fgColor theme="4"/>
        <bgColor indexed="64"/>
      </patternFill>
    </fill>
    <fill>
      <patternFill patternType="solid">
        <fgColor theme="3" tint="0.79998168889431442"/>
        <bgColor indexed="64"/>
      </patternFill>
    </fill>
    <fill>
      <patternFill patternType="solid">
        <fgColor theme="9" tint="0.59999389629810485"/>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double">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s>
  <cellStyleXfs count="8">
    <xf numFmtId="0" fontId="0" fillId="0" borderId="0"/>
    <xf numFmtId="0" fontId="8" fillId="0" borderId="0"/>
    <xf numFmtId="44" fontId="24" fillId="0" borderId="0" applyFont="0" applyFill="0" applyBorder="0" applyAlignment="0" applyProtection="0"/>
    <xf numFmtId="0" fontId="26" fillId="0" borderId="0" applyNumberForma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447">
    <xf numFmtId="0" fontId="0" fillId="0" borderId="0" xfId="0"/>
    <xf numFmtId="0" fontId="2" fillId="0" borderId="0" xfId="0" applyFont="1"/>
    <xf numFmtId="0" fontId="3" fillId="0" borderId="0" xfId="0" applyFont="1"/>
    <xf numFmtId="0" fontId="1" fillId="0" borderId="0" xfId="0" applyFont="1"/>
    <xf numFmtId="0" fontId="0" fillId="0" borderId="0" xfId="0" applyAlignment="1">
      <alignment wrapText="1"/>
    </xf>
    <xf numFmtId="0" fontId="5" fillId="0" borderId="4" xfId="0" applyFont="1" applyBorder="1" applyAlignment="1">
      <alignment vertical="top" wrapText="1"/>
    </xf>
    <xf numFmtId="0" fontId="4" fillId="0" borderId="0" xfId="0" applyFont="1"/>
    <xf numFmtId="0" fontId="9" fillId="0" borderId="2" xfId="0" applyFont="1" applyBorder="1" applyAlignment="1">
      <alignment vertical="top" wrapText="1"/>
    </xf>
    <xf numFmtId="0" fontId="9" fillId="0" borderId="4" xfId="0" applyFont="1" applyBorder="1" applyAlignment="1">
      <alignment vertical="top" wrapText="1"/>
    </xf>
    <xf numFmtId="0" fontId="2" fillId="0" borderId="0" xfId="0" applyFont="1" applyAlignment="1">
      <alignment horizontal="left" indent="4"/>
    </xf>
    <xf numFmtId="0" fontId="0" fillId="0" borderId="0" xfId="0" applyBorder="1"/>
    <xf numFmtId="0" fontId="4" fillId="0" borderId="0" xfId="0" applyFont="1" applyAlignment="1"/>
    <xf numFmtId="0" fontId="5" fillId="0" borderId="1" xfId="0" applyFont="1" applyBorder="1" applyAlignment="1">
      <alignment vertical="top" wrapText="1"/>
    </xf>
    <xf numFmtId="49" fontId="5" fillId="0" borderId="0" xfId="0" applyNumberFormat="1" applyFont="1"/>
    <xf numFmtId="49" fontId="2" fillId="0" borderId="0" xfId="0" applyNumberFormat="1" applyFont="1"/>
    <xf numFmtId="49" fontId="9" fillId="0" borderId="1" xfId="0" applyNumberFormat="1" applyFont="1" applyBorder="1" applyAlignment="1">
      <alignment vertical="top" wrapText="1"/>
    </xf>
    <xf numFmtId="49" fontId="0" fillId="0" borderId="0" xfId="0" applyNumberFormat="1"/>
    <xf numFmtId="0" fontId="10" fillId="0" borderId="0" xfId="0" applyFont="1"/>
    <xf numFmtId="49" fontId="12" fillId="0" borderId="0" xfId="0" applyNumberFormat="1" applyFont="1" applyAlignment="1">
      <alignment horizontal="left"/>
    </xf>
    <xf numFmtId="0" fontId="12" fillId="0" borderId="0" xfId="0" applyFont="1" applyAlignment="1">
      <alignment horizontal="left"/>
    </xf>
    <xf numFmtId="0" fontId="12" fillId="0" borderId="1" xfId="0" applyFont="1" applyBorder="1" applyAlignment="1">
      <alignment horizontal="center" wrapText="1"/>
    </xf>
    <xf numFmtId="0" fontId="12" fillId="0" borderId="0" xfId="0" applyFont="1" applyAlignment="1"/>
    <xf numFmtId="0" fontId="12" fillId="0" borderId="0" xfId="0" applyFont="1"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right" wrapText="1"/>
    </xf>
    <xf numFmtId="4" fontId="12" fillId="0" borderId="0" xfId="0" applyNumberFormat="1" applyFont="1" applyAlignment="1"/>
    <xf numFmtId="4" fontId="12" fillId="0" borderId="0" xfId="0" applyNumberFormat="1" applyFont="1" applyAlignment="1">
      <alignment wrapText="1"/>
    </xf>
    <xf numFmtId="4" fontId="12" fillId="0" borderId="1" xfId="0" applyNumberFormat="1" applyFont="1" applyBorder="1" applyAlignment="1">
      <alignment horizontal="center" wrapText="1"/>
    </xf>
    <xf numFmtId="4" fontId="12"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43" fontId="8" fillId="0" borderId="0" xfId="0" applyNumberFormat="1" applyFont="1"/>
    <xf numFmtId="3" fontId="0" fillId="0" borderId="0" xfId="0" applyNumberFormat="1"/>
    <xf numFmtId="0" fontId="14" fillId="0" borderId="0" xfId="0" applyFont="1"/>
    <xf numFmtId="0" fontId="15" fillId="0" borderId="0" xfId="0" applyFont="1" applyAlignment="1">
      <alignment horizontal="left" wrapText="1"/>
    </xf>
    <xf numFmtId="0" fontId="14" fillId="0" borderId="0" xfId="0" applyFont="1" applyAlignment="1">
      <alignment wrapText="1"/>
    </xf>
    <xf numFmtId="49" fontId="13" fillId="0" borderId="0" xfId="0" applyNumberFormat="1" applyFont="1" applyAlignment="1">
      <alignment horizontal="left"/>
    </xf>
    <xf numFmtId="49" fontId="8" fillId="0" borderId="0" xfId="0" applyNumberFormat="1" applyFont="1" applyAlignment="1">
      <alignment horizontal="left"/>
    </xf>
    <xf numFmtId="0" fontId="0" fillId="0" borderId="0" xfId="0"/>
    <xf numFmtId="0" fontId="16" fillId="0" borderId="0" xfId="0" applyFont="1"/>
    <xf numFmtId="0" fontId="18" fillId="0" borderId="0" xfId="0" applyFont="1"/>
    <xf numFmtId="0" fontId="19" fillId="0" borderId="0" xfId="0" applyFont="1"/>
    <xf numFmtId="0" fontId="21" fillId="0" borderId="0" xfId="0" applyFont="1"/>
    <xf numFmtId="2" fontId="16" fillId="0" borderId="11" xfId="0" applyNumberFormat="1" applyFont="1" applyBorder="1" applyAlignment="1">
      <alignment horizontal="right"/>
    </xf>
    <xf numFmtId="49" fontId="16" fillId="0" borderId="11" xfId="0" applyNumberFormat="1" applyFont="1" applyBorder="1" applyAlignment="1">
      <alignment horizontal="center"/>
    </xf>
    <xf numFmtId="0" fontId="22" fillId="0" borderId="0" xfId="0" applyFont="1"/>
    <xf numFmtId="0" fontId="16" fillId="0" borderId="0" xfId="0" applyFont="1" applyFill="1"/>
    <xf numFmtId="0" fontId="16" fillId="0" borderId="7" xfId="0" applyFont="1" applyFill="1" applyBorder="1"/>
    <xf numFmtId="0" fontId="17" fillId="0" borderId="1" xfId="0" applyFont="1" applyBorder="1" applyAlignment="1">
      <alignment horizontal="center" wrapText="1"/>
    </xf>
    <xf numFmtId="0" fontId="17" fillId="0" borderId="2" xfId="0" applyFont="1" applyBorder="1" applyAlignment="1">
      <alignment horizontal="center"/>
    </xf>
    <xf numFmtId="0" fontId="16" fillId="0" borderId="1"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4" xfId="0" applyFont="1" applyBorder="1" applyAlignment="1">
      <alignment horizontal="center" vertical="top" wrapText="1"/>
    </xf>
    <xf numFmtId="0" fontId="17" fillId="0" borderId="1" xfId="0" applyFont="1" applyFill="1" applyBorder="1" applyAlignment="1">
      <alignment horizontal="center" vertical="top" wrapText="1"/>
    </xf>
    <xf numFmtId="8" fontId="17" fillId="0" borderId="4" xfId="0" applyNumberFormat="1" applyFont="1" applyBorder="1" applyAlignment="1">
      <alignment horizontal="right"/>
    </xf>
    <xf numFmtId="0" fontId="16" fillId="0" borderId="0" xfId="0" applyFont="1" applyFill="1" applyBorder="1"/>
    <xf numFmtId="0" fontId="19" fillId="0" borderId="0" xfId="0" applyFont="1" applyAlignment="1">
      <alignment horizontal="left"/>
    </xf>
    <xf numFmtId="0" fontId="18" fillId="0" borderId="0" xfId="0" applyFont="1" applyAlignment="1">
      <alignment wrapText="1"/>
    </xf>
    <xf numFmtId="44" fontId="17" fillId="0" borderId="9" xfId="2" applyFont="1" applyFill="1" applyBorder="1" applyAlignment="1"/>
    <xf numFmtId="0" fontId="16" fillId="0" borderId="0" xfId="0" applyFont="1" applyAlignment="1">
      <alignment wrapText="1"/>
    </xf>
    <xf numFmtId="0" fontId="21" fillId="0" borderId="13" xfId="0" applyFont="1" applyBorder="1"/>
    <xf numFmtId="0" fontId="21" fillId="0" borderId="12" xfId="0" applyFont="1" applyBorder="1"/>
    <xf numFmtId="0" fontId="16" fillId="0" borderId="0" xfId="0" applyFont="1" applyAlignment="1"/>
    <xf numFmtId="0" fontId="27" fillId="0" borderId="0" xfId="1" applyFont="1"/>
    <xf numFmtId="49" fontId="16" fillId="0" borderId="11" xfId="0" applyNumberFormat="1" applyFont="1" applyBorder="1"/>
    <xf numFmtId="0" fontId="19" fillId="0" borderId="0" xfId="0" applyFont="1" applyBorder="1" applyAlignment="1"/>
    <xf numFmtId="4" fontId="12" fillId="0" borderId="1" xfId="0" applyNumberFormat="1" applyFont="1" applyFill="1" applyBorder="1" applyAlignment="1">
      <alignment horizontal="center" wrapText="1"/>
    </xf>
    <xf numFmtId="49" fontId="16" fillId="0" borderId="0" xfId="0" applyNumberFormat="1" applyFont="1" applyAlignment="1">
      <alignment horizontal="left"/>
    </xf>
    <xf numFmtId="0" fontId="20" fillId="0" borderId="1" xfId="0" applyFont="1" applyBorder="1" applyAlignment="1">
      <alignment horizontal="center" wrapText="1"/>
    </xf>
    <xf numFmtId="0" fontId="16" fillId="0" borderId="1" xfId="0" applyFont="1" applyBorder="1" applyAlignment="1">
      <alignment wrapText="1"/>
    </xf>
    <xf numFmtId="0" fontId="21" fillId="0" borderId="1" xfId="0" applyFont="1" applyBorder="1" applyAlignment="1">
      <alignment horizontal="center"/>
    </xf>
    <xf numFmtId="44" fontId="16" fillId="0" borderId="1" xfId="0" applyNumberFormat="1" applyFont="1" applyBorder="1"/>
    <xf numFmtId="0" fontId="18" fillId="0" borderId="0" xfId="0" applyFont="1" applyAlignment="1">
      <alignment horizontal="left" indent="6"/>
    </xf>
    <xf numFmtId="0" fontId="18" fillId="0" borderId="0" xfId="0" applyFont="1" applyAlignment="1">
      <alignment horizontal="left" indent="4"/>
    </xf>
    <xf numFmtId="0" fontId="21" fillId="0" borderId="3" xfId="0" applyFont="1" applyBorder="1" applyAlignment="1">
      <alignment vertical="top" wrapText="1"/>
    </xf>
    <xf numFmtId="0" fontId="17" fillId="0" borderId="11" xfId="0" applyFont="1" applyBorder="1" applyAlignment="1">
      <alignment horizontal="center"/>
    </xf>
    <xf numFmtId="0" fontId="17" fillId="0" borderId="11" xfId="0" applyFont="1" applyBorder="1" applyAlignment="1">
      <alignment horizontal="center" wrapText="1"/>
    </xf>
    <xf numFmtId="0" fontId="21" fillId="0" borderId="22" xfId="0" applyFont="1" applyBorder="1" applyAlignment="1">
      <alignment horizontal="center" vertical="center" wrapText="1"/>
    </xf>
    <xf numFmtId="0" fontId="21" fillId="0" borderId="11" xfId="0" applyFont="1" applyBorder="1" applyAlignment="1">
      <alignment horizontal="center" vertical="center" wrapText="1"/>
    </xf>
    <xf numFmtId="8" fontId="17" fillId="0" borderId="4" xfId="0" applyNumberFormat="1" applyFont="1" applyBorder="1" applyAlignment="1">
      <alignment horizontal="left"/>
    </xf>
    <xf numFmtId="164" fontId="17" fillId="0" borderId="4" xfId="0" applyNumberFormat="1" applyFont="1" applyBorder="1" applyAlignment="1"/>
    <xf numFmtId="164" fontId="17" fillId="0" borderId="4" xfId="0" applyNumberFormat="1" applyFont="1" applyFill="1" applyBorder="1" applyAlignment="1"/>
    <xf numFmtId="164" fontId="17" fillId="0" borderId="1" xfId="0" applyNumberFormat="1" applyFont="1" applyBorder="1" applyAlignment="1"/>
    <xf numFmtId="164" fontId="16" fillId="0" borderId="11" xfId="0" applyNumberFormat="1" applyFont="1" applyBorder="1" applyAlignment="1">
      <alignment horizontal="right"/>
    </xf>
    <xf numFmtId="164" fontId="16" fillId="2" borderId="11" xfId="2" applyNumberFormat="1" applyFont="1" applyFill="1" applyBorder="1"/>
    <xf numFmtId="164" fontId="5" fillId="0" borderId="1" xfId="0" applyNumberFormat="1" applyFont="1" applyBorder="1" applyAlignment="1">
      <alignment horizontal="right" wrapText="1"/>
    </xf>
    <xf numFmtId="164" fontId="5"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44" fontId="16" fillId="0" borderId="4" xfId="0" applyNumberFormat="1" applyFont="1" applyBorder="1" applyAlignment="1">
      <alignment vertical="top" wrapText="1"/>
    </xf>
    <xf numFmtId="0" fontId="16" fillId="0" borderId="4" xfId="0" applyFont="1" applyBorder="1" applyAlignment="1">
      <alignment vertical="top" wrapText="1"/>
    </xf>
    <xf numFmtId="44" fontId="16" fillId="0" borderId="4" xfId="0" applyNumberFormat="1" applyFont="1" applyBorder="1" applyAlignment="1">
      <alignment horizontal="right" vertical="top" wrapText="1"/>
    </xf>
    <xf numFmtId="0" fontId="21" fillId="0" borderId="1" xfId="0" applyFont="1" applyBorder="1" applyAlignment="1">
      <alignment vertical="top" wrapText="1"/>
    </xf>
    <xf numFmtId="0" fontId="21" fillId="0" borderId="2" xfId="0" applyFont="1" applyBorder="1" applyAlignment="1">
      <alignment vertical="top" wrapText="1"/>
    </xf>
    <xf numFmtId="0" fontId="16" fillId="0" borderId="3" xfId="0" applyFont="1" applyBorder="1" applyAlignment="1">
      <alignment horizontal="left" vertical="top" wrapText="1" indent="1"/>
    </xf>
    <xf numFmtId="0" fontId="0" fillId="0" borderId="0" xfId="0"/>
    <xf numFmtId="0" fontId="16" fillId="0" borderId="0" xfId="0" applyFont="1"/>
    <xf numFmtId="0" fontId="16" fillId="0" borderId="11" xfId="0" applyFont="1" applyBorder="1"/>
    <xf numFmtId="0" fontId="28" fillId="0" borderId="0" xfId="0" applyFont="1"/>
    <xf numFmtId="0" fontId="17" fillId="0" borderId="22" xfId="0" applyFont="1" applyBorder="1" applyAlignment="1">
      <alignment horizontal="center"/>
    </xf>
    <xf numFmtId="0" fontId="21" fillId="0" borderId="11" xfId="1" applyFont="1" applyBorder="1" applyAlignment="1">
      <alignment horizontal="center" vertical="center" wrapText="1"/>
    </xf>
    <xf numFmtId="2" fontId="16" fillId="0" borderId="27" xfId="0" applyNumberFormat="1" applyFont="1" applyBorder="1" applyAlignment="1">
      <alignment horizontal="right"/>
    </xf>
    <xf numFmtId="44" fontId="16" fillId="0" borderId="5" xfId="0" applyNumberFormat="1" applyFont="1" applyBorder="1" applyAlignment="1">
      <alignment vertical="top" wrapText="1"/>
    </xf>
    <xf numFmtId="44" fontId="16" fillId="0" borderId="8" xfId="0" applyNumberFormat="1" applyFont="1" applyBorder="1" applyAlignment="1">
      <alignment vertical="top" wrapText="1"/>
    </xf>
    <xf numFmtId="44" fontId="16" fillId="0" borderId="3" xfId="0" applyNumberFormat="1" applyFont="1" applyBorder="1" applyAlignment="1">
      <alignment vertical="top" wrapText="1"/>
    </xf>
    <xf numFmtId="2" fontId="16" fillId="0" borderId="1" xfId="0" applyNumberFormat="1" applyFont="1" applyBorder="1"/>
    <xf numFmtId="4" fontId="16" fillId="0" borderId="4" xfId="0" applyNumberFormat="1" applyFont="1" applyFill="1" applyBorder="1" applyAlignment="1">
      <alignment vertical="top" wrapText="1"/>
    </xf>
    <xf numFmtId="44" fontId="16" fillId="0" borderId="4" xfId="0" applyNumberFormat="1" applyFont="1" applyFill="1" applyBorder="1" applyAlignment="1">
      <alignment vertical="top" wrapText="1"/>
    </xf>
    <xf numFmtId="44" fontId="16" fillId="0" borderId="0" xfId="0" applyNumberFormat="1" applyFont="1"/>
    <xf numFmtId="2" fontId="16" fillId="0" borderId="0" xfId="0" applyNumberFormat="1" applyFont="1"/>
    <xf numFmtId="44" fontId="16" fillId="5" borderId="0" xfId="0" applyNumberFormat="1" applyFont="1" applyFill="1"/>
    <xf numFmtId="0" fontId="16" fillId="0" borderId="0" xfId="0" applyFont="1" applyAlignment="1">
      <alignment wrapText="1"/>
    </xf>
    <xf numFmtId="0" fontId="17" fillId="0" borderId="0" xfId="0" applyFont="1" applyAlignment="1">
      <alignment wrapText="1"/>
    </xf>
    <xf numFmtId="0" fontId="16" fillId="0" borderId="0" xfId="0" applyFont="1" applyAlignment="1">
      <alignment horizontal="left"/>
    </xf>
    <xf numFmtId="0" fontId="0" fillId="0" borderId="0" xfId="0" applyFont="1"/>
    <xf numFmtId="0" fontId="5" fillId="0" borderId="0" xfId="0" applyFont="1" applyFill="1"/>
    <xf numFmtId="0" fontId="6" fillId="0" borderId="0" xfId="0" applyFont="1"/>
    <xf numFmtId="0" fontId="16" fillId="0" borderId="0" xfId="1" applyFont="1"/>
    <xf numFmtId="4" fontId="17" fillId="0" borderId="0" xfId="0" applyNumberFormat="1" applyFont="1" applyAlignment="1">
      <alignment wrapText="1"/>
    </xf>
    <xf numFmtId="0" fontId="17" fillId="5" borderId="0" xfId="0" applyFont="1" applyFill="1" applyAlignment="1">
      <alignment wrapText="1"/>
    </xf>
    <xf numFmtId="2" fontId="17" fillId="0" borderId="0" xfId="0" applyNumberFormat="1" applyFont="1" applyAlignment="1">
      <alignment wrapText="1"/>
    </xf>
    <xf numFmtId="8" fontId="17" fillId="0" borderId="0" xfId="0" applyNumberFormat="1" applyFont="1" applyAlignment="1">
      <alignment wrapText="1"/>
    </xf>
    <xf numFmtId="4" fontId="20" fillId="0" borderId="0" xfId="0" applyNumberFormat="1" applyFont="1" applyAlignment="1">
      <alignment wrapText="1"/>
    </xf>
    <xf numFmtId="43" fontId="17" fillId="5" borderId="0" xfId="0" applyNumberFormat="1" applyFont="1" applyFill="1" applyAlignment="1">
      <alignment wrapText="1"/>
    </xf>
    <xf numFmtId="3" fontId="17" fillId="0" borderId="0" xfId="0" applyNumberFormat="1" applyFont="1" applyAlignment="1">
      <alignment wrapText="1"/>
    </xf>
    <xf numFmtId="0" fontId="21" fillId="0" borderId="11" xfId="0" applyFont="1" applyBorder="1" applyAlignment="1">
      <alignment wrapText="1"/>
    </xf>
    <xf numFmtId="0" fontId="21" fillId="0" borderId="11" xfId="0" applyFont="1" applyBorder="1" applyAlignment="1">
      <alignment horizontal="center" wrapText="1"/>
    </xf>
    <xf numFmtId="0" fontId="16" fillId="0" borderId="11" xfId="0" applyFont="1" applyBorder="1" applyAlignment="1">
      <alignment horizontal="center"/>
    </xf>
    <xf numFmtId="49" fontId="16" fillId="0" borderId="22" xfId="0" applyNumberFormat="1" applyFont="1" applyBorder="1"/>
    <xf numFmtId="2" fontId="16" fillId="2" borderId="1" xfId="0" applyNumberFormat="1" applyFont="1" applyFill="1" applyBorder="1" applyAlignment="1">
      <alignment horizontal="right"/>
    </xf>
    <xf numFmtId="0" fontId="16" fillId="0" borderId="11" xfId="0" applyFont="1" applyBorder="1" applyAlignment="1">
      <alignment horizontal="center" vertical="center" wrapText="1"/>
    </xf>
    <xf numFmtId="164" fontId="16" fillId="0" borderId="11" xfId="0" applyNumberFormat="1" applyFont="1" applyBorder="1" applyAlignment="1">
      <alignment horizontal="left" wrapText="1"/>
    </xf>
    <xf numFmtId="164" fontId="16" fillId="0" borderId="11" xfId="0" applyNumberFormat="1" applyFont="1" applyFill="1" applyBorder="1" applyAlignment="1">
      <alignment horizontal="right"/>
    </xf>
    <xf numFmtId="0" fontId="21" fillId="0" borderId="6" xfId="0" applyFont="1" applyBorder="1"/>
    <xf numFmtId="0" fontId="17" fillId="0" borderId="2" xfId="0" applyFont="1" applyFill="1" applyBorder="1" applyAlignment="1">
      <alignment horizontal="center"/>
    </xf>
    <xf numFmtId="0" fontId="8" fillId="0" borderId="0" xfId="0" applyFont="1"/>
    <xf numFmtId="49" fontId="17" fillId="0" borderId="4" xfId="0" applyNumberFormat="1" applyFont="1" applyBorder="1" applyAlignment="1">
      <alignment horizontal="center"/>
    </xf>
    <xf numFmtId="164" fontId="17" fillId="4" borderId="4" xfId="0" applyNumberFormat="1" applyFont="1" applyFill="1" applyBorder="1" applyAlignment="1"/>
    <xf numFmtId="49" fontId="17" fillId="0" borderId="2" xfId="0" applyNumberFormat="1" applyFont="1" applyBorder="1" applyAlignment="1">
      <alignment horizontal="center"/>
    </xf>
    <xf numFmtId="164" fontId="17" fillId="4" borderId="1" xfId="0" applyNumberFormat="1" applyFont="1" applyFill="1" applyBorder="1" applyAlignment="1"/>
    <xf numFmtId="0" fontId="31" fillId="0" borderId="0" xfId="3" applyFont="1" applyAlignment="1">
      <alignment wrapText="1"/>
    </xf>
    <xf numFmtId="49" fontId="6" fillId="0" borderId="15" xfId="0" applyNumberFormat="1" applyFont="1" applyBorder="1" applyAlignment="1">
      <alignment horizontal="center" vertical="top" wrapText="1"/>
    </xf>
    <xf numFmtId="2" fontId="6" fillId="0" borderId="15" xfId="0" applyNumberFormat="1" applyFont="1" applyBorder="1" applyAlignment="1">
      <alignment horizontal="right" wrapText="1"/>
    </xf>
    <xf numFmtId="164" fontId="6" fillId="0" borderId="17" xfId="0" applyNumberFormat="1" applyFont="1" applyFill="1" applyBorder="1" applyAlignment="1">
      <alignment horizontal="right" wrapText="1"/>
    </xf>
    <xf numFmtId="164" fontId="6" fillId="3" borderId="18" xfId="0" applyNumberFormat="1" applyFont="1" applyFill="1" applyBorder="1" applyAlignment="1">
      <alignment horizontal="right" wrapText="1"/>
    </xf>
    <xf numFmtId="0" fontId="6" fillId="0" borderId="0" xfId="0" applyFont="1" applyBorder="1" applyAlignment="1">
      <alignment horizontal="left"/>
    </xf>
    <xf numFmtId="0" fontId="6" fillId="0" borderId="0" xfId="0" applyFont="1" applyBorder="1"/>
    <xf numFmtId="49" fontId="6" fillId="0" borderId="0" xfId="0" applyNumberFormat="1" applyFont="1" applyBorder="1" applyAlignment="1">
      <alignment horizontal="center" vertical="top" wrapText="1"/>
    </xf>
    <xf numFmtId="49" fontId="6" fillId="0" borderId="0" xfId="0" applyNumberFormat="1" applyFont="1" applyBorder="1" applyAlignment="1">
      <alignment horizontal="center" wrapText="1"/>
    </xf>
    <xf numFmtId="4" fontId="6" fillId="0" borderId="0" xfId="0" applyNumberFormat="1" applyFont="1" applyBorder="1" applyAlignment="1">
      <alignment horizontal="center" wrapText="1"/>
    </xf>
    <xf numFmtId="49" fontId="6" fillId="0" borderId="0" xfId="0" applyNumberFormat="1" applyFont="1" applyBorder="1" applyAlignment="1">
      <alignment horizontal="right" wrapText="1"/>
    </xf>
    <xf numFmtId="4" fontId="6" fillId="0" borderId="0" xfId="0" applyNumberFormat="1" applyFont="1" applyFill="1" applyBorder="1" applyAlignment="1">
      <alignment horizontal="right" wrapText="1"/>
    </xf>
    <xf numFmtId="0" fontId="6" fillId="0" borderId="0" xfId="0" applyFont="1" applyAlignment="1">
      <alignment horizontal="center"/>
    </xf>
    <xf numFmtId="4" fontId="6" fillId="0" borderId="0" xfId="0" applyNumberFormat="1" applyFont="1" applyAlignment="1">
      <alignment horizontal="center" wrapText="1"/>
    </xf>
    <xf numFmtId="0" fontId="6" fillId="0" borderId="0" xfId="0" applyFont="1" applyAlignment="1">
      <alignment horizontal="right" wrapText="1"/>
    </xf>
    <xf numFmtId="4" fontId="6" fillId="0" borderId="0" xfId="0" applyNumberFormat="1" applyFont="1" applyFill="1" applyAlignment="1">
      <alignment horizontal="right" wrapText="1"/>
    </xf>
    <xf numFmtId="2" fontId="6" fillId="0" borderId="16" xfId="0" applyNumberFormat="1" applyFont="1" applyBorder="1" applyAlignment="1">
      <alignment horizontal="right" wrapText="1"/>
    </xf>
    <xf numFmtId="0" fontId="6" fillId="0" borderId="0" xfId="0" applyFont="1" applyBorder="1" applyAlignment="1">
      <alignment horizontal="center" vertical="top" wrapText="1"/>
    </xf>
    <xf numFmtId="0" fontId="6" fillId="0" borderId="0" xfId="0" applyFont="1" applyBorder="1" applyAlignment="1">
      <alignment horizontal="right" wrapText="1"/>
    </xf>
    <xf numFmtId="4" fontId="6" fillId="0" borderId="0" xfId="0" applyNumberFormat="1" applyFont="1" applyBorder="1" applyAlignment="1">
      <alignment horizontal="right" wrapText="1"/>
    </xf>
    <xf numFmtId="164" fontId="6" fillId="0" borderId="0" xfId="0" applyNumberFormat="1" applyFont="1" applyFill="1" applyBorder="1" applyAlignment="1">
      <alignment horizontal="right" wrapText="1"/>
    </xf>
    <xf numFmtId="4" fontId="6" fillId="0" borderId="0" xfId="0" applyNumberFormat="1" applyFont="1" applyAlignment="1">
      <alignment wrapText="1"/>
    </xf>
    <xf numFmtId="0" fontId="8" fillId="0" borderId="0" xfId="0" applyFont="1" applyAlignment="1">
      <alignment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16" fillId="0" borderId="11" xfId="0" applyFont="1" applyBorder="1" applyAlignment="1">
      <alignment wrapText="1"/>
    </xf>
    <xf numFmtId="0" fontId="16" fillId="0" borderId="11" xfId="0" applyFont="1" applyBorder="1" applyAlignment="1">
      <alignment horizontal="center" wrapText="1"/>
    </xf>
    <xf numFmtId="164" fontId="16" fillId="0" borderId="11" xfId="0" applyNumberFormat="1" applyFont="1" applyBorder="1" applyAlignment="1">
      <alignment horizontal="right" wrapText="1"/>
    </xf>
    <xf numFmtId="0" fontId="8" fillId="0" borderId="0" xfId="0" applyFont="1" applyFill="1"/>
    <xf numFmtId="0" fontId="32" fillId="0" borderId="0" xfId="0" applyFont="1"/>
    <xf numFmtId="0" fontId="4" fillId="0" borderId="5" xfId="0" applyFont="1" applyBorder="1" applyAlignment="1">
      <alignment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3" xfId="0" applyFont="1" applyBorder="1" applyAlignment="1">
      <alignment vertical="top" wrapText="1"/>
    </xf>
    <xf numFmtId="164" fontId="2" fillId="0" borderId="4" xfId="0" applyNumberFormat="1" applyFont="1" applyBorder="1" applyAlignment="1">
      <alignment vertical="top" wrapText="1"/>
    </xf>
    <xf numFmtId="0" fontId="2" fillId="0" borderId="4" xfId="0" applyFont="1" applyBorder="1" applyAlignment="1">
      <alignment vertical="top" wrapText="1"/>
    </xf>
    <xf numFmtId="0" fontId="4" fillId="0" borderId="3" xfId="0" applyFont="1" applyBorder="1" applyAlignment="1">
      <alignment vertical="top" wrapText="1"/>
    </xf>
    <xf numFmtId="164" fontId="2" fillId="2" borderId="4" xfId="0" applyNumberFormat="1" applyFont="1" applyFill="1" applyBorder="1" applyAlignment="1">
      <alignment vertical="top" wrapText="1"/>
    </xf>
    <xf numFmtId="0" fontId="21" fillId="0" borderId="12" xfId="0" applyFont="1" applyBorder="1" applyAlignment="1">
      <alignment horizontal="center"/>
    </xf>
    <xf numFmtId="0" fontId="33" fillId="0" borderId="11" xfId="0" applyFont="1" applyBorder="1" applyAlignment="1">
      <alignment horizontal="center" vertical="center" wrapText="1"/>
    </xf>
    <xf numFmtId="0" fontId="16" fillId="0" borderId="0" xfId="0" applyFont="1" applyBorder="1" applyAlignment="1">
      <alignment horizontal="center"/>
    </xf>
    <xf numFmtId="0" fontId="17" fillId="0" borderId="0" xfId="0" applyFont="1" applyBorder="1" applyAlignment="1">
      <alignment wrapText="1"/>
    </xf>
    <xf numFmtId="8" fontId="17" fillId="0" borderId="0" xfId="0" applyNumberFormat="1" applyFont="1" applyBorder="1" applyAlignment="1">
      <alignment horizontal="right"/>
    </xf>
    <xf numFmtId="49" fontId="17" fillId="0" borderId="0" xfId="0" applyNumberFormat="1" applyFont="1" applyBorder="1" applyAlignment="1">
      <alignment horizontal="left"/>
    </xf>
    <xf numFmtId="49" fontId="17" fillId="0" borderId="0" xfId="0" applyNumberFormat="1" applyFont="1" applyBorder="1" applyAlignment="1">
      <alignment horizontal="right"/>
    </xf>
    <xf numFmtId="164" fontId="17" fillId="0" borderId="0" xfId="0" applyNumberFormat="1" applyFont="1" applyBorder="1" applyAlignment="1"/>
    <xf numFmtId="164" fontId="17" fillId="0" borderId="0" xfId="0" applyNumberFormat="1" applyFont="1" applyFill="1" applyBorder="1" applyAlignment="1"/>
    <xf numFmtId="0" fontId="21" fillId="3" borderId="13" xfId="0" applyFont="1" applyFill="1" applyBorder="1"/>
    <xf numFmtId="0" fontId="21" fillId="3" borderId="12" xfId="0" applyFont="1" applyFill="1" applyBorder="1"/>
    <xf numFmtId="0" fontId="21" fillId="3" borderId="6" xfId="0" applyFont="1" applyFill="1" applyBorder="1"/>
    <xf numFmtId="0" fontId="16" fillId="3" borderId="7" xfId="0" applyFont="1" applyFill="1" applyBorder="1"/>
    <xf numFmtId="0" fontId="16" fillId="0" borderId="13" xfId="0" applyFont="1" applyBorder="1" applyAlignment="1">
      <alignment horizontal="center"/>
    </xf>
    <xf numFmtId="0" fontId="17" fillId="0" borderId="12" xfId="0" applyFont="1" applyBorder="1" applyAlignment="1">
      <alignment wrapText="1"/>
    </xf>
    <xf numFmtId="8" fontId="17" fillId="0" borderId="12" xfId="0" applyNumberFormat="1" applyFont="1" applyBorder="1" applyAlignment="1">
      <alignment horizontal="right"/>
    </xf>
    <xf numFmtId="49" fontId="17" fillId="0" borderId="12" xfId="0" applyNumberFormat="1" applyFont="1" applyBorder="1" applyAlignment="1">
      <alignment horizontal="left"/>
    </xf>
    <xf numFmtId="49" fontId="17" fillId="0" borderId="12" xfId="0" applyNumberFormat="1" applyFont="1" applyBorder="1" applyAlignment="1">
      <alignment horizontal="right"/>
    </xf>
    <xf numFmtId="164" fontId="17" fillId="0" borderId="12" xfId="0" applyNumberFormat="1" applyFont="1" applyBorder="1" applyAlignment="1"/>
    <xf numFmtId="164" fontId="17" fillId="0" borderId="28" xfId="0" applyNumberFormat="1" applyFont="1" applyFill="1" applyBorder="1" applyAlignment="1"/>
    <xf numFmtId="0" fontId="6" fillId="0" borderId="0" xfId="0" applyFont="1" applyBorder="1" applyAlignment="1">
      <alignment horizontal="center"/>
    </xf>
    <xf numFmtId="0" fontId="6" fillId="0" borderId="17" xfId="0" applyNumberFormat="1" applyFont="1" applyFill="1" applyBorder="1" applyAlignment="1">
      <alignment horizontal="right" wrapText="1"/>
    </xf>
    <xf numFmtId="49" fontId="6" fillId="0" borderId="29" xfId="0" applyNumberFormat="1" applyFont="1" applyBorder="1" applyAlignment="1">
      <alignment horizontal="center" vertical="top" wrapText="1"/>
    </xf>
    <xf numFmtId="4" fontId="17" fillId="3" borderId="0" xfId="0" applyNumberFormat="1" applyFont="1" applyFill="1" applyAlignment="1">
      <alignment wrapText="1"/>
    </xf>
    <xf numFmtId="44" fontId="16" fillId="3" borderId="0" xfId="0" applyNumberFormat="1" applyFont="1" applyFill="1"/>
    <xf numFmtId="0" fontId="17" fillId="3" borderId="0" xfId="0" applyFont="1" applyFill="1" applyAlignment="1">
      <alignment wrapText="1"/>
    </xf>
    <xf numFmtId="2" fontId="16" fillId="3" borderId="0" xfId="0" applyNumberFormat="1" applyFont="1" applyFill="1"/>
    <xf numFmtId="0" fontId="5" fillId="0" borderId="0" xfId="0" applyFont="1" applyFill="1" applyAlignment="1">
      <alignment horizontal="left" indent="4"/>
    </xf>
    <xf numFmtId="44" fontId="17" fillId="0" borderId="14" xfId="2" applyFont="1" applyFill="1" applyBorder="1" applyAlignment="1"/>
    <xf numFmtId="44" fontId="17" fillId="0" borderId="19" xfId="2" applyFont="1" applyFill="1" applyBorder="1" applyAlignment="1"/>
    <xf numFmtId="44" fontId="17" fillId="0" borderId="0" xfId="2" applyFont="1" applyFill="1" applyBorder="1" applyAlignment="1"/>
    <xf numFmtId="44" fontId="17" fillId="0" borderId="0" xfId="2" applyFont="1" applyFill="1" applyAlignment="1"/>
    <xf numFmtId="0" fontId="6" fillId="0" borderId="0" xfId="0" applyFont="1" applyFill="1" applyAlignment="1">
      <alignment horizontal="left" indent="2"/>
    </xf>
    <xf numFmtId="0" fontId="3" fillId="0" borderId="0" xfId="0" applyFont="1" applyFill="1"/>
    <xf numFmtId="44" fontId="17" fillId="0" borderId="9" xfId="2" applyFont="1" applyFill="1" applyBorder="1"/>
    <xf numFmtId="44" fontId="17" fillId="0" borderId="0" xfId="2" applyFont="1" applyFill="1"/>
    <xf numFmtId="0" fontId="6" fillId="0" borderId="0" xfId="0" applyFont="1" applyFill="1"/>
    <xf numFmtId="0" fontId="1" fillId="0" borderId="0" xfId="0" applyFont="1" applyFill="1"/>
    <xf numFmtId="0" fontId="0" fillId="0" borderId="0" xfId="0" applyFont="1" applyFill="1"/>
    <xf numFmtId="0" fontId="17" fillId="0" borderId="0" xfId="0" applyFont="1" applyFill="1" applyAlignment="1">
      <alignment horizontal="justify"/>
    </xf>
    <xf numFmtId="0" fontId="17" fillId="0" borderId="0" xfId="0" applyFont="1" applyFill="1"/>
    <xf numFmtId="0" fontId="17" fillId="0" borderId="0" xfId="0" applyFont="1" applyFill="1" applyAlignment="1"/>
    <xf numFmtId="0" fontId="18" fillId="0" borderId="0" xfId="0" applyFont="1" applyFill="1"/>
    <xf numFmtId="0" fontId="6" fillId="0" borderId="0" xfId="1" applyFont="1" applyFill="1" applyBorder="1" applyAlignment="1">
      <alignment vertical="top" wrapText="1"/>
    </xf>
    <xf numFmtId="0" fontId="2" fillId="0" borderId="0" xfId="0" applyFont="1" applyFill="1"/>
    <xf numFmtId="0" fontId="7" fillId="0" borderId="0" xfId="0" applyFont="1" applyFill="1"/>
    <xf numFmtId="49" fontId="19" fillId="0" borderId="0" xfId="0" applyNumberFormat="1" applyFont="1" applyAlignment="1">
      <alignment horizontal="left"/>
    </xf>
    <xf numFmtId="0" fontId="16" fillId="0" borderId="8" xfId="0" applyFont="1" applyBorder="1" applyAlignment="1">
      <alignment vertical="top" wrapText="1"/>
    </xf>
    <xf numFmtId="0" fontId="16" fillId="0" borderId="3" xfId="0" applyFont="1" applyBorder="1" applyAlignment="1">
      <alignment vertical="top" wrapText="1"/>
    </xf>
    <xf numFmtId="0" fontId="16" fillId="3" borderId="0" xfId="0" applyFont="1" applyFill="1" applyAlignment="1">
      <alignment horizontal="left" wrapText="1"/>
    </xf>
    <xf numFmtId="0" fontId="5" fillId="3" borderId="0" xfId="0" applyFont="1" applyFill="1" applyAlignment="1">
      <alignment horizontal="left" indent="4"/>
    </xf>
    <xf numFmtId="164" fontId="17" fillId="0" borderId="1" xfId="0" applyNumberFormat="1" applyFont="1" applyBorder="1"/>
    <xf numFmtId="164" fontId="17" fillId="0" borderId="4" xfId="0" applyNumberFormat="1" applyFont="1" applyBorder="1"/>
    <xf numFmtId="164" fontId="6" fillId="0" borderId="18" xfId="0" applyNumberFormat="1" applyFont="1" applyFill="1" applyBorder="1" applyAlignment="1">
      <alignment horizontal="right" wrapText="1"/>
    </xf>
    <xf numFmtId="4" fontId="6" fillId="0" borderId="28" xfId="0" applyNumberFormat="1" applyFont="1" applyFill="1" applyBorder="1" applyAlignment="1">
      <alignment horizontal="right" wrapText="1"/>
    </xf>
    <xf numFmtId="164" fontId="6" fillId="3" borderId="4" xfId="0" applyNumberFormat="1" applyFont="1" applyFill="1" applyBorder="1" applyAlignment="1">
      <alignment horizontal="right" wrapText="1"/>
    </xf>
    <xf numFmtId="0" fontId="6" fillId="0" borderId="33" xfId="0" applyFont="1" applyBorder="1" applyAlignment="1">
      <alignment horizontal="center" vertical="top" wrapText="1"/>
    </xf>
    <xf numFmtId="164" fontId="6" fillId="6" borderId="0" xfId="0" applyNumberFormat="1" applyFont="1" applyFill="1" applyBorder="1" applyAlignment="1">
      <alignment horizontal="right" wrapText="1"/>
    </xf>
    <xf numFmtId="164" fontId="6" fillId="6" borderId="4" xfId="0" applyNumberFormat="1" applyFont="1" applyFill="1" applyBorder="1" applyAlignment="1">
      <alignment horizontal="right" wrapText="1"/>
    </xf>
    <xf numFmtId="164" fontId="6" fillId="6" borderId="18" xfId="0" applyNumberFormat="1" applyFont="1" applyFill="1" applyBorder="1" applyAlignment="1">
      <alignment horizontal="right" wrapText="1"/>
    </xf>
    <xf numFmtId="164" fontId="6" fillId="6" borderId="28" xfId="0" applyNumberFormat="1" applyFont="1" applyFill="1" applyBorder="1" applyAlignment="1">
      <alignment horizontal="right" wrapText="1"/>
    </xf>
    <xf numFmtId="49" fontId="6" fillId="0" borderId="34" xfId="0" applyNumberFormat="1" applyFont="1" applyBorder="1" applyAlignment="1">
      <alignment horizontal="center" vertical="top" wrapText="1"/>
    </xf>
    <xf numFmtId="49" fontId="6" fillId="0" borderId="34" xfId="0" applyNumberFormat="1" applyFont="1" applyBorder="1" applyAlignment="1">
      <alignment horizontal="center" wrapText="1"/>
    </xf>
    <xf numFmtId="164" fontId="6" fillId="0" borderId="34" xfId="0" applyNumberFormat="1" applyFont="1" applyBorder="1" applyAlignment="1">
      <alignment horizontal="right" wrapText="1"/>
    </xf>
    <xf numFmtId="2" fontId="6" fillId="0" borderId="34" xfId="0" applyNumberFormat="1" applyFont="1" applyBorder="1" applyAlignment="1">
      <alignment horizontal="right" wrapText="1"/>
    </xf>
    <xf numFmtId="49" fontId="6" fillId="0" borderId="35" xfId="0" applyNumberFormat="1" applyFont="1" applyBorder="1" applyAlignment="1">
      <alignment horizontal="center" wrapText="1"/>
    </xf>
    <xf numFmtId="0" fontId="6" fillId="0" borderId="35" xfId="0" applyFont="1" applyBorder="1" applyAlignment="1">
      <alignment horizontal="center"/>
    </xf>
    <xf numFmtId="0" fontId="6" fillId="0" borderId="36" xfId="0" applyFont="1" applyBorder="1" applyAlignment="1">
      <alignment horizontal="left"/>
    </xf>
    <xf numFmtId="0" fontId="6" fillId="0" borderId="35" xfId="0" applyFont="1" applyBorder="1" applyAlignment="1">
      <alignment horizontal="left"/>
    </xf>
    <xf numFmtId="49" fontId="6" fillId="0" borderId="37" xfId="0" applyNumberFormat="1" applyFont="1" applyBorder="1" applyAlignment="1">
      <alignment horizontal="center" vertical="top" wrapText="1"/>
    </xf>
    <xf numFmtId="164" fontId="6" fillId="3" borderId="3" xfId="0" applyNumberFormat="1" applyFont="1" applyFill="1" applyBorder="1" applyAlignment="1">
      <alignment horizontal="right" wrapText="1"/>
    </xf>
    <xf numFmtId="0" fontId="17" fillId="0" borderId="4" xfId="0" applyNumberFormat="1" applyFont="1" applyBorder="1" applyAlignment="1">
      <alignment horizontal="center"/>
    </xf>
    <xf numFmtId="0" fontId="12" fillId="6" borderId="0" xfId="0" applyFont="1" applyFill="1" applyBorder="1" applyAlignment="1">
      <alignment horizontal="center"/>
    </xf>
    <xf numFmtId="4" fontId="17" fillId="7" borderId="0" xfId="0" applyNumberFormat="1" applyFont="1" applyFill="1" applyAlignment="1">
      <alignment wrapText="1"/>
    </xf>
    <xf numFmtId="0" fontId="17" fillId="7" borderId="0" xfId="0" applyFont="1" applyFill="1" applyAlignment="1">
      <alignment wrapText="1"/>
    </xf>
    <xf numFmtId="4" fontId="6" fillId="0" borderId="35" xfId="0" applyNumberFormat="1" applyFont="1" applyBorder="1" applyAlignment="1">
      <alignment horizontal="center" wrapText="1"/>
    </xf>
    <xf numFmtId="0" fontId="6" fillId="0" borderId="35" xfId="0" applyFont="1" applyBorder="1"/>
    <xf numFmtId="49" fontId="6" fillId="0" borderId="35" xfId="0" applyNumberFormat="1" applyFont="1" applyBorder="1" applyAlignment="1">
      <alignment horizontal="center" vertical="top" wrapText="1"/>
    </xf>
    <xf numFmtId="0" fontId="6" fillId="0" borderId="35" xfId="0" applyFont="1" applyBorder="1" applyAlignment="1">
      <alignment horizontal="center" vertical="top" wrapText="1"/>
    </xf>
    <xf numFmtId="164" fontId="6" fillId="0" borderId="35" xfId="0" applyNumberFormat="1" applyFont="1" applyBorder="1" applyAlignment="1">
      <alignment horizontal="right" wrapText="1"/>
    </xf>
    <xf numFmtId="49" fontId="6" fillId="0" borderId="31" xfId="0" applyNumberFormat="1" applyFont="1" applyBorder="1" applyAlignment="1">
      <alignment horizontal="center" vertical="top" wrapText="1"/>
    </xf>
    <xf numFmtId="49" fontId="6" fillId="0" borderId="35" xfId="0" applyNumberFormat="1" applyFont="1" applyBorder="1" applyAlignment="1">
      <alignment horizontal="right" wrapText="1"/>
    </xf>
    <xf numFmtId="49" fontId="19" fillId="0" borderId="0" xfId="0" applyNumberFormat="1" applyFont="1" applyAlignment="1">
      <alignment horizontal="left"/>
    </xf>
    <xf numFmtId="0" fontId="6" fillId="0" borderId="0" xfId="0" applyFont="1" applyAlignment="1">
      <alignment horizontal="left"/>
    </xf>
    <xf numFmtId="0" fontId="12" fillId="6" borderId="0" xfId="0" applyFont="1" applyFill="1" applyBorder="1" applyAlignment="1">
      <alignment horizontal="left"/>
    </xf>
    <xf numFmtId="0" fontId="17" fillId="0" borderId="4" xfId="0" applyNumberFormat="1" applyFont="1" applyBorder="1" applyAlignment="1">
      <alignment horizontal="left"/>
    </xf>
    <xf numFmtId="49" fontId="17" fillId="0" borderId="4" xfId="0" applyNumberFormat="1" applyFont="1" applyBorder="1" applyAlignment="1">
      <alignment horizontal="left"/>
    </xf>
    <xf numFmtId="0" fontId="17" fillId="3" borderId="4" xfId="0" applyNumberFormat="1" applyFont="1" applyFill="1" applyBorder="1" applyAlignment="1">
      <alignment horizontal="left"/>
    </xf>
    <xf numFmtId="49" fontId="17" fillId="3" borderId="4" xfId="0" applyNumberFormat="1" applyFont="1" applyFill="1" applyBorder="1" applyAlignment="1">
      <alignment horizontal="left"/>
    </xf>
    <xf numFmtId="0" fontId="6" fillId="0" borderId="30" xfId="0" applyFont="1" applyBorder="1" applyAlignment="1">
      <alignment horizontal="left"/>
    </xf>
    <xf numFmtId="0" fontId="16" fillId="0" borderId="0" xfId="1" applyFont="1" applyAlignment="1">
      <alignment horizontal="left"/>
    </xf>
    <xf numFmtId="164" fontId="6" fillId="0" borderId="38" xfId="0" applyNumberFormat="1" applyFont="1" applyFill="1" applyBorder="1" applyAlignment="1">
      <alignment horizontal="right" wrapText="1"/>
    </xf>
    <xf numFmtId="0" fontId="6" fillId="0" borderId="10" xfId="0" applyFont="1" applyBorder="1" applyAlignment="1">
      <alignment horizontal="center"/>
    </xf>
    <xf numFmtId="0" fontId="6" fillId="0" borderId="43" xfId="0" applyFont="1" applyBorder="1" applyAlignment="1">
      <alignment horizontal="center" vertical="top" wrapText="1"/>
    </xf>
    <xf numFmtId="0" fontId="6" fillId="0" borderId="39" xfId="0" applyFont="1" applyBorder="1" applyAlignment="1">
      <alignment horizontal="left"/>
    </xf>
    <xf numFmtId="0" fontId="6" fillId="0" borderId="39" xfId="0" applyFont="1" applyBorder="1" applyAlignment="1">
      <alignment horizontal="center"/>
    </xf>
    <xf numFmtId="164" fontId="6" fillId="3" borderId="16" xfId="0" applyNumberFormat="1" applyFont="1" applyFill="1" applyBorder="1" applyAlignment="1">
      <alignment horizontal="right" wrapText="1"/>
    </xf>
    <xf numFmtId="49" fontId="17" fillId="0" borderId="33" xfId="0" applyNumberFormat="1" applyFont="1" applyBorder="1" applyAlignment="1">
      <alignment horizontal="center"/>
    </xf>
    <xf numFmtId="164" fontId="6" fillId="3" borderId="28" xfId="0" applyNumberFormat="1" applyFont="1" applyFill="1" applyBorder="1" applyAlignment="1">
      <alignment horizontal="right" wrapText="1"/>
    </xf>
    <xf numFmtId="49" fontId="17" fillId="6" borderId="33" xfId="0" applyNumberFormat="1" applyFont="1" applyFill="1" applyBorder="1" applyAlignment="1">
      <alignment horizontal="center"/>
    </xf>
    <xf numFmtId="164" fontId="6" fillId="6" borderId="35" xfId="0" applyNumberFormat="1" applyFont="1" applyFill="1" applyBorder="1" applyAlignment="1">
      <alignment horizontal="right" wrapText="1"/>
    </xf>
    <xf numFmtId="164" fontId="6" fillId="6" borderId="38" xfId="0" applyNumberFormat="1" applyFont="1" applyFill="1" applyBorder="1" applyAlignment="1">
      <alignment horizontal="right" wrapText="1"/>
    </xf>
    <xf numFmtId="164" fontId="6" fillId="0" borderId="45" xfId="0" applyNumberFormat="1" applyFont="1" applyFill="1" applyBorder="1" applyAlignment="1">
      <alignment horizontal="right" wrapText="1"/>
    </xf>
    <xf numFmtId="0" fontId="12" fillId="0" borderId="10" xfId="0" applyFont="1" applyBorder="1"/>
    <xf numFmtId="4" fontId="6" fillId="0" borderId="38" xfId="0" applyNumberFormat="1" applyFont="1" applyFill="1" applyBorder="1" applyAlignment="1">
      <alignment horizontal="right" wrapText="1"/>
    </xf>
    <xf numFmtId="49" fontId="17" fillId="0" borderId="46" xfId="0" applyNumberFormat="1" applyFont="1" applyBorder="1" applyAlignment="1">
      <alignment horizontal="left"/>
    </xf>
    <xf numFmtId="49" fontId="6" fillId="0" borderId="33" xfId="0" applyNumberFormat="1" applyFont="1" applyBorder="1" applyAlignment="1">
      <alignment horizontal="center" wrapText="1"/>
    </xf>
    <xf numFmtId="164" fontId="6" fillId="0" borderId="33" xfId="0" applyNumberFormat="1" applyFont="1" applyBorder="1" applyAlignment="1">
      <alignment horizontal="right" wrapText="1"/>
    </xf>
    <xf numFmtId="2" fontId="6" fillId="0" borderId="33" xfId="0" applyNumberFormat="1" applyFont="1" applyBorder="1" applyAlignment="1">
      <alignment horizontal="right" wrapText="1"/>
    </xf>
    <xf numFmtId="164" fontId="12" fillId="0" borderId="29" xfId="0" applyNumberFormat="1" applyFont="1" applyBorder="1"/>
    <xf numFmtId="0" fontId="12" fillId="0" borderId="0" xfId="0" applyFont="1" applyBorder="1"/>
    <xf numFmtId="49" fontId="6" fillId="0" borderId="33" xfId="0" applyNumberFormat="1" applyFont="1" applyBorder="1" applyAlignment="1">
      <alignment horizontal="center" vertical="top" wrapText="1"/>
    </xf>
    <xf numFmtId="0" fontId="6" fillId="0" borderId="36" xfId="0" applyFont="1" applyBorder="1" applyAlignment="1">
      <alignment horizontal="center"/>
    </xf>
    <xf numFmtId="8" fontId="17" fillId="0" borderId="33" xfId="0" applyNumberFormat="1" applyFont="1" applyBorder="1" applyAlignment="1">
      <alignment horizontal="left"/>
    </xf>
    <xf numFmtId="49" fontId="6" fillId="0" borderId="47" xfId="0" applyNumberFormat="1" applyFont="1" applyBorder="1" applyAlignment="1">
      <alignment horizontal="center" vertical="top" wrapText="1"/>
    </xf>
    <xf numFmtId="4" fontId="6" fillId="0" borderId="35" xfId="0" applyNumberFormat="1" applyFont="1" applyBorder="1" applyAlignment="1">
      <alignment wrapText="1"/>
    </xf>
    <xf numFmtId="0" fontId="6" fillId="0" borderId="35" xfId="0" applyFont="1" applyBorder="1" applyAlignment="1">
      <alignment horizontal="right" wrapText="1"/>
    </xf>
    <xf numFmtId="164" fontId="6" fillId="6" borderId="45" xfId="0" applyNumberFormat="1" applyFont="1" applyFill="1" applyBorder="1" applyAlignment="1">
      <alignment horizontal="right" wrapText="1"/>
    </xf>
    <xf numFmtId="164" fontId="12" fillId="0" borderId="15" xfId="0" applyNumberFormat="1" applyFont="1" applyBorder="1"/>
    <xf numFmtId="164" fontId="6" fillId="6" borderId="19" xfId="0" applyNumberFormat="1" applyFont="1" applyFill="1" applyBorder="1" applyAlignment="1">
      <alignment horizontal="right" wrapText="1"/>
    </xf>
    <xf numFmtId="164" fontId="12" fillId="0" borderId="31" xfId="0" applyNumberFormat="1" applyFont="1" applyBorder="1"/>
    <xf numFmtId="164" fontId="6" fillId="0" borderId="19" xfId="0" applyNumberFormat="1" applyFont="1" applyFill="1" applyBorder="1" applyAlignment="1">
      <alignment horizontal="right" wrapText="1"/>
    </xf>
    <xf numFmtId="49" fontId="17" fillId="3" borderId="46" xfId="0" applyNumberFormat="1" applyFont="1" applyFill="1" applyBorder="1" applyAlignment="1">
      <alignment horizontal="left"/>
    </xf>
    <xf numFmtId="164" fontId="12" fillId="0" borderId="34" xfId="0" applyNumberFormat="1" applyFont="1" applyBorder="1"/>
    <xf numFmtId="164" fontId="6" fillId="3" borderId="44" xfId="0" applyNumberFormat="1" applyFont="1" applyFill="1" applyBorder="1" applyAlignment="1">
      <alignment horizontal="right" wrapText="1"/>
    </xf>
    <xf numFmtId="164" fontId="6" fillId="3" borderId="48" xfId="0" applyNumberFormat="1" applyFont="1" applyFill="1" applyBorder="1" applyAlignment="1">
      <alignment horizontal="right" wrapText="1"/>
    </xf>
    <xf numFmtId="164" fontId="6" fillId="6" borderId="6" xfId="0" applyNumberFormat="1" applyFont="1" applyFill="1" applyBorder="1" applyAlignment="1">
      <alignment horizontal="right" wrapText="1"/>
    </xf>
    <xf numFmtId="0" fontId="16" fillId="0" borderId="0" xfId="1" applyFont="1" applyAlignment="1">
      <alignment vertical="top" wrapText="1"/>
    </xf>
    <xf numFmtId="0" fontId="8" fillId="5" borderId="0" xfId="0" applyFont="1" applyFill="1"/>
    <xf numFmtId="8" fontId="17" fillId="6" borderId="33" xfId="0" applyNumberFormat="1" applyFont="1" applyFill="1" applyBorder="1" applyAlignment="1">
      <alignment horizontal="left"/>
    </xf>
    <xf numFmtId="8" fontId="17" fillId="6" borderId="1" xfId="0" applyNumberFormat="1" applyFont="1" applyFill="1" applyBorder="1" applyAlignment="1">
      <alignment horizontal="left"/>
    </xf>
    <xf numFmtId="0" fontId="16" fillId="3" borderId="0" xfId="0" applyFont="1" applyFill="1" applyAlignment="1">
      <alignment horizontal="left" wrapText="1"/>
    </xf>
    <xf numFmtId="0" fontId="16" fillId="3" borderId="0" xfId="0" applyFont="1" applyFill="1"/>
    <xf numFmtId="0" fontId="16" fillId="3" borderId="0" xfId="0" applyFont="1" applyFill="1" applyAlignment="1"/>
    <xf numFmtId="0" fontId="17" fillId="3" borderId="2" xfId="0" applyFont="1" applyFill="1" applyBorder="1" applyAlignment="1">
      <alignment horizontal="center"/>
    </xf>
    <xf numFmtId="0" fontId="17" fillId="3" borderId="4" xfId="0" applyFont="1" applyFill="1" applyBorder="1" applyAlignment="1">
      <alignment horizontal="center" vertical="top" wrapText="1"/>
    </xf>
    <xf numFmtId="164" fontId="17" fillId="3" borderId="4" xfId="0" applyNumberFormat="1" applyFont="1" applyFill="1" applyBorder="1" applyAlignment="1"/>
    <xf numFmtId="164" fontId="17" fillId="3" borderId="0" xfId="0" applyNumberFormat="1" applyFont="1" applyFill="1" applyBorder="1" applyAlignment="1"/>
    <xf numFmtId="164" fontId="17" fillId="3" borderId="12" xfId="0" applyNumberFormat="1" applyFont="1" applyFill="1" applyBorder="1" applyAlignment="1"/>
    <xf numFmtId="0" fontId="22" fillId="3" borderId="0" xfId="0" applyFont="1" applyFill="1"/>
    <xf numFmtId="0" fontId="16" fillId="3" borderId="4" xfId="0" applyFont="1" applyFill="1" applyBorder="1" applyAlignment="1">
      <alignment horizontal="center" vertical="top" wrapText="1"/>
    </xf>
    <xf numFmtId="164" fontId="17" fillId="3" borderId="4" xfId="0" applyNumberFormat="1" applyFont="1" applyFill="1" applyBorder="1"/>
    <xf numFmtId="4" fontId="17" fillId="9" borderId="0" xfId="0" applyNumberFormat="1" applyFont="1" applyFill="1" applyAlignment="1">
      <alignment wrapText="1"/>
    </xf>
    <xf numFmtId="0" fontId="17" fillId="9" borderId="0" xfId="0" applyFont="1" applyFill="1" applyAlignment="1">
      <alignment wrapText="1"/>
    </xf>
    <xf numFmtId="0" fontId="33" fillId="9" borderId="11" xfId="0" applyFont="1" applyFill="1" applyBorder="1" applyAlignment="1">
      <alignment horizontal="center" vertical="center" wrapText="1"/>
    </xf>
    <xf numFmtId="0" fontId="6" fillId="0" borderId="10" xfId="0" applyFont="1" applyBorder="1" applyAlignment="1">
      <alignment horizontal="left"/>
    </xf>
    <xf numFmtId="0" fontId="6" fillId="0" borderId="49" xfId="0" applyFont="1" applyBorder="1" applyAlignment="1">
      <alignment horizontal="left"/>
    </xf>
    <xf numFmtId="49" fontId="17" fillId="6" borderId="4" xfId="0" applyNumberFormat="1" applyFont="1" applyFill="1" applyBorder="1" applyAlignment="1">
      <alignment horizontal="left"/>
    </xf>
    <xf numFmtId="4" fontId="6" fillId="0" borderId="35" xfId="0" applyNumberFormat="1" applyFont="1" applyBorder="1" applyAlignment="1">
      <alignment horizontal="right" wrapText="1"/>
    </xf>
    <xf numFmtId="49" fontId="17" fillId="0" borderId="0" xfId="0" applyNumberFormat="1" applyFont="1" applyBorder="1" applyAlignment="1">
      <alignment horizontal="center"/>
    </xf>
    <xf numFmtId="8" fontId="17" fillId="0" borderId="0" xfId="0" applyNumberFormat="1" applyFont="1" applyBorder="1" applyAlignment="1">
      <alignment horizontal="left"/>
    </xf>
    <xf numFmtId="164" fontId="17" fillId="0" borderId="0" xfId="0" applyNumberFormat="1" applyFont="1" applyBorder="1"/>
    <xf numFmtId="49" fontId="17" fillId="0" borderId="1" xfId="0" applyNumberFormat="1" applyFont="1" applyBorder="1" applyAlignment="1">
      <alignment horizontal="center"/>
    </xf>
    <xf numFmtId="0" fontId="6" fillId="0" borderId="51" xfId="0" applyFont="1" applyBorder="1" applyAlignment="1">
      <alignment horizontal="left"/>
    </xf>
    <xf numFmtId="0" fontId="6" fillId="0" borderId="51" xfId="0" applyFont="1" applyBorder="1" applyAlignment="1">
      <alignment horizontal="center"/>
    </xf>
    <xf numFmtId="164" fontId="6" fillId="0" borderId="14" xfId="0" applyNumberFormat="1" applyFont="1" applyFill="1" applyBorder="1" applyAlignment="1">
      <alignment horizontal="right" wrapText="1"/>
    </xf>
    <xf numFmtId="164" fontId="6" fillId="6" borderId="52" xfId="0" applyNumberFormat="1" applyFont="1" applyFill="1" applyBorder="1" applyAlignment="1">
      <alignment horizontal="right" wrapText="1"/>
    </xf>
    <xf numFmtId="0" fontId="6" fillId="0" borderId="14" xfId="0" applyFont="1" applyBorder="1" applyAlignment="1">
      <alignment horizontal="center"/>
    </xf>
    <xf numFmtId="0" fontId="6" fillId="0" borderId="39" xfId="0" applyFont="1" applyBorder="1"/>
    <xf numFmtId="0" fontId="6" fillId="0" borderId="39" xfId="0" applyFont="1" applyBorder="1" applyAlignment="1">
      <alignment horizontal="center" vertical="top" wrapText="1"/>
    </xf>
    <xf numFmtId="2" fontId="6" fillId="0" borderId="35" xfId="0" applyNumberFormat="1" applyFont="1" applyBorder="1" applyAlignment="1">
      <alignment horizontal="right" wrapText="1"/>
    </xf>
    <xf numFmtId="164" fontId="6" fillId="0" borderId="52" xfId="0" applyNumberFormat="1" applyFont="1" applyFill="1" applyBorder="1" applyAlignment="1">
      <alignment horizontal="right" wrapText="1"/>
    </xf>
    <xf numFmtId="164" fontId="6" fillId="0" borderId="15" xfId="0" applyNumberFormat="1" applyFont="1" applyFill="1" applyBorder="1" applyAlignment="1">
      <alignment horizontal="right" wrapText="1"/>
    </xf>
    <xf numFmtId="4" fontId="6" fillId="0" borderId="39" xfId="0" applyNumberFormat="1" applyFont="1" applyBorder="1" applyAlignment="1">
      <alignment horizontal="right" wrapText="1"/>
    </xf>
    <xf numFmtId="164" fontId="6" fillId="0" borderId="4" xfId="0" applyNumberFormat="1" applyFont="1" applyFill="1" applyBorder="1" applyAlignment="1">
      <alignment horizontal="right" wrapText="1"/>
    </xf>
    <xf numFmtId="0" fontId="6" fillId="0" borderId="39" xfId="0" applyFont="1" applyBorder="1" applyAlignment="1">
      <alignment horizontal="right" wrapText="1"/>
    </xf>
    <xf numFmtId="164" fontId="17" fillId="6" borderId="0" xfId="0" applyNumberFormat="1" applyFont="1" applyFill="1" applyBorder="1" applyAlignment="1"/>
    <xf numFmtId="49" fontId="17" fillId="0" borderId="39" xfId="0" applyNumberFormat="1" applyFont="1" applyBorder="1" applyAlignment="1">
      <alignment horizontal="center"/>
    </xf>
    <xf numFmtId="0" fontId="6" fillId="0" borderId="19" xfId="0" applyFont="1" applyBorder="1" applyAlignment="1">
      <alignment horizontal="center"/>
    </xf>
    <xf numFmtId="8" fontId="17" fillId="0" borderId="43" xfId="0" applyNumberFormat="1" applyFont="1" applyBorder="1" applyAlignment="1">
      <alignment horizontal="left"/>
    </xf>
    <xf numFmtId="49" fontId="6" fillId="0" borderId="43" xfId="0" applyNumberFormat="1" applyFont="1" applyBorder="1" applyAlignment="1">
      <alignment horizontal="center" vertical="top" wrapText="1"/>
    </xf>
    <xf numFmtId="49" fontId="6" fillId="0" borderId="55" xfId="0" applyNumberFormat="1" applyFont="1" applyBorder="1" applyAlignment="1">
      <alignment horizontal="center" vertical="top" wrapText="1"/>
    </xf>
    <xf numFmtId="49" fontId="17" fillId="0" borderId="43" xfId="0" applyNumberFormat="1" applyFont="1" applyBorder="1" applyAlignment="1">
      <alignment horizontal="center"/>
    </xf>
    <xf numFmtId="49" fontId="6" fillId="0" borderId="43" xfId="0" applyNumberFormat="1" applyFont="1" applyBorder="1" applyAlignment="1">
      <alignment horizontal="center" wrapText="1"/>
    </xf>
    <xf numFmtId="2" fontId="6" fillId="0" borderId="43" xfId="0" applyNumberFormat="1" applyFont="1" applyBorder="1" applyAlignment="1">
      <alignment horizontal="right" wrapText="1"/>
    </xf>
    <xf numFmtId="164" fontId="6" fillId="0" borderId="43" xfId="0" applyNumberFormat="1" applyFont="1" applyBorder="1" applyAlignment="1">
      <alignment horizontal="right" wrapText="1"/>
    </xf>
    <xf numFmtId="49" fontId="17" fillId="3" borderId="56" xfId="0" applyNumberFormat="1" applyFont="1" applyFill="1" applyBorder="1" applyAlignment="1">
      <alignment horizontal="left"/>
    </xf>
    <xf numFmtId="0" fontId="12" fillId="0" borderId="11" xfId="0" applyFont="1" applyFill="1" applyBorder="1" applyAlignment="1">
      <alignment vertical="top" wrapText="1"/>
    </xf>
    <xf numFmtId="0" fontId="6" fillId="0" borderId="11" xfId="0" applyFont="1" applyFill="1" applyBorder="1" applyAlignment="1">
      <alignment vertical="top" wrapText="1"/>
    </xf>
    <xf numFmtId="3" fontId="6" fillId="0" borderId="11" xfId="0" applyNumberFormat="1" applyFont="1" applyFill="1" applyBorder="1" applyAlignment="1">
      <alignment vertical="top" wrapText="1"/>
    </xf>
    <xf numFmtId="0" fontId="6" fillId="6" borderId="11" xfId="0" applyFont="1" applyFill="1" applyBorder="1" applyAlignment="1">
      <alignment vertical="top" wrapText="1"/>
    </xf>
    <xf numFmtId="4" fontId="6" fillId="0" borderId="11" xfId="0" applyNumberFormat="1" applyFont="1" applyFill="1" applyBorder="1" applyAlignment="1">
      <alignment vertical="top" wrapText="1"/>
    </xf>
    <xf numFmtId="0" fontId="6" fillId="8" borderId="11" xfId="0" applyFont="1" applyFill="1" applyBorder="1" applyAlignment="1">
      <alignment vertical="top" wrapText="1"/>
    </xf>
    <xf numFmtId="0" fontId="6" fillId="3" borderId="11" xfId="0" applyFont="1" applyFill="1" applyBorder="1" applyAlignment="1">
      <alignment vertical="top" wrapText="1"/>
    </xf>
    <xf numFmtId="0" fontId="6" fillId="3" borderId="11" xfId="1" applyFont="1" applyFill="1" applyBorder="1" applyAlignment="1">
      <alignment vertical="top" wrapText="1"/>
    </xf>
    <xf numFmtId="0" fontId="6" fillId="8" borderId="57" xfId="0" applyFont="1" applyFill="1" applyBorder="1" applyAlignment="1">
      <alignment vertical="top" wrapText="1"/>
    </xf>
    <xf numFmtId="4" fontId="6" fillId="0" borderId="57" xfId="0" applyNumberFormat="1" applyFont="1" applyFill="1" applyBorder="1" applyAlignment="1">
      <alignment vertical="top" wrapText="1"/>
    </xf>
    <xf numFmtId="0" fontId="37" fillId="0" borderId="3" xfId="1" applyFont="1" applyFill="1" applyBorder="1" applyAlignment="1">
      <alignment vertical="top" wrapText="1"/>
    </xf>
    <xf numFmtId="4" fontId="38" fillId="0" borderId="4" xfId="0" applyNumberFormat="1" applyFont="1" applyFill="1" applyBorder="1" applyAlignment="1">
      <alignment vertical="top" wrapText="1"/>
    </xf>
    <xf numFmtId="0" fontId="37" fillId="10" borderId="26" xfId="0" applyFont="1" applyFill="1" applyBorder="1" applyAlignment="1">
      <alignment vertical="top" wrapText="1"/>
    </xf>
    <xf numFmtId="0" fontId="37" fillId="10" borderId="25" xfId="0" applyFont="1" applyFill="1" applyBorder="1" applyAlignment="1">
      <alignment horizontal="center" vertical="top" wrapText="1"/>
    </xf>
    <xf numFmtId="0" fontId="37" fillId="11" borderId="25" xfId="0" applyFont="1" applyFill="1" applyBorder="1" applyAlignment="1">
      <alignment horizontal="center" vertical="top" wrapText="1"/>
    </xf>
    <xf numFmtId="0" fontId="37" fillId="11" borderId="26" xfId="0" applyFont="1" applyFill="1" applyBorder="1" applyAlignment="1">
      <alignment vertical="top" wrapText="1"/>
    </xf>
    <xf numFmtId="49" fontId="17" fillId="0" borderId="1" xfId="0" applyNumberFormat="1" applyFont="1" applyBorder="1" applyAlignment="1">
      <alignment horizontal="center" vertical="top" wrapText="1"/>
    </xf>
    <xf numFmtId="49" fontId="16" fillId="0" borderId="0" xfId="0" applyNumberFormat="1" applyFont="1" applyAlignment="1">
      <alignment horizontal="center"/>
    </xf>
    <xf numFmtId="49" fontId="21" fillId="0" borderId="12" xfId="0" applyNumberFormat="1" applyFont="1" applyBorder="1" applyAlignment="1">
      <alignment horizontal="center"/>
    </xf>
    <xf numFmtId="49" fontId="17" fillId="0" borderId="0" xfId="0" applyNumberFormat="1" applyFont="1" applyBorder="1" applyAlignment="1">
      <alignment horizontal="center" wrapText="1"/>
    </xf>
    <xf numFmtId="49" fontId="21" fillId="3" borderId="12" xfId="0" applyNumberFormat="1" applyFont="1" applyFill="1" applyBorder="1" applyAlignment="1">
      <alignment horizontal="center"/>
    </xf>
    <xf numFmtId="49" fontId="17" fillId="0" borderId="12" xfId="0" applyNumberFormat="1" applyFont="1" applyBorder="1" applyAlignment="1">
      <alignment horizontal="center" wrapText="1"/>
    </xf>
    <xf numFmtId="49" fontId="20" fillId="0" borderId="4" xfId="0" applyNumberFormat="1" applyFont="1" applyBorder="1" applyAlignment="1">
      <alignment horizontal="center"/>
    </xf>
    <xf numFmtId="49" fontId="20" fillId="0" borderId="2" xfId="0" applyNumberFormat="1" applyFont="1" applyBorder="1" applyAlignment="1">
      <alignment horizontal="center"/>
    </xf>
    <xf numFmtId="0" fontId="20" fillId="0" borderId="4" xfId="0" applyFont="1" applyBorder="1" applyAlignment="1">
      <alignment horizontal="center" vertical="top" wrapText="1"/>
    </xf>
    <xf numFmtId="0" fontId="17" fillId="0" borderId="1" xfId="0" applyNumberFormat="1" applyFont="1" applyBorder="1" applyAlignment="1">
      <alignment horizontal="center"/>
    </xf>
    <xf numFmtId="0" fontId="17" fillId="0" borderId="4" xfId="0" applyFont="1" applyBorder="1" applyAlignment="1">
      <alignment horizontal="center"/>
    </xf>
    <xf numFmtId="0" fontId="40" fillId="0" borderId="10" xfId="0" applyFont="1" applyBorder="1"/>
    <xf numFmtId="44" fontId="40" fillId="0" borderId="28" xfId="0" applyNumberFormat="1" applyFont="1" applyBorder="1"/>
    <xf numFmtId="0" fontId="40" fillId="0" borderId="51" xfId="0" applyFont="1" applyBorder="1"/>
    <xf numFmtId="44" fontId="40" fillId="0" borderId="4" xfId="0" applyNumberFormat="1" applyFont="1" applyBorder="1"/>
    <xf numFmtId="0" fontId="16" fillId="0" borderId="0" xfId="0" applyFont="1" applyFill="1" applyAlignment="1">
      <alignment wrapText="1"/>
    </xf>
    <xf numFmtId="0" fontId="17" fillId="0" borderId="0" xfId="0" applyFont="1" applyFill="1" applyAlignment="1">
      <alignment horizontal="justify" wrapText="1"/>
    </xf>
    <xf numFmtId="0" fontId="17" fillId="0" borderId="0" xfId="0" applyFont="1" applyFill="1" applyAlignment="1">
      <alignment wrapText="1"/>
    </xf>
    <xf numFmtId="0" fontId="29" fillId="0" borderId="0" xfId="0" applyFont="1" applyAlignment="1">
      <alignment horizontal="center"/>
    </xf>
    <xf numFmtId="0" fontId="0" fillId="0" borderId="0" xfId="0" applyFont="1" applyAlignment="1"/>
    <xf numFmtId="0" fontId="2" fillId="0" borderId="0" xfId="0" applyFont="1" applyAlignment="1">
      <alignment horizontal="center"/>
    </xf>
    <xf numFmtId="0" fontId="41" fillId="3" borderId="10" xfId="0" applyFont="1" applyFill="1" applyBorder="1" applyAlignment="1">
      <alignment horizontal="center"/>
    </xf>
    <xf numFmtId="0" fontId="41" fillId="3" borderId="28" xfId="0" applyFont="1" applyFill="1" applyBorder="1" applyAlignment="1">
      <alignment horizontal="center"/>
    </xf>
    <xf numFmtId="0" fontId="41" fillId="0" borderId="58" xfId="0" applyFont="1" applyBorder="1" applyAlignment="1">
      <alignment horizontal="center" wrapText="1"/>
    </xf>
    <xf numFmtId="0" fontId="41" fillId="0" borderId="7" xfId="0" applyFont="1" applyBorder="1" applyAlignment="1">
      <alignment horizontal="center" wrapText="1"/>
    </xf>
    <xf numFmtId="0" fontId="21" fillId="0" borderId="23" xfId="0" applyFont="1" applyBorder="1" applyAlignment="1">
      <alignment horizontal="center"/>
    </xf>
    <xf numFmtId="0" fontId="21" fillId="0" borderId="24" xfId="0" applyFont="1" applyBorder="1" applyAlignment="1">
      <alignment horizontal="center"/>
    </xf>
    <xf numFmtId="0" fontId="16" fillId="0" borderId="0" xfId="0" applyFont="1" applyAlignment="1">
      <alignment horizontal="left" vertical="top"/>
    </xf>
    <xf numFmtId="0" fontId="8" fillId="0" borderId="0" xfId="0" applyFont="1" applyAlignment="1">
      <alignment horizontal="left" vertical="top" wrapText="1"/>
    </xf>
    <xf numFmtId="0" fontId="16" fillId="0" borderId="0" xfId="0" applyFont="1" applyAlignment="1">
      <alignment horizontal="left" vertical="top" wrapText="1"/>
    </xf>
    <xf numFmtId="0" fontId="16" fillId="3" borderId="0" xfId="0" applyFont="1" applyFill="1" applyAlignment="1">
      <alignment horizontal="left" wrapText="1"/>
    </xf>
    <xf numFmtId="0" fontId="25" fillId="0" borderId="0" xfId="0" applyFont="1" applyAlignment="1">
      <alignment horizontal="left" vertical="top" wrapText="1"/>
    </xf>
    <xf numFmtId="0" fontId="16" fillId="0" borderId="0" xfId="1" applyFont="1" applyAlignment="1">
      <alignment horizontal="left" vertical="top" wrapText="1"/>
    </xf>
    <xf numFmtId="0" fontId="6" fillId="0" borderId="32"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50" xfId="0" applyFont="1" applyBorder="1" applyAlignment="1">
      <alignment horizontal="center"/>
    </xf>
    <xf numFmtId="0" fontId="6" fillId="0" borderId="53" xfId="0" applyFont="1" applyBorder="1" applyAlignment="1">
      <alignment horizontal="center"/>
    </xf>
    <xf numFmtId="0" fontId="6" fillId="0" borderId="54" xfId="0" applyFont="1" applyBorder="1" applyAlignment="1">
      <alignment horizontal="center"/>
    </xf>
    <xf numFmtId="0" fontId="12" fillId="0" borderId="13" xfId="0" applyFont="1" applyBorder="1" applyAlignment="1">
      <alignment horizontal="left"/>
    </xf>
    <xf numFmtId="0" fontId="12" fillId="0" borderId="12" xfId="0" applyFont="1" applyBorder="1" applyAlignment="1">
      <alignment horizontal="left"/>
    </xf>
    <xf numFmtId="0" fontId="12" fillId="0" borderId="2" xfId="0" applyFont="1" applyBorder="1" applyAlignment="1">
      <alignment horizontal="left"/>
    </xf>
    <xf numFmtId="0" fontId="12" fillId="5" borderId="36" xfId="0" applyFont="1" applyFill="1" applyBorder="1" applyAlignment="1">
      <alignment horizontal="center"/>
    </xf>
    <xf numFmtId="0" fontId="12" fillId="5" borderId="35" xfId="0" applyFont="1" applyFill="1" applyBorder="1" applyAlignment="1">
      <alignment horizontal="center"/>
    </xf>
    <xf numFmtId="0" fontId="12" fillId="5" borderId="38" xfId="0" applyFont="1" applyFill="1" applyBorder="1" applyAlignment="1">
      <alignment horizontal="center"/>
    </xf>
    <xf numFmtId="0" fontId="21" fillId="0" borderId="13" xfId="0" applyFont="1" applyBorder="1" applyAlignment="1">
      <alignment horizontal="left"/>
    </xf>
    <xf numFmtId="0" fontId="21" fillId="0" borderId="12" xfId="0" applyFont="1" applyBorder="1" applyAlignment="1">
      <alignment horizontal="left"/>
    </xf>
    <xf numFmtId="0" fontId="21" fillId="0" borderId="2" xfId="0" applyFont="1" applyBorder="1" applyAlignment="1">
      <alignment horizontal="left"/>
    </xf>
    <xf numFmtId="0" fontId="21" fillId="3" borderId="13" xfId="0" applyFont="1" applyFill="1" applyBorder="1" applyAlignment="1">
      <alignment horizontal="left"/>
    </xf>
    <xf numFmtId="0" fontId="21" fillId="3" borderId="12" xfId="0" applyFont="1" applyFill="1" applyBorder="1" applyAlignment="1">
      <alignment horizontal="left"/>
    </xf>
    <xf numFmtId="0" fontId="21" fillId="3" borderId="2" xfId="0" applyFont="1" applyFill="1" applyBorder="1" applyAlignment="1">
      <alignment horizontal="left"/>
    </xf>
    <xf numFmtId="0" fontId="21" fillId="6" borderId="13" xfId="0" applyFont="1" applyFill="1" applyBorder="1" applyAlignment="1">
      <alignment horizontal="left"/>
    </xf>
    <xf numFmtId="0" fontId="21" fillId="6" borderId="12" xfId="0" applyFont="1" applyFill="1" applyBorder="1" applyAlignment="1">
      <alignment horizontal="left"/>
    </xf>
    <xf numFmtId="0" fontId="21" fillId="6" borderId="2" xfId="0" applyFont="1" applyFill="1" applyBorder="1" applyAlignment="1">
      <alignment horizontal="left"/>
    </xf>
    <xf numFmtId="0" fontId="12" fillId="3" borderId="13" xfId="0" applyFont="1" applyFill="1" applyBorder="1" applyAlignment="1">
      <alignment horizontal="left"/>
    </xf>
    <xf numFmtId="0" fontId="12" fillId="3" borderId="12" xfId="0" applyFont="1" applyFill="1" applyBorder="1" applyAlignment="1">
      <alignment horizontal="left"/>
    </xf>
    <xf numFmtId="0" fontId="12" fillId="3" borderId="2" xfId="0" applyFont="1" applyFill="1" applyBorder="1" applyAlignment="1">
      <alignment horizontal="left"/>
    </xf>
    <xf numFmtId="0" fontId="12" fillId="0" borderId="13" xfId="0" applyFont="1" applyBorder="1" applyAlignment="1">
      <alignment horizontal="left" wrapText="1"/>
    </xf>
    <xf numFmtId="0" fontId="12" fillId="0" borderId="12" xfId="0" applyFont="1" applyBorder="1" applyAlignment="1">
      <alignment horizontal="left" wrapText="1"/>
    </xf>
    <xf numFmtId="0" fontId="12" fillId="0" borderId="2" xfId="0" applyFont="1" applyBorder="1" applyAlignment="1">
      <alignment horizontal="left" wrapText="1"/>
    </xf>
    <xf numFmtId="0" fontId="6" fillId="0" borderId="40" xfId="0"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center"/>
    </xf>
    <xf numFmtId="0" fontId="17" fillId="0" borderId="10" xfId="0" applyFont="1" applyBorder="1" applyAlignment="1">
      <alignment horizontal="center"/>
    </xf>
    <xf numFmtId="0" fontId="17" fillId="0" borderId="0" xfId="0" applyFont="1" applyBorder="1" applyAlignment="1">
      <alignment horizontal="center"/>
    </xf>
    <xf numFmtId="49" fontId="19" fillId="0" borderId="0" xfId="0" applyNumberFormat="1" applyFont="1" applyAlignment="1">
      <alignment horizontal="left"/>
    </xf>
    <xf numFmtId="0" fontId="23" fillId="0" borderId="0" xfId="0" applyFont="1" applyAlignment="1">
      <alignment horizontal="left"/>
    </xf>
    <xf numFmtId="49" fontId="9" fillId="0" borderId="5"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16" fillId="0" borderId="5" xfId="0" applyFont="1" applyBorder="1" applyAlignment="1">
      <alignment vertical="top" wrapText="1"/>
    </xf>
    <xf numFmtId="0" fontId="16" fillId="0" borderId="8" xfId="0" applyFont="1" applyBorder="1" applyAlignment="1">
      <alignment vertical="top" wrapText="1"/>
    </xf>
    <xf numFmtId="0" fontId="16" fillId="0" borderId="3" xfId="0" applyFont="1" applyBorder="1" applyAlignment="1">
      <alignment vertical="top" wrapText="1"/>
    </xf>
    <xf numFmtId="0" fontId="4" fillId="0" borderId="1" xfId="0" applyFont="1" applyBorder="1" applyAlignment="1">
      <alignment horizontal="center" vertical="center"/>
    </xf>
  </cellXfs>
  <cellStyles count="8">
    <cellStyle name="Comma 2" xfId="6" xr:uid="{00000000-0005-0000-0000-000000000000}"/>
    <cellStyle name="Currency" xfId="2" builtinId="4"/>
    <cellStyle name="Currency 2" xfId="7" xr:uid="{00000000-0005-0000-0000-000002000000}"/>
    <cellStyle name="Currency 3" xfId="5" xr:uid="{00000000-0005-0000-0000-000003000000}"/>
    <cellStyle name="Hyperlink" xfId="3" builtinId="8"/>
    <cellStyle name="Normal" xfId="0" builtinId="0"/>
    <cellStyle name="Normal 2" xfId="1" xr:uid="{00000000-0005-0000-0000-000006000000}"/>
    <cellStyle name="Normal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
  <sheetViews>
    <sheetView tabSelected="1" workbookViewId="0">
      <selection sqref="A1:B1"/>
    </sheetView>
  </sheetViews>
  <sheetFormatPr defaultRowHeight="12.75" x14ac:dyDescent="0.2"/>
  <cols>
    <col min="1" max="1" width="83.140625" customWidth="1"/>
    <col min="2" max="2" width="30.28515625" customWidth="1"/>
  </cols>
  <sheetData>
    <row r="1" spans="1:4" ht="18.75" x14ac:dyDescent="0.3">
      <c r="A1" s="391" t="s">
        <v>0</v>
      </c>
      <c r="B1" s="392"/>
      <c r="C1" s="97"/>
      <c r="D1" s="97"/>
    </row>
    <row r="2" spans="1:4" ht="15" x14ac:dyDescent="0.25">
      <c r="A2" s="393" t="s">
        <v>1</v>
      </c>
      <c r="B2" s="392"/>
      <c r="C2" s="97"/>
      <c r="D2" s="97"/>
    </row>
    <row r="3" spans="1:4" ht="15" x14ac:dyDescent="0.25">
      <c r="A3" s="1"/>
      <c r="B3" s="116"/>
      <c r="C3" s="97"/>
      <c r="D3" s="97"/>
    </row>
    <row r="4" spans="1:4" ht="15" x14ac:dyDescent="0.25">
      <c r="A4" s="1" t="s">
        <v>2</v>
      </c>
      <c r="B4" s="116"/>
      <c r="C4" s="97"/>
      <c r="D4" s="97"/>
    </row>
    <row r="5" spans="1:4" ht="15" x14ac:dyDescent="0.25">
      <c r="A5" s="1" t="s">
        <v>3</v>
      </c>
      <c r="B5" s="116"/>
      <c r="C5" s="97"/>
      <c r="D5" s="97"/>
    </row>
    <row r="6" spans="1:4" ht="15" x14ac:dyDescent="0.25">
      <c r="A6" s="1"/>
      <c r="B6" s="116"/>
      <c r="C6" s="97"/>
      <c r="D6" s="97"/>
    </row>
    <row r="7" spans="1:4" ht="15" x14ac:dyDescent="0.25">
      <c r="A7" s="2" t="s">
        <v>4</v>
      </c>
      <c r="B7" s="116"/>
      <c r="C7" s="97"/>
      <c r="D7" s="97"/>
    </row>
    <row r="8" spans="1:4" x14ac:dyDescent="0.2">
      <c r="A8" s="117" t="s">
        <v>225</v>
      </c>
      <c r="B8" s="61">
        <f>'Lines 1 &amp; 2 '!J26</f>
        <v>0</v>
      </c>
      <c r="C8" s="97"/>
      <c r="D8" s="97"/>
    </row>
    <row r="9" spans="1:4" s="40" customFormat="1" x14ac:dyDescent="0.2">
      <c r="A9" s="207" t="s">
        <v>226</v>
      </c>
      <c r="B9" s="208">
        <f>'Lines 1 &amp; 2 '!J48</f>
        <v>0</v>
      </c>
      <c r="C9" s="97"/>
      <c r="D9" s="66"/>
    </row>
    <row r="10" spans="1:4" s="97" customFormat="1" x14ac:dyDescent="0.2">
      <c r="A10" s="230" t="s">
        <v>227</v>
      </c>
      <c r="B10" s="209">
        <f>'Lines 1 &amp; 2 '!J67</f>
        <v>0</v>
      </c>
      <c r="D10" s="66"/>
    </row>
    <row r="11" spans="1:4" s="97" customFormat="1" x14ac:dyDescent="0.2">
      <c r="A11" s="230" t="s">
        <v>228</v>
      </c>
      <c r="B11" s="209">
        <f>'Lines 1 &amp; 2 '!J86</f>
        <v>0</v>
      </c>
      <c r="D11" s="66"/>
    </row>
    <row r="12" spans="1:4" x14ac:dyDescent="0.2">
      <c r="A12" s="207"/>
      <c r="B12" s="209"/>
      <c r="C12" s="97"/>
      <c r="D12" s="97"/>
    </row>
    <row r="13" spans="1:4" s="40" customFormat="1" x14ac:dyDescent="0.2">
      <c r="A13" s="117" t="s">
        <v>229</v>
      </c>
      <c r="B13" s="210">
        <f>'Lines 1 &amp; 2 '!J108</f>
        <v>0</v>
      </c>
      <c r="C13" s="97"/>
      <c r="D13" s="97"/>
    </row>
    <row r="14" spans="1:4" s="40" customFormat="1" x14ac:dyDescent="0.2">
      <c r="A14" s="207" t="s">
        <v>230</v>
      </c>
      <c r="B14" s="208">
        <f>'Lines 1 &amp; 2 '!J130</f>
        <v>0</v>
      </c>
      <c r="C14" s="97"/>
      <c r="D14" s="97"/>
    </row>
    <row r="15" spans="1:4" s="40" customFormat="1" x14ac:dyDescent="0.2">
      <c r="A15" s="207" t="s">
        <v>231</v>
      </c>
      <c r="B15" s="208">
        <f>'Lines 1 &amp; 2 '!J152</f>
        <v>0</v>
      </c>
      <c r="C15" s="97"/>
      <c r="D15" s="97"/>
    </row>
    <row r="16" spans="1:4" s="40" customFormat="1" x14ac:dyDescent="0.2">
      <c r="A16" s="207" t="s">
        <v>232</v>
      </c>
      <c r="B16" s="208">
        <f>'Lines 1 &amp; 2 '!J174</f>
        <v>0</v>
      </c>
      <c r="C16" s="97"/>
      <c r="D16" s="97"/>
    </row>
    <row r="17" spans="1:2" s="97" customFormat="1" x14ac:dyDescent="0.2">
      <c r="A17" s="230" t="s">
        <v>234</v>
      </c>
      <c r="B17" s="208">
        <f>'Lines 1 &amp; 2 '!J193</f>
        <v>0</v>
      </c>
    </row>
    <row r="18" spans="1:2" s="97" customFormat="1" x14ac:dyDescent="0.2">
      <c r="A18" s="230" t="s">
        <v>233</v>
      </c>
      <c r="B18" s="208">
        <f>'Lines 1 &amp; 2 '!J212</f>
        <v>0</v>
      </c>
    </row>
    <row r="19" spans="1:2" s="97" customFormat="1" x14ac:dyDescent="0.2">
      <c r="A19" s="230" t="s">
        <v>235</v>
      </c>
      <c r="B19" s="208">
        <f>'Lines 1 &amp; 2 '!J231</f>
        <v>0</v>
      </c>
    </row>
    <row r="20" spans="1:2" s="97" customFormat="1" x14ac:dyDescent="0.2">
      <c r="A20" s="230" t="s">
        <v>236</v>
      </c>
      <c r="B20" s="61">
        <f>'Lines 1 &amp; 2 '!J250</f>
        <v>0</v>
      </c>
    </row>
    <row r="21" spans="1:2" s="40" customFormat="1" x14ac:dyDescent="0.2">
      <c r="A21" s="207"/>
      <c r="B21" s="210"/>
    </row>
    <row r="22" spans="1:2" s="40" customFormat="1" x14ac:dyDescent="0.2">
      <c r="A22" s="117" t="s">
        <v>5</v>
      </c>
      <c r="B22" s="211">
        <f>'Lines 3 &amp; 4'!K8</f>
        <v>0</v>
      </c>
    </row>
    <row r="23" spans="1:2" s="40" customFormat="1" x14ac:dyDescent="0.2">
      <c r="A23" s="207" t="s">
        <v>6</v>
      </c>
      <c r="B23" s="208">
        <f>'Lines 3 &amp; 4'!K9</f>
        <v>0</v>
      </c>
    </row>
    <row r="24" spans="1:2" s="40" customFormat="1" x14ac:dyDescent="0.2">
      <c r="A24" s="207"/>
      <c r="B24" s="210"/>
    </row>
    <row r="25" spans="1:2" x14ac:dyDescent="0.2">
      <c r="A25" s="117" t="s">
        <v>7</v>
      </c>
      <c r="B25" s="211">
        <f>'Lines 3 &amp; 4'!K10</f>
        <v>0</v>
      </c>
    </row>
    <row r="26" spans="1:2" s="40" customFormat="1" x14ac:dyDescent="0.2">
      <c r="A26" s="207" t="s">
        <v>8</v>
      </c>
      <c r="B26" s="208">
        <f>'Lines 3 &amp; 4'!K11</f>
        <v>0</v>
      </c>
    </row>
    <row r="27" spans="1:2" x14ac:dyDescent="0.2">
      <c r="A27" s="207" t="s">
        <v>9</v>
      </c>
      <c r="B27" s="208">
        <f>'Lines 3 &amp; 4'!K12</f>
        <v>0</v>
      </c>
    </row>
    <row r="28" spans="1:2" s="40" customFormat="1" x14ac:dyDescent="0.2">
      <c r="A28" s="207" t="s">
        <v>10</v>
      </c>
      <c r="B28" s="208">
        <f>'Lines 3 &amp; 4'!K13</f>
        <v>0</v>
      </c>
    </row>
    <row r="29" spans="1:2" x14ac:dyDescent="0.2">
      <c r="A29" s="117"/>
      <c r="B29" s="211"/>
    </row>
    <row r="30" spans="1:2" x14ac:dyDescent="0.2">
      <c r="A30" s="117" t="s">
        <v>11</v>
      </c>
      <c r="B30" s="61">
        <f>'Line 5'!C10</f>
        <v>0</v>
      </c>
    </row>
    <row r="31" spans="1:2" x14ac:dyDescent="0.2">
      <c r="A31" s="212"/>
      <c r="B31" s="211"/>
    </row>
    <row r="32" spans="1:2" ht="15" x14ac:dyDescent="0.25">
      <c r="A32" s="213" t="s">
        <v>12</v>
      </c>
      <c r="B32" s="211"/>
    </row>
    <row r="33" spans="1:2" x14ac:dyDescent="0.2">
      <c r="A33" s="117" t="s">
        <v>13</v>
      </c>
      <c r="B33" s="211"/>
    </row>
    <row r="34" spans="1:2" x14ac:dyDescent="0.2">
      <c r="A34" s="117" t="s">
        <v>14</v>
      </c>
      <c r="B34" s="211">
        <f>ROUND('Lines 6 &amp; 7'!G24,2)</f>
        <v>0</v>
      </c>
    </row>
    <row r="35" spans="1:2" x14ac:dyDescent="0.2">
      <c r="A35" s="117" t="s">
        <v>15</v>
      </c>
      <c r="B35" s="208">
        <f>ROUND('Lines 6 &amp; 7'!D33,2)</f>
        <v>0</v>
      </c>
    </row>
    <row r="36" spans="1:2" x14ac:dyDescent="0.2">
      <c r="A36" s="117" t="s">
        <v>16</v>
      </c>
      <c r="B36" s="214">
        <f>'Lines 8 &amp; 9'!C12</f>
        <v>0</v>
      </c>
    </row>
    <row r="37" spans="1:2" x14ac:dyDescent="0.2">
      <c r="A37" s="117" t="s">
        <v>17</v>
      </c>
      <c r="B37" s="215"/>
    </row>
    <row r="38" spans="1:2" x14ac:dyDescent="0.2">
      <c r="A38" s="117" t="s">
        <v>18</v>
      </c>
      <c r="B38" s="214">
        <f>'Lines 8 &amp; 9'!C20</f>
        <v>0</v>
      </c>
    </row>
    <row r="39" spans="1:2" ht="19.5" customHeight="1" x14ac:dyDescent="0.2">
      <c r="A39" s="216" t="s">
        <v>19</v>
      </c>
      <c r="B39" s="214">
        <f>SUM(B8:B38)</f>
        <v>0</v>
      </c>
    </row>
    <row r="40" spans="1:2" ht="15.75" x14ac:dyDescent="0.25">
      <c r="A40" s="217"/>
      <c r="B40" s="218"/>
    </row>
    <row r="41" spans="1:2" ht="42" customHeight="1" x14ac:dyDescent="0.2">
      <c r="A41" s="389" t="s">
        <v>20</v>
      </c>
      <c r="B41" s="390"/>
    </row>
    <row r="42" spans="1:2" x14ac:dyDescent="0.2">
      <c r="A42" s="219"/>
      <c r="B42" s="220"/>
    </row>
    <row r="43" spans="1:2" x14ac:dyDescent="0.2">
      <c r="A43" s="219" t="s">
        <v>21</v>
      </c>
      <c r="B43" s="220" t="s">
        <v>22</v>
      </c>
    </row>
    <row r="44" spans="1:2" ht="19.149999999999999" customHeight="1" x14ac:dyDescent="0.2">
      <c r="A44" s="219" t="s">
        <v>23</v>
      </c>
      <c r="B44" s="220" t="s">
        <v>24</v>
      </c>
    </row>
    <row r="45" spans="1:2" x14ac:dyDescent="0.2">
      <c r="A45" s="220" t="s">
        <v>25</v>
      </c>
      <c r="B45" s="221" t="s">
        <v>26</v>
      </c>
    </row>
    <row r="46" spans="1:2" x14ac:dyDescent="0.2">
      <c r="A46" s="220" t="s">
        <v>27</v>
      </c>
      <c r="B46" s="221" t="s">
        <v>28</v>
      </c>
    </row>
    <row r="47" spans="1:2" ht="15" x14ac:dyDescent="0.25">
      <c r="A47" s="222"/>
      <c r="B47" s="48"/>
    </row>
    <row r="48" spans="1:2" ht="27.95" customHeight="1" x14ac:dyDescent="0.2">
      <c r="A48" s="388" t="s">
        <v>29</v>
      </c>
      <c r="B48" s="388"/>
    </row>
    <row r="49" spans="1:2" x14ac:dyDescent="0.2">
      <c r="A49" s="223" t="s">
        <v>30</v>
      </c>
      <c r="B49" s="48"/>
    </row>
    <row r="50" spans="1:2" x14ac:dyDescent="0.2">
      <c r="A50" s="48" t="s">
        <v>31</v>
      </c>
      <c r="B50" s="48"/>
    </row>
    <row r="51" spans="1:2" x14ac:dyDescent="0.2">
      <c r="A51" s="218"/>
      <c r="B51" s="218"/>
    </row>
    <row r="52" spans="1:2" x14ac:dyDescent="0.2">
      <c r="A52" s="218"/>
      <c r="B52" s="218"/>
    </row>
    <row r="53" spans="1:2" ht="15" x14ac:dyDescent="0.25">
      <c r="A53" s="224" t="s">
        <v>2</v>
      </c>
      <c r="B53" s="218"/>
    </row>
    <row r="54" spans="1:2" ht="15" x14ac:dyDescent="0.25">
      <c r="A54" s="224" t="s">
        <v>32</v>
      </c>
      <c r="B54" s="218"/>
    </row>
    <row r="55" spans="1:2" x14ac:dyDescent="0.2">
      <c r="A55" s="218"/>
      <c r="B55" s="218" t="s">
        <v>33</v>
      </c>
    </row>
    <row r="56" spans="1:2" ht="15" x14ac:dyDescent="0.25">
      <c r="A56" s="225" t="s">
        <v>34</v>
      </c>
      <c r="B56" s="218"/>
    </row>
    <row r="57" spans="1:2" ht="15" x14ac:dyDescent="0.25">
      <c r="A57" s="224"/>
      <c r="B57" s="218"/>
    </row>
    <row r="58" spans="1:2" x14ac:dyDescent="0.2">
      <c r="A58" s="357" t="s">
        <v>35</v>
      </c>
      <c r="B58" s="357" t="s">
        <v>36</v>
      </c>
    </row>
    <row r="59" spans="1:2" x14ac:dyDescent="0.2">
      <c r="A59" s="358" t="s">
        <v>37</v>
      </c>
      <c r="B59" s="359">
        <f>SUM('Lines 3 &amp; 4'!J8:J13)</f>
        <v>0</v>
      </c>
    </row>
    <row r="60" spans="1:2" x14ac:dyDescent="0.2">
      <c r="A60" s="358" t="s">
        <v>237</v>
      </c>
      <c r="B60" s="359"/>
    </row>
    <row r="61" spans="1:2" s="40" customFormat="1" x14ac:dyDescent="0.2">
      <c r="A61" s="358" t="s">
        <v>238</v>
      </c>
      <c r="B61" s="359"/>
    </row>
    <row r="62" spans="1:2" x14ac:dyDescent="0.2">
      <c r="A62" s="357" t="s">
        <v>38</v>
      </c>
      <c r="B62" s="359">
        <f>'Weighted Avg'!K16</f>
        <v>0</v>
      </c>
    </row>
    <row r="63" spans="1:2" s="97" customFormat="1" ht="21" x14ac:dyDescent="0.2">
      <c r="A63" s="370" t="s">
        <v>383</v>
      </c>
      <c r="B63" s="369"/>
    </row>
    <row r="64" spans="1:2" s="40" customFormat="1" x14ac:dyDescent="0.2">
      <c r="A64" s="360" t="s">
        <v>404</v>
      </c>
      <c r="B64" s="361"/>
    </row>
    <row r="65" spans="1:2" s="97" customFormat="1" x14ac:dyDescent="0.2">
      <c r="A65" s="360" t="s">
        <v>406</v>
      </c>
      <c r="B65" s="361"/>
    </row>
    <row r="66" spans="1:2" s="97" customFormat="1" x14ac:dyDescent="0.2">
      <c r="A66" s="360" t="s">
        <v>407</v>
      </c>
      <c r="B66" s="361"/>
    </row>
    <row r="67" spans="1:2" s="97" customFormat="1" x14ac:dyDescent="0.2">
      <c r="A67" s="360" t="s">
        <v>420</v>
      </c>
      <c r="B67" s="361"/>
    </row>
    <row r="68" spans="1:2" s="97" customFormat="1" x14ac:dyDescent="0.2">
      <c r="A68" s="360" t="s">
        <v>408</v>
      </c>
      <c r="B68" s="361"/>
    </row>
    <row r="69" spans="1:2" s="97" customFormat="1" x14ac:dyDescent="0.2">
      <c r="A69" s="362" t="s">
        <v>414</v>
      </c>
      <c r="B69" s="361"/>
    </row>
    <row r="70" spans="1:2" s="97" customFormat="1" x14ac:dyDescent="0.2">
      <c r="A70" s="363" t="s">
        <v>223</v>
      </c>
      <c r="B70" s="361"/>
    </row>
    <row r="71" spans="1:2" s="97" customFormat="1" ht="25.5" x14ac:dyDescent="0.2">
      <c r="A71" s="363" t="s">
        <v>261</v>
      </c>
      <c r="B71" s="361"/>
    </row>
    <row r="72" spans="1:2" s="97" customFormat="1" x14ac:dyDescent="0.2">
      <c r="A72" s="363" t="s">
        <v>421</v>
      </c>
      <c r="B72" s="361"/>
    </row>
    <row r="73" spans="1:2" s="97" customFormat="1" x14ac:dyDescent="0.2">
      <c r="A73" s="363" t="s">
        <v>393</v>
      </c>
      <c r="B73" s="361"/>
    </row>
    <row r="74" spans="1:2" s="97" customFormat="1" x14ac:dyDescent="0.2">
      <c r="A74" s="362" t="s">
        <v>338</v>
      </c>
      <c r="B74" s="361"/>
    </row>
    <row r="75" spans="1:2" s="97" customFormat="1" ht="21" x14ac:dyDescent="0.2">
      <c r="A75" s="371" t="s">
        <v>384</v>
      </c>
      <c r="B75" s="372"/>
    </row>
    <row r="76" spans="1:2" s="97" customFormat="1" x14ac:dyDescent="0.2">
      <c r="A76" s="360" t="s">
        <v>409</v>
      </c>
      <c r="B76" s="361"/>
    </row>
    <row r="77" spans="1:2" s="97" customFormat="1" x14ac:dyDescent="0.2">
      <c r="A77" s="360" t="s">
        <v>410</v>
      </c>
      <c r="B77" s="361"/>
    </row>
    <row r="78" spans="1:2" s="97" customFormat="1" x14ac:dyDescent="0.2">
      <c r="A78" s="360" t="s">
        <v>411</v>
      </c>
      <c r="B78" s="361"/>
    </row>
    <row r="79" spans="1:2" s="97" customFormat="1" x14ac:dyDescent="0.2">
      <c r="A79" s="360" t="s">
        <v>422</v>
      </c>
      <c r="B79" s="361"/>
    </row>
    <row r="80" spans="1:2" s="97" customFormat="1" x14ac:dyDescent="0.2">
      <c r="A80" s="360" t="s">
        <v>412</v>
      </c>
      <c r="B80" s="361"/>
    </row>
    <row r="81" spans="1:2" s="97" customFormat="1" x14ac:dyDescent="0.2">
      <c r="A81" s="362" t="s">
        <v>413</v>
      </c>
      <c r="B81" s="361"/>
    </row>
    <row r="82" spans="1:2" s="97" customFormat="1" x14ac:dyDescent="0.2">
      <c r="A82" s="364" t="s">
        <v>224</v>
      </c>
      <c r="B82" s="361"/>
    </row>
    <row r="83" spans="1:2" s="97" customFormat="1" x14ac:dyDescent="0.2">
      <c r="A83" s="364" t="s">
        <v>405</v>
      </c>
      <c r="B83" s="361"/>
    </row>
    <row r="84" spans="1:2" s="97" customFormat="1" x14ac:dyDescent="0.2">
      <c r="A84" s="363" t="s">
        <v>423</v>
      </c>
      <c r="B84" s="361"/>
    </row>
    <row r="85" spans="1:2" s="97" customFormat="1" x14ac:dyDescent="0.2">
      <c r="A85" s="363" t="s">
        <v>394</v>
      </c>
      <c r="B85" s="361"/>
    </row>
    <row r="86" spans="1:2" s="97" customFormat="1" ht="13.5" thickBot="1" x14ac:dyDescent="0.25">
      <c r="A86" s="365" t="s">
        <v>339</v>
      </c>
      <c r="B86" s="366"/>
    </row>
    <row r="87" spans="1:2" ht="23.25" customHeight="1" thickTop="1" thickBot="1" x14ac:dyDescent="0.25">
      <c r="A87" s="367" t="s">
        <v>39</v>
      </c>
      <c r="B87" s="368">
        <f>'Weighted Avg'!J16</f>
        <v>0</v>
      </c>
    </row>
    <row r="88" spans="1:2" x14ac:dyDescent="0.2">
      <c r="A88" s="218"/>
      <c r="B88" s="218"/>
    </row>
    <row r="89" spans="1:2" x14ac:dyDescent="0.2">
      <c r="A89" s="119" t="s">
        <v>40</v>
      </c>
      <c r="B89" s="116"/>
    </row>
    <row r="90" spans="1:2" x14ac:dyDescent="0.2">
      <c r="A90" s="223" t="s">
        <v>309</v>
      </c>
      <c r="B90" s="116"/>
    </row>
    <row r="91" spans="1:2" x14ac:dyDescent="0.2">
      <c r="A91" s="137" t="s">
        <v>455</v>
      </c>
      <c r="B91" s="116"/>
    </row>
    <row r="92" spans="1:2" x14ac:dyDescent="0.2">
      <c r="A92" s="116"/>
      <c r="B92" s="116"/>
    </row>
    <row r="93" spans="1:2" x14ac:dyDescent="0.2">
      <c r="A93" s="116"/>
      <c r="B93" s="116"/>
    </row>
    <row r="94" spans="1:2" x14ac:dyDescent="0.2">
      <c r="A94" s="116"/>
      <c r="B94" s="116"/>
    </row>
    <row r="95" spans="1:2" x14ac:dyDescent="0.2">
      <c r="A95" s="116"/>
      <c r="B95" s="116"/>
    </row>
    <row r="96" spans="1:2" x14ac:dyDescent="0.2">
      <c r="A96" s="116"/>
      <c r="B96" s="116"/>
    </row>
    <row r="97" spans="1:2" x14ac:dyDescent="0.2">
      <c r="A97" s="116"/>
      <c r="B97" s="116"/>
    </row>
    <row r="98" spans="1:2" x14ac:dyDescent="0.2">
      <c r="A98" s="116"/>
      <c r="B98" s="116"/>
    </row>
    <row r="99" spans="1:2" x14ac:dyDescent="0.2">
      <c r="A99" s="116"/>
      <c r="B99" s="116"/>
    </row>
    <row r="100" spans="1:2" x14ac:dyDescent="0.2">
      <c r="A100" s="116"/>
      <c r="B100" s="116"/>
    </row>
  </sheetData>
  <mergeCells count="4">
    <mergeCell ref="A48:B48"/>
    <mergeCell ref="A41:B41"/>
    <mergeCell ref="A1:B1"/>
    <mergeCell ref="A2:B2"/>
  </mergeCells>
  <phoneticPr fontId="11" type="noConversion"/>
  <pageMargins left="0.2" right="0.2" top="0.5" bottom="0.75" header="0.3" footer="0.3"/>
  <pageSetup orientation="portrait" r:id="rId1"/>
  <headerFooter alignWithMargins="0"/>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election activeCell="F28" sqref="F28"/>
    </sheetView>
  </sheetViews>
  <sheetFormatPr defaultRowHeight="12.75" x14ac:dyDescent="0.2"/>
  <cols>
    <col min="1" max="1" width="13.85546875" customWidth="1"/>
    <col min="2" max="2" width="36.42578125" customWidth="1"/>
    <col min="3" max="3" width="21.5703125" customWidth="1"/>
    <col min="4" max="4" width="37.85546875" customWidth="1"/>
  </cols>
  <sheetData>
    <row r="1" spans="1:7" ht="15" x14ac:dyDescent="0.25">
      <c r="A1" s="70" t="s">
        <v>0</v>
      </c>
      <c r="B1" s="11"/>
      <c r="C1" s="137"/>
      <c r="D1" s="137"/>
      <c r="E1" s="137"/>
      <c r="F1" s="137"/>
      <c r="G1" s="137"/>
    </row>
    <row r="2" spans="1:7" ht="15" x14ac:dyDescent="0.25">
      <c r="A2" s="39"/>
      <c r="B2" s="11"/>
      <c r="C2" s="137"/>
      <c r="D2" s="137"/>
      <c r="E2" s="137"/>
      <c r="F2" s="137"/>
      <c r="G2" s="137"/>
    </row>
    <row r="3" spans="1:7" ht="15.75" x14ac:dyDescent="0.25">
      <c r="A3" s="226" t="s">
        <v>382</v>
      </c>
      <c r="B3" s="11"/>
      <c r="C3" s="137"/>
      <c r="D3" s="137"/>
      <c r="E3" s="137"/>
      <c r="F3" s="137"/>
      <c r="G3" s="137"/>
    </row>
    <row r="4" spans="1:7" ht="15" x14ac:dyDescent="0.25">
      <c r="A4" s="39"/>
      <c r="B4" s="11"/>
      <c r="C4" s="137"/>
      <c r="D4" s="137"/>
      <c r="E4" s="137"/>
      <c r="F4" s="137"/>
      <c r="G4" s="137"/>
    </row>
    <row r="5" spans="1:7" ht="16.5" thickBot="1" x14ac:dyDescent="0.3">
      <c r="A5" s="3"/>
      <c r="B5" s="137"/>
      <c r="C5" s="137"/>
      <c r="D5" s="137"/>
      <c r="E5" s="137"/>
      <c r="F5" s="137"/>
      <c r="G5" s="137"/>
    </row>
    <row r="6" spans="1:7" ht="30.75" thickBot="1" x14ac:dyDescent="0.3">
      <c r="A6" s="172" t="s">
        <v>106</v>
      </c>
      <c r="B6" s="173" t="s">
        <v>140</v>
      </c>
      <c r="C6" s="174" t="s">
        <v>148</v>
      </c>
      <c r="D6" s="174" t="s">
        <v>149</v>
      </c>
      <c r="E6" s="137"/>
      <c r="F6" s="137"/>
      <c r="G6" s="137"/>
    </row>
    <row r="7" spans="1:7" ht="21.2" customHeight="1" thickBot="1" x14ac:dyDescent="0.25">
      <c r="A7" s="446">
        <v>8</v>
      </c>
      <c r="B7" s="175" t="s">
        <v>150</v>
      </c>
      <c r="C7" s="176"/>
      <c r="D7" s="177"/>
      <c r="E7" s="137"/>
      <c r="F7" s="137"/>
      <c r="G7" s="137"/>
    </row>
    <row r="8" spans="1:7" ht="19.5" customHeight="1" thickBot="1" x14ac:dyDescent="0.25">
      <c r="A8" s="446"/>
      <c r="B8" s="175" t="s">
        <v>169</v>
      </c>
      <c r="C8" s="176"/>
      <c r="D8" s="177"/>
      <c r="E8" s="137"/>
      <c r="F8" s="137"/>
      <c r="G8" s="137"/>
    </row>
    <row r="9" spans="1:7" ht="23.25" customHeight="1" thickBot="1" x14ac:dyDescent="0.25">
      <c r="A9" s="446"/>
      <c r="B9" s="175" t="s">
        <v>152</v>
      </c>
      <c r="C9" s="176"/>
      <c r="D9" s="177"/>
      <c r="E9" s="137"/>
      <c r="F9" s="137"/>
      <c r="G9" s="137"/>
    </row>
    <row r="10" spans="1:7" ht="15.75" thickBot="1" x14ac:dyDescent="0.25">
      <c r="A10" s="446"/>
      <c r="B10" s="175" t="s">
        <v>153</v>
      </c>
      <c r="C10" s="176"/>
      <c r="D10" s="177"/>
      <c r="E10" s="137"/>
      <c r="F10" s="137"/>
      <c r="G10" s="137"/>
    </row>
    <row r="11" spans="1:7" ht="15.75" thickBot="1" x14ac:dyDescent="0.25">
      <c r="A11" s="446"/>
      <c r="B11" s="175" t="s">
        <v>154</v>
      </c>
      <c r="C11" s="176"/>
      <c r="D11" s="177"/>
      <c r="E11" s="137"/>
      <c r="F11" s="137"/>
      <c r="G11" s="137"/>
    </row>
    <row r="12" spans="1:7" ht="15.75" thickBot="1" x14ac:dyDescent="0.25">
      <c r="A12" s="446"/>
      <c r="B12" s="178" t="s">
        <v>84</v>
      </c>
      <c r="C12" s="179">
        <f>SUM(C7:C11)</f>
        <v>0</v>
      </c>
      <c r="D12" s="177"/>
      <c r="E12" s="137"/>
      <c r="F12" s="137"/>
      <c r="G12" s="137"/>
    </row>
    <row r="13" spans="1:7" ht="15" x14ac:dyDescent="0.25">
      <c r="A13" s="1"/>
      <c r="B13" s="1"/>
      <c r="C13" s="1"/>
      <c r="D13" s="1"/>
      <c r="E13" s="137"/>
      <c r="F13" s="137"/>
      <c r="G13" s="137"/>
    </row>
    <row r="14" spans="1:7" ht="15" x14ac:dyDescent="0.25">
      <c r="A14" s="1"/>
      <c r="B14" s="1"/>
      <c r="C14" s="1"/>
      <c r="D14" s="1"/>
      <c r="E14" s="137"/>
      <c r="F14" s="137"/>
      <c r="G14" s="137"/>
    </row>
    <row r="15" spans="1:7" ht="15" x14ac:dyDescent="0.25">
      <c r="A15" s="1"/>
      <c r="B15" s="1"/>
      <c r="C15" s="1"/>
      <c r="D15" s="1"/>
      <c r="E15" s="137"/>
      <c r="F15" s="137"/>
      <c r="G15" s="137"/>
    </row>
    <row r="16" spans="1:7" ht="15" x14ac:dyDescent="0.25">
      <c r="A16" s="6" t="s">
        <v>170</v>
      </c>
      <c r="B16" s="1"/>
      <c r="C16" s="1"/>
      <c r="D16" s="1"/>
      <c r="E16" s="137"/>
      <c r="F16" s="137"/>
      <c r="G16" s="137"/>
    </row>
    <row r="17" spans="1:7" ht="15.75" thickBot="1" x14ac:dyDescent="0.3">
      <c r="A17" s="1"/>
      <c r="B17" s="1"/>
      <c r="C17" s="1"/>
      <c r="D17" s="1"/>
      <c r="E17" s="137"/>
      <c r="F17" s="137"/>
      <c r="G17" s="137"/>
    </row>
    <row r="18" spans="1:7" ht="30.75" thickBot="1" x14ac:dyDescent="0.3">
      <c r="A18" s="172" t="s">
        <v>106</v>
      </c>
      <c r="B18" s="173" t="s">
        <v>171</v>
      </c>
      <c r="C18" s="174" t="s">
        <v>148</v>
      </c>
      <c r="D18" s="174" t="s">
        <v>149</v>
      </c>
      <c r="E18" s="137"/>
      <c r="F18" s="137"/>
      <c r="G18" s="137"/>
    </row>
    <row r="19" spans="1:7" ht="15.75" thickBot="1" x14ac:dyDescent="0.25">
      <c r="A19" s="446">
        <v>9</v>
      </c>
      <c r="B19" s="175"/>
      <c r="C19" s="176"/>
      <c r="D19" s="177"/>
      <c r="E19" s="137"/>
      <c r="F19" s="137"/>
      <c r="G19" s="137"/>
    </row>
    <row r="20" spans="1:7" ht="15.75" thickBot="1" x14ac:dyDescent="0.25">
      <c r="A20" s="446"/>
      <c r="B20" s="178" t="s">
        <v>84</v>
      </c>
      <c r="C20" s="179">
        <f>SUM(C19:C19)</f>
        <v>0</v>
      </c>
      <c r="D20" s="177"/>
      <c r="E20" s="137"/>
      <c r="F20" s="137"/>
      <c r="G20" s="137"/>
    </row>
    <row r="21" spans="1:7" x14ac:dyDescent="0.2">
      <c r="A21" s="118"/>
      <c r="B21" s="118"/>
      <c r="C21" s="118"/>
      <c r="D21" s="118"/>
      <c r="E21" s="137"/>
      <c r="F21" s="137"/>
      <c r="G21" s="137"/>
    </row>
    <row r="22" spans="1:7" x14ac:dyDescent="0.2">
      <c r="A22" s="118"/>
      <c r="B22" s="118"/>
      <c r="C22" s="118"/>
      <c r="D22" s="118"/>
      <c r="E22" s="137"/>
      <c r="F22" s="137"/>
      <c r="G22" s="137"/>
    </row>
    <row r="23" spans="1:7" x14ac:dyDescent="0.2">
      <c r="A23" s="137"/>
      <c r="B23" s="137"/>
      <c r="C23" s="137"/>
      <c r="D23" s="137"/>
      <c r="E23" s="137"/>
      <c r="F23" s="137"/>
      <c r="G23" s="137"/>
    </row>
  </sheetData>
  <mergeCells count="2">
    <mergeCell ref="A7:A12"/>
    <mergeCell ref="A19:A20"/>
  </mergeCells>
  <phoneticPr fontId="11"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Q20"/>
  <sheetViews>
    <sheetView workbookViewId="0">
      <selection activeCell="F24" sqref="F24"/>
    </sheetView>
  </sheetViews>
  <sheetFormatPr defaultRowHeight="12.75" outlineLevelCol="1" x14ac:dyDescent="0.2"/>
  <cols>
    <col min="1" max="2" width="13.42578125" customWidth="1"/>
    <col min="3" max="5" width="13.42578125" customWidth="1" outlineLevel="1"/>
    <col min="6" max="42" width="13.42578125" style="97" customWidth="1" outlineLevel="1"/>
    <col min="43" max="43" width="13.42578125" customWidth="1" outlineLevel="1"/>
    <col min="44" max="76" width="13.42578125" style="97" customWidth="1" outlineLevel="1"/>
    <col min="77" max="77" width="13.42578125" customWidth="1" outlineLevel="1"/>
    <col min="78" max="80" width="13.42578125" style="97" customWidth="1" outlineLevel="1"/>
    <col min="81" max="81" width="13.42578125" customWidth="1" outlineLevel="1"/>
    <col min="82" max="82" width="13.42578125" style="97" customWidth="1" outlineLevel="1"/>
    <col min="83" max="94" width="13.42578125" customWidth="1" outlineLevel="1"/>
    <col min="95" max="95" width="13.42578125" style="97" customWidth="1" outlineLevel="1"/>
    <col min="96" max="98" width="13.42578125" customWidth="1" outlineLevel="1"/>
    <col min="99" max="122" width="13.42578125" style="97" customWidth="1" outlineLevel="1"/>
    <col min="123" max="139" width="13.42578125" customWidth="1" outlineLevel="1"/>
    <col min="140" max="140" width="13.42578125" customWidth="1"/>
  </cols>
  <sheetData>
    <row r="1" spans="1:147" x14ac:dyDescent="0.2">
      <c r="A1" s="98" t="s">
        <v>0</v>
      </c>
      <c r="B1" s="97"/>
      <c r="C1" s="97"/>
      <c r="D1" s="97"/>
      <c r="E1" s="97"/>
      <c r="AQ1" s="97"/>
      <c r="BY1" s="97"/>
      <c r="CC1" s="97"/>
      <c r="CE1" s="97"/>
      <c r="CF1" s="97"/>
      <c r="CG1" s="97"/>
      <c r="CH1" s="97"/>
      <c r="CI1" s="97"/>
      <c r="CJ1" s="97"/>
      <c r="CK1" s="97"/>
      <c r="CL1" s="97"/>
      <c r="CM1" s="97"/>
      <c r="CN1" s="97"/>
      <c r="CO1" s="97"/>
      <c r="CP1" s="97"/>
      <c r="CR1" s="97"/>
      <c r="CS1" s="97"/>
      <c r="CT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row>
    <row r="3" spans="1:147" s="97" customFormat="1" ht="96" x14ac:dyDescent="0.2">
      <c r="A3" s="121"/>
      <c r="B3" s="121"/>
      <c r="C3" s="308"/>
      <c r="D3" s="308"/>
      <c r="E3" s="120" t="s">
        <v>262</v>
      </c>
      <c r="F3" s="253"/>
      <c r="G3" s="253" t="s">
        <v>198</v>
      </c>
      <c r="H3" s="253" t="s">
        <v>240</v>
      </c>
      <c r="I3" s="253" t="s">
        <v>263</v>
      </c>
      <c r="J3" s="322" t="s">
        <v>354</v>
      </c>
      <c r="K3" s="322" t="s">
        <v>355</v>
      </c>
      <c r="L3" s="120" t="s">
        <v>264</v>
      </c>
      <c r="M3" s="253"/>
      <c r="N3" s="253" t="s">
        <v>199</v>
      </c>
      <c r="O3" s="253" t="s">
        <v>241</v>
      </c>
      <c r="P3" s="253" t="s">
        <v>376</v>
      </c>
      <c r="Q3" s="322" t="s">
        <v>358</v>
      </c>
      <c r="R3" s="322" t="s">
        <v>359</v>
      </c>
      <c r="S3" s="203" t="s">
        <v>265</v>
      </c>
      <c r="T3" s="253" t="s">
        <v>266</v>
      </c>
      <c r="U3" s="253" t="s">
        <v>267</v>
      </c>
      <c r="V3" s="322" t="s">
        <v>360</v>
      </c>
      <c r="W3" s="322" t="s">
        <v>397</v>
      </c>
      <c r="X3" s="203" t="s">
        <v>268</v>
      </c>
      <c r="Y3" s="253" t="s">
        <v>269</v>
      </c>
      <c r="Z3" s="253" t="s">
        <v>270</v>
      </c>
      <c r="AA3" s="322" t="s">
        <v>361</v>
      </c>
      <c r="AB3" s="322" t="s">
        <v>400</v>
      </c>
      <c r="AC3" s="120" t="s">
        <v>201</v>
      </c>
      <c r="AD3" s="253"/>
      <c r="AE3" s="253" t="s">
        <v>200</v>
      </c>
      <c r="AF3" s="253" t="s">
        <v>242</v>
      </c>
      <c r="AG3" s="253" t="s">
        <v>271</v>
      </c>
      <c r="AH3" s="322" t="s">
        <v>362</v>
      </c>
      <c r="AI3" s="322" t="s">
        <v>363</v>
      </c>
      <c r="AJ3" s="120" t="s">
        <v>272</v>
      </c>
      <c r="AK3" s="253"/>
      <c r="AL3" s="253" t="s">
        <v>202</v>
      </c>
      <c r="AM3" s="253" t="s">
        <v>243</v>
      </c>
      <c r="AN3" s="253" t="s">
        <v>273</v>
      </c>
      <c r="AO3" s="322" t="s">
        <v>364</v>
      </c>
      <c r="AP3" s="322" t="s">
        <v>365</v>
      </c>
      <c r="AQ3" s="120" t="s">
        <v>203</v>
      </c>
      <c r="AR3" s="253"/>
      <c r="AS3" s="253" t="s">
        <v>204</v>
      </c>
      <c r="AT3" s="253" t="s">
        <v>244</v>
      </c>
      <c r="AU3" s="253" t="s">
        <v>274</v>
      </c>
      <c r="AV3" s="322" t="s">
        <v>366</v>
      </c>
      <c r="AW3" s="322" t="s">
        <v>367</v>
      </c>
      <c r="AX3" s="120" t="s">
        <v>205</v>
      </c>
      <c r="AY3" s="253"/>
      <c r="AZ3" s="253" t="s">
        <v>206</v>
      </c>
      <c r="BA3" s="253" t="s">
        <v>245</v>
      </c>
      <c r="BB3" s="253" t="s">
        <v>275</v>
      </c>
      <c r="BC3" s="322" t="s">
        <v>368</v>
      </c>
      <c r="BD3" s="322" t="s">
        <v>369</v>
      </c>
      <c r="BE3" s="203" t="s">
        <v>276</v>
      </c>
      <c r="BF3" s="253" t="s">
        <v>277</v>
      </c>
      <c r="BG3" s="253" t="s">
        <v>278</v>
      </c>
      <c r="BH3" s="322" t="s">
        <v>370</v>
      </c>
      <c r="BI3" s="322" t="s">
        <v>398</v>
      </c>
      <c r="BJ3" s="203" t="s">
        <v>279</v>
      </c>
      <c r="BK3" s="253" t="s">
        <v>280</v>
      </c>
      <c r="BL3" s="253" t="s">
        <v>281</v>
      </c>
      <c r="BM3" s="322" t="s">
        <v>371</v>
      </c>
      <c r="BN3" s="322" t="s">
        <v>399</v>
      </c>
      <c r="BO3" s="203" t="s">
        <v>282</v>
      </c>
      <c r="BP3" s="253" t="s">
        <v>283</v>
      </c>
      <c r="BQ3" s="253" t="s">
        <v>284</v>
      </c>
      <c r="BR3" s="322" t="s">
        <v>372</v>
      </c>
      <c r="BS3" s="322" t="s">
        <v>401</v>
      </c>
      <c r="BT3" s="203" t="s">
        <v>285</v>
      </c>
      <c r="BU3" s="253" t="s">
        <v>286</v>
      </c>
      <c r="BV3" s="253" t="s">
        <v>454</v>
      </c>
      <c r="BW3" s="322" t="s">
        <v>373</v>
      </c>
      <c r="BX3" s="322" t="s">
        <v>402</v>
      </c>
      <c r="BY3" s="114" t="s">
        <v>41</v>
      </c>
      <c r="BZ3" s="114" t="s">
        <v>42</v>
      </c>
      <c r="CA3" s="114" t="s">
        <v>43</v>
      </c>
      <c r="CB3" s="114" t="s">
        <v>44</v>
      </c>
      <c r="CC3" s="114" t="s">
        <v>45</v>
      </c>
      <c r="CD3" s="114" t="s">
        <v>46</v>
      </c>
      <c r="CE3" s="121"/>
      <c r="CF3" s="121"/>
      <c r="CG3" s="122" t="s">
        <v>47</v>
      </c>
      <c r="CH3" s="120" t="s">
        <v>48</v>
      </c>
      <c r="CI3" s="123" t="s">
        <v>49</v>
      </c>
      <c r="CJ3" s="114" t="s">
        <v>50</v>
      </c>
      <c r="CK3" s="114" t="s">
        <v>51</v>
      </c>
      <c r="CL3" s="124" t="s">
        <v>52</v>
      </c>
      <c r="CM3" s="114" t="s">
        <v>53</v>
      </c>
      <c r="CN3" s="121"/>
      <c r="CO3" s="121"/>
      <c r="CP3" s="114" t="s">
        <v>54</v>
      </c>
      <c r="CQ3" s="114" t="s">
        <v>55</v>
      </c>
      <c r="CR3" s="125"/>
      <c r="CS3" s="126" t="s">
        <v>56</v>
      </c>
      <c r="CT3" s="114" t="s">
        <v>207</v>
      </c>
      <c r="CU3" s="254" t="s">
        <v>287</v>
      </c>
      <c r="CV3" s="254" t="s">
        <v>172</v>
      </c>
      <c r="CW3" s="254" t="s">
        <v>246</v>
      </c>
      <c r="CX3" s="254" t="s">
        <v>288</v>
      </c>
      <c r="CY3" s="323" t="s">
        <v>374</v>
      </c>
      <c r="CZ3" s="323" t="s">
        <v>328</v>
      </c>
      <c r="DA3" s="205" t="s">
        <v>208</v>
      </c>
      <c r="DB3" s="254" t="s">
        <v>289</v>
      </c>
      <c r="DC3" s="254" t="s">
        <v>290</v>
      </c>
      <c r="DD3" s="323" t="s">
        <v>395</v>
      </c>
      <c r="DE3" s="323" t="s">
        <v>329</v>
      </c>
      <c r="DF3" s="114" t="s">
        <v>209</v>
      </c>
      <c r="DG3" s="254" t="s">
        <v>291</v>
      </c>
      <c r="DH3" s="254" t="s">
        <v>173</v>
      </c>
      <c r="DI3" s="254" t="s">
        <v>247</v>
      </c>
      <c r="DJ3" s="254" t="s">
        <v>292</v>
      </c>
      <c r="DK3" s="323" t="s">
        <v>375</v>
      </c>
      <c r="DL3" s="323" t="s">
        <v>330</v>
      </c>
      <c r="DM3" s="205" t="s">
        <v>210</v>
      </c>
      <c r="DN3" s="254" t="s">
        <v>293</v>
      </c>
      <c r="DO3" s="254" t="s">
        <v>294</v>
      </c>
      <c r="DP3" s="323" t="s">
        <v>396</v>
      </c>
      <c r="DQ3" s="323" t="s">
        <v>331</v>
      </c>
      <c r="DR3" s="205" t="s">
        <v>57</v>
      </c>
      <c r="DS3" s="122" t="s">
        <v>58</v>
      </c>
      <c r="DT3" s="122" t="s">
        <v>59</v>
      </c>
      <c r="DU3" s="122" t="s">
        <v>60</v>
      </c>
      <c r="DV3" s="120" t="s">
        <v>61</v>
      </c>
      <c r="DW3" s="120" t="s">
        <v>62</v>
      </c>
      <c r="DX3" s="120" t="s">
        <v>63</v>
      </c>
      <c r="DY3" s="120" t="s">
        <v>64</v>
      </c>
      <c r="DZ3" s="120" t="s">
        <v>65</v>
      </c>
      <c r="EA3" s="120" t="s">
        <v>66</v>
      </c>
      <c r="EB3" s="120" t="s">
        <v>67</v>
      </c>
      <c r="EC3" s="120" t="s">
        <v>68</v>
      </c>
      <c r="ED3" s="123" t="s">
        <v>69</v>
      </c>
      <c r="EE3" s="114" t="s">
        <v>70</v>
      </c>
      <c r="EF3" s="114" t="s">
        <v>71</v>
      </c>
      <c r="EG3" s="114" t="s">
        <v>72</v>
      </c>
      <c r="EH3" s="114" t="s">
        <v>73</v>
      </c>
      <c r="EI3" s="114" t="s">
        <v>74</v>
      </c>
      <c r="EJ3" s="114" t="s">
        <v>75</v>
      </c>
      <c r="EK3" s="116"/>
      <c r="EL3" s="116"/>
      <c r="EM3" s="116"/>
      <c r="EN3" s="116"/>
      <c r="EO3" s="116"/>
      <c r="EP3" s="116"/>
      <c r="EQ3" s="116"/>
    </row>
    <row r="4" spans="1:147" s="97" customFormat="1" x14ac:dyDescent="0.2">
      <c r="A4" s="112"/>
      <c r="B4" s="112"/>
      <c r="C4" s="112"/>
      <c r="D4" s="112"/>
      <c r="E4" s="110">
        <f>'Lines 1 &amp; 2 '!J9</f>
        <v>0</v>
      </c>
      <c r="F4" s="110"/>
      <c r="G4" s="110">
        <f>'Lines 1 &amp; 2 '!J12</f>
        <v>0</v>
      </c>
      <c r="H4" s="110">
        <f>'Lines 1 &amp; 2 '!J15</f>
        <v>0</v>
      </c>
      <c r="I4" s="110">
        <f>'Lines 1 &amp; 2 '!J18</f>
        <v>0</v>
      </c>
      <c r="J4" s="110">
        <f>'Lines 1 &amp; 2 '!J21</f>
        <v>0</v>
      </c>
      <c r="K4" s="110">
        <f>'Lines 1 &amp; 2 '!J24</f>
        <v>0</v>
      </c>
      <c r="L4" s="110">
        <f>'Lines 1 &amp; 2 '!J31</f>
        <v>0</v>
      </c>
      <c r="M4" s="110"/>
      <c r="N4" s="110">
        <f>'Lines 1 &amp; 2 '!J34</f>
        <v>0</v>
      </c>
      <c r="O4" s="110">
        <f>'Lines 1 &amp; 2 '!J37</f>
        <v>0</v>
      </c>
      <c r="P4" s="110">
        <f>'Lines 1 &amp; 2 '!J40</f>
        <v>0</v>
      </c>
      <c r="Q4" s="110">
        <f>'Lines 1 &amp; 2 '!J43</f>
        <v>0</v>
      </c>
      <c r="R4" s="110">
        <f>'Lines 1 &amp; 2 '!J46</f>
        <v>0</v>
      </c>
      <c r="S4" s="204">
        <f>'Lines 1 &amp; 2 '!J53</f>
        <v>0</v>
      </c>
      <c r="T4" s="204">
        <f>'Lines 1 &amp; 2 '!J56</f>
        <v>0</v>
      </c>
      <c r="U4" s="204">
        <f>'Lines 1 &amp; 2 '!J59</f>
        <v>0</v>
      </c>
      <c r="V4" s="204">
        <f>'Lines 1 &amp; 2 '!J62</f>
        <v>0</v>
      </c>
      <c r="W4" s="204">
        <f>'Lines 1 &amp; 2 '!J65</f>
        <v>0</v>
      </c>
      <c r="X4" s="204">
        <f>'Lines 1 &amp; 2 '!J72</f>
        <v>0</v>
      </c>
      <c r="Y4" s="204">
        <f>'Lines 1 &amp; 2 '!J75</f>
        <v>0</v>
      </c>
      <c r="Z4" s="204">
        <f>'Lines 1 &amp; 2 '!J78</f>
        <v>0</v>
      </c>
      <c r="AA4" s="204">
        <f>'Lines 1 &amp; 2 '!J81</f>
        <v>0</v>
      </c>
      <c r="AB4" s="204">
        <f>'Lines 1 &amp; 2 '!J84</f>
        <v>0</v>
      </c>
      <c r="AC4" s="110">
        <f>'Lines 1 &amp; 2 '!J91</f>
        <v>0</v>
      </c>
      <c r="AD4" s="110"/>
      <c r="AE4" s="110">
        <f>'Lines 1 &amp; 2 '!J94</f>
        <v>0</v>
      </c>
      <c r="AF4" s="110">
        <f>'Lines 1 &amp; 2 '!J97</f>
        <v>0</v>
      </c>
      <c r="AG4" s="110">
        <f>'Lines 1 &amp; 2 '!J100</f>
        <v>0</v>
      </c>
      <c r="AH4" s="110">
        <f>'Lines 1 &amp; 2 '!J103</f>
        <v>0</v>
      </c>
      <c r="AI4" s="110">
        <f>'Lines 1 &amp; 2 '!J106</f>
        <v>0</v>
      </c>
      <c r="AJ4" s="110">
        <f>'Lines 1 &amp; 2 '!J113</f>
        <v>0</v>
      </c>
      <c r="AK4" s="110"/>
      <c r="AL4" s="110">
        <f>'Lines 1 &amp; 2 '!J116</f>
        <v>0</v>
      </c>
      <c r="AM4" s="110">
        <f>'Lines 1 &amp; 2 '!J119</f>
        <v>0</v>
      </c>
      <c r="AN4" s="110">
        <f>'Lines 1 &amp; 2 '!J122</f>
        <v>0</v>
      </c>
      <c r="AO4" s="110">
        <f>'Lines 1 &amp; 2 '!J125</f>
        <v>0</v>
      </c>
      <c r="AP4" s="110">
        <f>'Lines 1 &amp; 2 '!J128</f>
        <v>0</v>
      </c>
      <c r="AQ4" s="110">
        <f>'Lines 1 &amp; 2 '!J135</f>
        <v>0</v>
      </c>
      <c r="AR4" s="110"/>
      <c r="AS4" s="110">
        <f>'Lines 1 &amp; 2 '!J138</f>
        <v>0</v>
      </c>
      <c r="AT4" s="110">
        <f>'Lines 1 &amp; 2 '!J141</f>
        <v>0</v>
      </c>
      <c r="AU4" s="110">
        <f>'Lines 1 &amp; 2 '!J144</f>
        <v>0</v>
      </c>
      <c r="AV4" s="110">
        <f>'Lines 1 &amp; 2 '!J147</f>
        <v>0</v>
      </c>
      <c r="AW4" s="110">
        <f>'Lines 1 &amp; 2 '!J150</f>
        <v>0</v>
      </c>
      <c r="AX4" s="110">
        <f>'Lines 1 &amp; 2 '!J157</f>
        <v>0</v>
      </c>
      <c r="AY4" s="110"/>
      <c r="AZ4" s="110">
        <f>'Lines 1 &amp; 2 '!J160</f>
        <v>0</v>
      </c>
      <c r="BA4" s="110">
        <f>'Lines 1 &amp; 2 '!J174</f>
        <v>0</v>
      </c>
      <c r="BB4" s="110">
        <f>'Lines 1 &amp; 2 '!J166</f>
        <v>0</v>
      </c>
      <c r="BC4" s="110">
        <f>'Lines 1 &amp; 2 '!J169</f>
        <v>0</v>
      </c>
      <c r="BD4" s="110">
        <f>'Lines 1 &amp; 2 '!J172</f>
        <v>0</v>
      </c>
      <c r="BE4" s="204">
        <f>'Lines 1 &amp; 2 '!J179</f>
        <v>0</v>
      </c>
      <c r="BF4" s="204">
        <f>'Lines 1 &amp; 2 '!J182</f>
        <v>0</v>
      </c>
      <c r="BG4" s="204">
        <f>'Lines 1 &amp; 2 '!J185</f>
        <v>0</v>
      </c>
      <c r="BH4" s="204">
        <f>'Lines 1 &amp; 2 '!J188</f>
        <v>0</v>
      </c>
      <c r="BI4" s="204">
        <f>'Lines 1 &amp; 2 '!J191</f>
        <v>0</v>
      </c>
      <c r="BJ4" s="204">
        <f>'Lines 1 &amp; 2 '!J198</f>
        <v>0</v>
      </c>
      <c r="BK4" s="204">
        <f>'Lines 1 &amp; 2 '!J201</f>
        <v>0</v>
      </c>
      <c r="BL4" s="204">
        <f>'Lines 1 &amp; 2 '!J204</f>
        <v>0</v>
      </c>
      <c r="BM4" s="204">
        <f>'Lines 1 &amp; 2 '!J207</f>
        <v>0</v>
      </c>
      <c r="BN4" s="204">
        <f>'Lines 1 &amp; 2 '!J210</f>
        <v>0</v>
      </c>
      <c r="BO4" s="204">
        <f>'Lines 1 &amp; 2 '!J217</f>
        <v>0</v>
      </c>
      <c r="BP4" s="204">
        <f>'Lines 1 &amp; 2 '!J220</f>
        <v>0</v>
      </c>
      <c r="BQ4" s="204">
        <f>'Lines 1 &amp; 2 '!J223</f>
        <v>0</v>
      </c>
      <c r="BR4" s="204">
        <f>'Lines 1 &amp; 2 '!J226</f>
        <v>0</v>
      </c>
      <c r="BS4" s="204">
        <f>'Lines 1 &amp; 2 '!J229</f>
        <v>0</v>
      </c>
      <c r="BT4" s="204">
        <f>'Lines 1 &amp; 2 '!J236</f>
        <v>0</v>
      </c>
      <c r="BU4" s="204">
        <f>'Lines 1 &amp; 2 '!J239</f>
        <v>0</v>
      </c>
      <c r="BV4" s="204">
        <f>'Lines 1 &amp; 2 '!J242</f>
        <v>0</v>
      </c>
      <c r="BW4" s="204">
        <f>'Lines 1 &amp; 2 '!J245</f>
        <v>0</v>
      </c>
      <c r="BX4" s="204">
        <f>'Lines 1 &amp; 2 '!J248</f>
        <v>0</v>
      </c>
      <c r="BY4" s="110">
        <f>'Claim Form Summary'!B22</f>
        <v>0</v>
      </c>
      <c r="BZ4" s="110">
        <f>'Claim Form Summary'!B23</f>
        <v>0</v>
      </c>
      <c r="CA4" s="110">
        <f>'Claim Form Summary'!B25</f>
        <v>0</v>
      </c>
      <c r="CB4" s="110">
        <f>'Claim Form Summary'!B26</f>
        <v>0</v>
      </c>
      <c r="CC4" s="110">
        <f>'Claim Form Summary'!B27</f>
        <v>0</v>
      </c>
      <c r="CD4" s="110">
        <f>'Claim Form Summary'!B28</f>
        <v>0</v>
      </c>
      <c r="CE4" s="112"/>
      <c r="CF4" s="112"/>
      <c r="CG4" s="110">
        <f>'Claim Form Summary'!B30</f>
        <v>0</v>
      </c>
      <c r="CH4" s="110">
        <f>'Claim Form Summary'!B34</f>
        <v>0</v>
      </c>
      <c r="CI4" s="110">
        <f>'Claim Form Summary'!B35</f>
        <v>0</v>
      </c>
      <c r="CJ4" s="110">
        <f>'Claim Form Summary'!B36</f>
        <v>0</v>
      </c>
      <c r="CK4" s="110">
        <f>'Claim Form Summary'!B38</f>
        <v>0</v>
      </c>
      <c r="CL4" s="111">
        <f>'Claim Form Summary'!B39</f>
        <v>0</v>
      </c>
      <c r="CM4" s="111">
        <f>'Claim Form Summary'!B59</f>
        <v>0</v>
      </c>
      <c r="CN4" s="112"/>
      <c r="CO4" s="112"/>
      <c r="CP4" s="111">
        <f>'Claim Form Summary'!B60</f>
        <v>0</v>
      </c>
      <c r="CQ4" s="111">
        <f>'Claim Form Summary'!B61</f>
        <v>0</v>
      </c>
      <c r="CR4" s="112"/>
      <c r="CS4" s="111">
        <f>'Claim Form Summary'!B62</f>
        <v>0</v>
      </c>
      <c r="CT4" s="111">
        <f>'Claim Form Summary'!B64</f>
        <v>0</v>
      </c>
      <c r="CU4" s="111" t="e">
        <f>'Claim Form Summary'!#REF!</f>
        <v>#REF!</v>
      </c>
      <c r="CV4" s="111">
        <f>'Claim Form Summary'!B65</f>
        <v>0</v>
      </c>
      <c r="CW4" s="111">
        <f>'Claim Form Summary'!B66</f>
        <v>0</v>
      </c>
      <c r="CX4" s="111">
        <f>'Claim Form Summary'!B67</f>
        <v>0</v>
      </c>
      <c r="CY4" s="111">
        <f>'Claim Form Summary'!B68</f>
        <v>0</v>
      </c>
      <c r="CZ4" s="111">
        <f>'Claim Form Summary'!B69</f>
        <v>0</v>
      </c>
      <c r="DA4" s="206">
        <f>'Claim Form Summary'!$B70</f>
        <v>0</v>
      </c>
      <c r="DB4" s="206">
        <f>'Claim Form Summary'!$B71</f>
        <v>0</v>
      </c>
      <c r="DC4" s="206">
        <f>'Claim Form Summary'!B72</f>
        <v>0</v>
      </c>
      <c r="DD4" s="206">
        <f>'Claim Form Summary'!B73</f>
        <v>0</v>
      </c>
      <c r="DE4" s="206">
        <f>'Claim Form Summary'!B74</f>
        <v>0</v>
      </c>
      <c r="DF4" s="111">
        <f>'Claim Form Summary'!$B76</f>
        <v>0</v>
      </c>
      <c r="DG4" s="111" t="e">
        <f>'Claim Form Summary'!#REF!</f>
        <v>#REF!</v>
      </c>
      <c r="DH4" s="111">
        <f>'Claim Form Summary'!$B77</f>
        <v>0</v>
      </c>
      <c r="DI4" s="111">
        <f>'Claim Form Summary'!$B78</f>
        <v>0</v>
      </c>
      <c r="DJ4" s="111">
        <f>'Claim Form Summary'!B79</f>
        <v>0</v>
      </c>
      <c r="DK4" s="111">
        <f>'Claim Form Summary'!B80</f>
        <v>0</v>
      </c>
      <c r="DL4" s="111">
        <f>'Claim Form Summary'!B81</f>
        <v>0</v>
      </c>
      <c r="DM4" s="206">
        <f>'Claim Form Summary'!$B82</f>
        <v>0</v>
      </c>
      <c r="DN4" s="206">
        <f>'Claim Form Summary'!$B83</f>
        <v>0</v>
      </c>
      <c r="DO4" s="206">
        <f>'Claim Form Summary'!B84</f>
        <v>0</v>
      </c>
      <c r="DP4" s="206">
        <f>'Claim Form Summary'!B85</f>
        <v>0</v>
      </c>
      <c r="DQ4" s="206">
        <f>'Claim Form Summary'!B86</f>
        <v>0</v>
      </c>
      <c r="DR4" s="206">
        <f>'Claim Form Summary'!$B87</f>
        <v>0</v>
      </c>
      <c r="DS4" s="110">
        <f>'Line 5'!C7</f>
        <v>0</v>
      </c>
      <c r="DT4" s="110">
        <f>'Line 5'!C8</f>
        <v>0</v>
      </c>
      <c r="DU4" s="110">
        <f>'Line 5'!C9</f>
        <v>0</v>
      </c>
      <c r="DV4" s="110">
        <f>'Lines 6 &amp; 7'!B9</f>
        <v>0</v>
      </c>
      <c r="DW4" s="110">
        <f>'Lines 6 &amp; 7'!B10</f>
        <v>0</v>
      </c>
      <c r="DX4" s="110">
        <f>'Lines 6 &amp; 7'!B11</f>
        <v>0</v>
      </c>
      <c r="DY4" s="110">
        <f>'Lines 6 &amp; 7'!B12</f>
        <v>0</v>
      </c>
      <c r="DZ4" s="110">
        <f>'Lines 6 &amp; 7'!B13</f>
        <v>0</v>
      </c>
      <c r="EA4" s="110">
        <f>SUM('Lines 6 &amp; 7'!B14:B16)</f>
        <v>0</v>
      </c>
      <c r="EB4" s="110">
        <f>'Lines 6 &amp; 7'!D24</f>
        <v>0</v>
      </c>
      <c r="EC4" s="110">
        <f>'Lines 6 &amp; 7'!F24</f>
        <v>0</v>
      </c>
      <c r="ED4" s="110">
        <f>'Lines 6 &amp; 7'!F24</f>
        <v>0</v>
      </c>
      <c r="EE4" s="110">
        <f>'Lines 8 &amp; 9'!C7</f>
        <v>0</v>
      </c>
      <c r="EF4" s="110">
        <f>'Lines 8 &amp; 9'!C8</f>
        <v>0</v>
      </c>
      <c r="EG4" s="110">
        <f>'Lines 8 &amp; 9'!C9</f>
        <v>0</v>
      </c>
      <c r="EH4" s="110">
        <f>'Lines 8 &amp; 9'!C10</f>
        <v>0</v>
      </c>
      <c r="EI4" s="110">
        <f>'Lines 8 &amp; 9'!C11</f>
        <v>0</v>
      </c>
      <c r="EJ4" s="110">
        <f>'Lines 8 &amp; 9'!C20</f>
        <v>0</v>
      </c>
      <c r="EK4" s="116"/>
      <c r="EL4" s="116"/>
      <c r="EM4" s="116"/>
      <c r="EN4" s="116"/>
      <c r="EO4" s="116"/>
      <c r="EP4" s="116"/>
      <c r="EQ4" s="116"/>
    </row>
    <row r="5" spans="1:147" s="97" customFormat="1" ht="13.5" thickBot="1" x14ac:dyDescent="0.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CG5" s="30"/>
      <c r="CH5" s="31"/>
      <c r="CI5" s="32"/>
      <c r="CL5" s="31"/>
      <c r="CR5" s="33"/>
      <c r="CS5" s="34"/>
      <c r="DS5" s="30"/>
      <c r="DT5" s="30"/>
      <c r="DU5" s="30"/>
      <c r="DV5" s="31"/>
      <c r="DW5" s="31"/>
      <c r="DX5" s="31"/>
      <c r="DY5" s="31"/>
      <c r="DZ5" s="31"/>
      <c r="EA5" s="31"/>
      <c r="EB5" s="31"/>
      <c r="EC5" s="31"/>
      <c r="ED5" s="32"/>
    </row>
    <row r="6" spans="1:147" ht="31.5" customHeight="1" x14ac:dyDescent="0.2">
      <c r="A6" s="396" t="s">
        <v>440</v>
      </c>
      <c r="B6" s="397"/>
      <c r="C6" s="97"/>
      <c r="D6" s="97"/>
      <c r="E6" s="97"/>
      <c r="AQ6" s="97"/>
      <c r="BY6" s="97"/>
      <c r="CC6" s="97"/>
      <c r="CE6" s="97"/>
      <c r="CF6" s="97"/>
      <c r="CG6" s="97"/>
      <c r="CH6" s="97"/>
      <c r="CI6" s="97"/>
      <c r="CJ6" s="97"/>
      <c r="CK6" s="97"/>
      <c r="CL6" s="97"/>
      <c r="CM6" s="97"/>
      <c r="CN6" s="97"/>
      <c r="CO6" s="97"/>
      <c r="CP6" s="97"/>
      <c r="CR6" s="97"/>
      <c r="CS6" s="97"/>
      <c r="CT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row>
    <row r="7" spans="1:147" x14ac:dyDescent="0.2">
      <c r="A7" s="394" t="s">
        <v>453</v>
      </c>
      <c r="B7" s="395"/>
    </row>
    <row r="8" spans="1:147" x14ac:dyDescent="0.2">
      <c r="A8" s="384" t="s">
        <v>441</v>
      </c>
      <c r="B8" s="385">
        <f>SUM(E4:K4)</f>
        <v>0</v>
      </c>
    </row>
    <row r="9" spans="1:147" x14ac:dyDescent="0.2">
      <c r="A9" s="384" t="s">
        <v>442</v>
      </c>
      <c r="B9" s="385">
        <f>SUM(L4:R4)</f>
        <v>0</v>
      </c>
    </row>
    <row r="10" spans="1:147" x14ac:dyDescent="0.2">
      <c r="A10" s="384" t="s">
        <v>443</v>
      </c>
      <c r="B10" s="385">
        <f>SUM(S4:W4)</f>
        <v>0</v>
      </c>
    </row>
    <row r="11" spans="1:147" x14ac:dyDescent="0.2">
      <c r="A11" s="384" t="s">
        <v>444</v>
      </c>
      <c r="B11" s="385">
        <f>SUM(X4:AB4)</f>
        <v>0</v>
      </c>
    </row>
    <row r="12" spans="1:147" x14ac:dyDescent="0.2">
      <c r="A12" s="384" t="s">
        <v>445</v>
      </c>
      <c r="B12" s="385">
        <f>SUM(AC4:AI4)</f>
        <v>0</v>
      </c>
    </row>
    <row r="13" spans="1:147" x14ac:dyDescent="0.2">
      <c r="A13" s="384" t="s">
        <v>446</v>
      </c>
      <c r="B13" s="385">
        <f>SUM(AJ4:AP4)</f>
        <v>0</v>
      </c>
    </row>
    <row r="14" spans="1:147" x14ac:dyDescent="0.2">
      <c r="A14" s="384" t="s">
        <v>447</v>
      </c>
      <c r="B14" s="385">
        <f>SUM(AQ4:AW4)</f>
        <v>0</v>
      </c>
    </row>
    <row r="15" spans="1:147" x14ac:dyDescent="0.2">
      <c r="A15" s="384" t="s">
        <v>448</v>
      </c>
      <c r="B15" s="385">
        <f>SUM(AX4:BD4)</f>
        <v>0</v>
      </c>
    </row>
    <row r="16" spans="1:147" x14ac:dyDescent="0.2">
      <c r="A16" s="384" t="s">
        <v>449</v>
      </c>
      <c r="B16" s="385">
        <f>SUM(BE4:BI4)</f>
        <v>0</v>
      </c>
    </row>
    <row r="17" spans="1:2" x14ac:dyDescent="0.2">
      <c r="A17" s="384" t="s">
        <v>450</v>
      </c>
      <c r="B17" s="385">
        <f>SUM(BJ4:BN4)</f>
        <v>0</v>
      </c>
    </row>
    <row r="18" spans="1:2" x14ac:dyDescent="0.2">
      <c r="A18" s="384" t="s">
        <v>451</v>
      </c>
      <c r="B18" s="385">
        <f>SUM(BO4:BS4)</f>
        <v>0</v>
      </c>
    </row>
    <row r="19" spans="1:2" ht="13.5" thickBot="1" x14ac:dyDescent="0.25">
      <c r="A19" s="386" t="s">
        <v>452</v>
      </c>
      <c r="B19" s="387">
        <f>SUM(BT4:BX4)</f>
        <v>0</v>
      </c>
    </row>
    <row r="20" spans="1:2" x14ac:dyDescent="0.2">
      <c r="B20" s="32"/>
    </row>
  </sheetData>
  <mergeCells count="2">
    <mergeCell ref="A7:B7"/>
    <mergeCell ref="A6:B6"/>
  </mergeCells>
  <phoneticPr fontId="11" type="noConversion"/>
  <printOptions gridLines="1"/>
  <pageMargins left="0.75" right="0.75" top="1" bottom="1" header="0.5" footer="0.5"/>
  <pageSetup orientation="landscape" r:id="rId1"/>
  <headerFooter alignWithMargins="0">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workbookViewId="0">
      <selection activeCell="B30" sqref="B30"/>
    </sheetView>
  </sheetViews>
  <sheetFormatPr defaultRowHeight="12.75" x14ac:dyDescent="0.2"/>
  <cols>
    <col min="1" max="1" width="20.42578125" customWidth="1"/>
    <col min="2" max="2" width="22.140625" bestFit="1" customWidth="1"/>
    <col min="3" max="3" width="22.140625" style="97" customWidth="1"/>
    <col min="4" max="4" width="14.140625" customWidth="1"/>
    <col min="5" max="5" width="14.140625" style="97" customWidth="1"/>
    <col min="6" max="6" width="12.7109375" customWidth="1"/>
    <col min="7" max="7" width="13.85546875" customWidth="1"/>
    <col min="8" max="8" width="16" customWidth="1"/>
    <col min="9" max="9" width="12.5703125" customWidth="1"/>
  </cols>
  <sheetData>
    <row r="1" spans="1:14" x14ac:dyDescent="0.2">
      <c r="A1" s="98" t="s">
        <v>0</v>
      </c>
      <c r="B1" s="98"/>
      <c r="C1" s="98"/>
      <c r="D1" s="98"/>
      <c r="E1" s="98"/>
      <c r="F1" s="98"/>
      <c r="G1" s="98"/>
      <c r="H1" s="98"/>
      <c r="I1" s="98"/>
      <c r="J1" s="98"/>
      <c r="K1" s="98"/>
      <c r="L1" s="97"/>
    </row>
    <row r="2" spans="1:14" x14ac:dyDescent="0.2">
      <c r="A2" s="98"/>
      <c r="B2" s="98"/>
      <c r="C2" s="98"/>
      <c r="D2" s="98"/>
      <c r="E2" s="98"/>
      <c r="F2" s="98"/>
      <c r="G2" s="98"/>
      <c r="H2" s="98"/>
      <c r="I2" s="98"/>
      <c r="J2" s="98"/>
      <c r="K2" s="98"/>
      <c r="L2" s="97"/>
    </row>
    <row r="3" spans="1:14" s="4" customFormat="1" ht="62.25" x14ac:dyDescent="0.2">
      <c r="A3" s="127" t="s">
        <v>351</v>
      </c>
      <c r="B3" s="127" t="s">
        <v>76</v>
      </c>
      <c r="C3" s="127" t="s">
        <v>424</v>
      </c>
      <c r="D3" s="127" t="s">
        <v>77</v>
      </c>
      <c r="E3" s="128" t="s">
        <v>78</v>
      </c>
      <c r="F3" s="128" t="s">
        <v>79</v>
      </c>
      <c r="G3" s="128" t="s">
        <v>80</v>
      </c>
      <c r="H3" s="181" t="s">
        <v>81</v>
      </c>
      <c r="I3" s="324" t="s">
        <v>340</v>
      </c>
      <c r="J3" s="128" t="s">
        <v>57</v>
      </c>
      <c r="K3" s="128" t="s">
        <v>82</v>
      </c>
      <c r="L3" s="113"/>
      <c r="M3" s="113"/>
      <c r="N3" s="113"/>
    </row>
    <row r="4" spans="1:14" x14ac:dyDescent="0.2">
      <c r="A4" s="46"/>
      <c r="B4" s="67" t="s">
        <v>415</v>
      </c>
      <c r="C4" s="67"/>
      <c r="D4" s="67"/>
      <c r="E4" s="129"/>
      <c r="F4" s="129"/>
      <c r="G4" s="129"/>
      <c r="H4" s="129"/>
      <c r="I4" s="129"/>
      <c r="J4" s="45"/>
      <c r="K4" s="45"/>
      <c r="L4" s="98"/>
      <c r="M4" s="98"/>
      <c r="N4" s="98"/>
    </row>
    <row r="5" spans="1:14" x14ac:dyDescent="0.2">
      <c r="A5" s="46"/>
      <c r="B5" s="67" t="s">
        <v>415</v>
      </c>
      <c r="C5" s="67"/>
      <c r="D5" s="67"/>
      <c r="E5" s="129"/>
      <c r="F5" s="129"/>
      <c r="G5" s="129"/>
      <c r="H5" s="129"/>
      <c r="I5" s="129"/>
      <c r="J5" s="45"/>
      <c r="K5" s="45"/>
      <c r="L5" s="98"/>
      <c r="M5" s="98"/>
      <c r="N5" s="98"/>
    </row>
    <row r="6" spans="1:14" s="97" customFormat="1" x14ac:dyDescent="0.2">
      <c r="A6" s="46"/>
      <c r="B6" s="67" t="s">
        <v>415</v>
      </c>
      <c r="C6" s="67"/>
      <c r="D6" s="67"/>
      <c r="E6" s="129"/>
      <c r="F6" s="129"/>
      <c r="G6" s="129"/>
      <c r="H6" s="129"/>
      <c r="I6" s="129"/>
      <c r="J6" s="45"/>
      <c r="K6" s="45"/>
      <c r="L6" s="98"/>
      <c r="M6" s="98"/>
      <c r="N6" s="98"/>
    </row>
    <row r="7" spans="1:14" s="97" customFormat="1" x14ac:dyDescent="0.2">
      <c r="A7" s="46"/>
      <c r="B7" s="67" t="s">
        <v>415</v>
      </c>
      <c r="C7" s="67"/>
      <c r="D7" s="67"/>
      <c r="E7" s="129"/>
      <c r="F7" s="129"/>
      <c r="G7" s="129"/>
      <c r="H7" s="129"/>
      <c r="I7" s="129"/>
      <c r="J7" s="45"/>
      <c r="K7" s="45"/>
      <c r="L7" s="98"/>
      <c r="M7" s="98"/>
      <c r="N7" s="98"/>
    </row>
    <row r="8" spans="1:14" x14ac:dyDescent="0.2">
      <c r="A8" s="46"/>
      <c r="B8" s="67" t="s">
        <v>415</v>
      </c>
      <c r="C8" s="67"/>
      <c r="D8" s="67"/>
      <c r="E8" s="129"/>
      <c r="F8" s="129"/>
      <c r="G8" s="129"/>
      <c r="H8" s="129"/>
      <c r="I8" s="129"/>
      <c r="J8" s="45"/>
      <c r="K8" s="45"/>
      <c r="L8" s="98"/>
      <c r="M8" s="98"/>
      <c r="N8" s="98"/>
    </row>
    <row r="9" spans="1:14" x14ac:dyDescent="0.2">
      <c r="A9" s="46"/>
      <c r="B9" s="67" t="s">
        <v>415</v>
      </c>
      <c r="C9" s="67"/>
      <c r="D9" s="67"/>
      <c r="E9" s="129"/>
      <c r="F9" s="129"/>
      <c r="G9" s="129"/>
      <c r="H9" s="129"/>
      <c r="I9" s="129"/>
      <c r="J9" s="45"/>
      <c r="K9" s="45"/>
      <c r="L9" s="98"/>
      <c r="M9" s="98"/>
      <c r="N9" s="98"/>
    </row>
    <row r="10" spans="1:14" x14ac:dyDescent="0.2">
      <c r="A10" s="46"/>
      <c r="B10" s="67" t="s">
        <v>415</v>
      </c>
      <c r="C10" s="67"/>
      <c r="D10" s="67"/>
      <c r="E10" s="129"/>
      <c r="F10" s="129"/>
      <c r="G10" s="129"/>
      <c r="H10" s="129"/>
      <c r="I10" s="129"/>
      <c r="J10" s="45"/>
      <c r="K10" s="45"/>
      <c r="L10" s="98"/>
      <c r="M10" s="98"/>
      <c r="N10" s="98"/>
    </row>
    <row r="11" spans="1:14" x14ac:dyDescent="0.2">
      <c r="A11" s="46"/>
      <c r="B11" s="67" t="s">
        <v>415</v>
      </c>
      <c r="C11" s="67"/>
      <c r="D11" s="67"/>
      <c r="E11" s="129"/>
      <c r="F11" s="129"/>
      <c r="G11" s="129"/>
      <c r="H11" s="129"/>
      <c r="I11" s="129"/>
      <c r="J11" s="45"/>
      <c r="K11" s="45"/>
      <c r="L11" s="98"/>
      <c r="M11" s="98"/>
      <c r="N11" s="98"/>
    </row>
    <row r="12" spans="1:14" s="97" customFormat="1" x14ac:dyDescent="0.2">
      <c r="A12" s="46"/>
      <c r="B12" s="67" t="s">
        <v>415</v>
      </c>
      <c r="C12" s="67"/>
      <c r="D12" s="67"/>
      <c r="E12" s="129"/>
      <c r="F12" s="129"/>
      <c r="G12" s="129"/>
      <c r="H12" s="129"/>
      <c r="I12" s="129"/>
      <c r="J12" s="45"/>
      <c r="K12" s="45"/>
      <c r="L12" s="98"/>
      <c r="M12" s="98"/>
      <c r="N12" s="98"/>
    </row>
    <row r="13" spans="1:14" s="97" customFormat="1" x14ac:dyDescent="0.2">
      <c r="A13" s="46"/>
      <c r="B13" s="67" t="s">
        <v>415</v>
      </c>
      <c r="C13" s="67"/>
      <c r="D13" s="67"/>
      <c r="E13" s="129"/>
      <c r="F13" s="129"/>
      <c r="G13" s="129"/>
      <c r="H13" s="129"/>
      <c r="I13" s="129"/>
      <c r="J13" s="45"/>
      <c r="K13" s="45"/>
      <c r="L13" s="98"/>
      <c r="M13" s="98"/>
      <c r="N13" s="98"/>
    </row>
    <row r="14" spans="1:14" s="97" customFormat="1" x14ac:dyDescent="0.2">
      <c r="A14" s="46"/>
      <c r="B14" s="67" t="s">
        <v>415</v>
      </c>
      <c r="C14" s="67"/>
      <c r="D14" s="67"/>
      <c r="E14" s="129"/>
      <c r="F14" s="129"/>
      <c r="G14" s="129"/>
      <c r="H14" s="129"/>
      <c r="I14" s="129"/>
      <c r="J14" s="45"/>
      <c r="K14" s="45"/>
      <c r="L14" s="98"/>
      <c r="M14" s="98"/>
      <c r="N14" s="98"/>
    </row>
    <row r="15" spans="1:14" s="97" customFormat="1" ht="13.5" thickBot="1" x14ac:dyDescent="0.25">
      <c r="A15" s="46"/>
      <c r="B15" s="130" t="s">
        <v>415</v>
      </c>
      <c r="C15" s="67"/>
      <c r="D15" s="67"/>
      <c r="E15" s="129"/>
      <c r="F15" s="129"/>
      <c r="G15" s="129"/>
      <c r="H15" s="129"/>
      <c r="I15" s="129"/>
      <c r="J15" s="45"/>
      <c r="K15" s="45"/>
      <c r="L15" s="98"/>
      <c r="M15" s="98"/>
      <c r="N15" s="98"/>
    </row>
    <row r="16" spans="1:14" ht="13.5" thickBot="1" x14ac:dyDescent="0.25">
      <c r="A16" s="398" t="s">
        <v>84</v>
      </c>
      <c r="B16" s="399"/>
      <c r="C16" s="399"/>
      <c r="D16" s="399"/>
      <c r="E16" s="399"/>
      <c r="F16" s="399"/>
      <c r="G16" s="180"/>
      <c r="H16" s="180"/>
      <c r="I16" s="180"/>
      <c r="J16" s="131">
        <f>SUM(J4:J11)</f>
        <v>0</v>
      </c>
      <c r="K16" s="131">
        <f>SUM(K4:K11)</f>
        <v>0</v>
      </c>
      <c r="L16" s="98"/>
      <c r="M16" s="47"/>
      <c r="N16" s="98"/>
    </row>
    <row r="17" spans="1:13" x14ac:dyDescent="0.2">
      <c r="A17" s="98"/>
      <c r="B17" s="98"/>
      <c r="C17" s="98"/>
      <c r="D17" s="98"/>
      <c r="E17" s="98"/>
      <c r="F17" s="98"/>
      <c r="G17" s="98"/>
      <c r="H17" s="98"/>
      <c r="I17" s="98"/>
      <c r="J17" s="47"/>
      <c r="K17" s="98"/>
      <c r="L17" s="97"/>
    </row>
    <row r="18" spans="1:13" x14ac:dyDescent="0.2">
      <c r="A18" s="98"/>
      <c r="B18" s="98"/>
      <c r="C18" s="98"/>
      <c r="D18" s="98"/>
      <c r="E18" s="98"/>
      <c r="F18" s="98"/>
      <c r="G18" s="98"/>
      <c r="H18" s="98"/>
      <c r="I18" s="98"/>
      <c r="J18" s="98"/>
      <c r="K18" s="98"/>
      <c r="L18" s="97"/>
    </row>
    <row r="19" spans="1:13" x14ac:dyDescent="0.2">
      <c r="A19" s="98"/>
      <c r="B19" s="98"/>
      <c r="C19" s="98"/>
      <c r="D19" s="98"/>
      <c r="E19" s="98"/>
      <c r="F19" s="98"/>
      <c r="G19" s="98"/>
      <c r="H19" s="98"/>
      <c r="I19" s="98"/>
      <c r="J19" s="98"/>
      <c r="K19" s="98"/>
      <c r="L19" s="97"/>
    </row>
    <row r="20" spans="1:13" x14ac:dyDescent="0.2">
      <c r="A20" s="44" t="s">
        <v>85</v>
      </c>
      <c r="B20" s="98"/>
      <c r="C20" s="98"/>
      <c r="D20" s="98"/>
      <c r="E20" s="98"/>
      <c r="F20" s="116"/>
      <c r="G20" s="116"/>
      <c r="H20" s="98"/>
      <c r="I20" s="98"/>
      <c r="J20" s="98"/>
      <c r="K20" s="98"/>
      <c r="L20" s="97"/>
    </row>
    <row r="21" spans="1:13" s="4" customFormat="1" ht="62.25" x14ac:dyDescent="0.2">
      <c r="A21" s="132" t="s">
        <v>76</v>
      </c>
      <c r="B21" s="132" t="s">
        <v>295</v>
      </c>
      <c r="C21" s="132" t="s">
        <v>86</v>
      </c>
      <c r="D21" s="132" t="s">
        <v>87</v>
      </c>
      <c r="E21" s="132" t="s">
        <v>88</v>
      </c>
      <c r="F21" s="132" t="s">
        <v>89</v>
      </c>
      <c r="G21" s="324" t="s">
        <v>340</v>
      </c>
      <c r="H21" s="132" t="s">
        <v>90</v>
      </c>
      <c r="I21" s="132" t="s">
        <v>91</v>
      </c>
      <c r="J21" s="113"/>
      <c r="K21" s="113"/>
      <c r="L21" s="113"/>
    </row>
    <row r="22" spans="1:13" x14ac:dyDescent="0.2">
      <c r="A22" s="133" t="s">
        <v>415</v>
      </c>
      <c r="B22" s="67"/>
      <c r="C22" s="99"/>
      <c r="D22" s="129"/>
      <c r="E22" s="129"/>
      <c r="F22" s="129"/>
      <c r="G22" s="129"/>
      <c r="H22" s="86"/>
      <c r="I22" s="86"/>
      <c r="J22" s="98"/>
      <c r="K22" s="98"/>
      <c r="L22" s="98"/>
      <c r="M22" s="97"/>
    </row>
    <row r="23" spans="1:13" x14ac:dyDescent="0.2">
      <c r="A23" s="133" t="s">
        <v>415</v>
      </c>
      <c r="B23" s="67"/>
      <c r="C23" s="99"/>
      <c r="D23" s="129"/>
      <c r="E23" s="129"/>
      <c r="F23" s="129"/>
      <c r="G23" s="129"/>
      <c r="H23" s="86"/>
      <c r="I23" s="86"/>
      <c r="J23" s="98"/>
      <c r="K23" s="98"/>
      <c r="L23" s="98"/>
      <c r="M23" s="97"/>
    </row>
    <row r="24" spans="1:13" x14ac:dyDescent="0.2">
      <c r="A24" s="133" t="s">
        <v>415</v>
      </c>
      <c r="B24" s="67"/>
      <c r="C24" s="99"/>
      <c r="D24" s="129"/>
      <c r="E24" s="129"/>
      <c r="F24" s="129"/>
      <c r="G24" s="129"/>
      <c r="H24" s="86"/>
      <c r="I24" s="86"/>
      <c r="J24" s="98"/>
      <c r="K24" s="98"/>
      <c r="L24" s="98"/>
      <c r="M24" s="97"/>
    </row>
    <row r="25" spans="1:13" x14ac:dyDescent="0.2">
      <c r="A25" s="133" t="s">
        <v>415</v>
      </c>
      <c r="B25" s="67"/>
      <c r="C25" s="99"/>
      <c r="D25" s="129"/>
      <c r="E25" s="129"/>
      <c r="F25" s="129"/>
      <c r="G25" s="129"/>
      <c r="H25" s="86"/>
      <c r="I25" s="86"/>
      <c r="J25" s="98"/>
      <c r="K25" s="98"/>
      <c r="L25" s="98"/>
      <c r="M25" s="97"/>
    </row>
    <row r="26" spans="1:13" x14ac:dyDescent="0.2">
      <c r="A26" s="133" t="s">
        <v>415</v>
      </c>
      <c r="B26" s="67"/>
      <c r="C26" s="99"/>
      <c r="D26" s="129"/>
      <c r="E26" s="129"/>
      <c r="F26" s="129"/>
      <c r="G26" s="129"/>
      <c r="H26" s="86"/>
      <c r="I26" s="86"/>
      <c r="J26" s="98"/>
      <c r="K26" s="98"/>
      <c r="L26" s="98"/>
      <c r="M26" s="97"/>
    </row>
    <row r="27" spans="1:13" x14ac:dyDescent="0.2">
      <c r="A27" s="133" t="s">
        <v>415</v>
      </c>
      <c r="B27" s="67"/>
      <c r="C27" s="99"/>
      <c r="D27" s="129"/>
      <c r="E27" s="129"/>
      <c r="F27" s="129"/>
      <c r="G27" s="129"/>
      <c r="H27" s="86"/>
      <c r="I27" s="134"/>
      <c r="J27" s="98"/>
      <c r="K27" s="98"/>
      <c r="L27" s="98"/>
      <c r="M27" s="97"/>
    </row>
    <row r="28" spans="1:13" x14ac:dyDescent="0.2">
      <c r="A28" s="133" t="s">
        <v>415</v>
      </c>
      <c r="B28" s="67"/>
      <c r="C28" s="99"/>
      <c r="D28" s="129"/>
      <c r="E28" s="129"/>
      <c r="F28" s="129"/>
      <c r="G28" s="129"/>
      <c r="H28" s="86"/>
      <c r="I28" s="86"/>
      <c r="J28" s="98"/>
      <c r="K28" s="98"/>
      <c r="L28" s="98"/>
      <c r="M28" s="97"/>
    </row>
    <row r="29" spans="1:13" x14ac:dyDescent="0.2">
      <c r="A29" s="133" t="s">
        <v>415</v>
      </c>
      <c r="B29" s="67"/>
      <c r="C29" s="99"/>
      <c r="D29" s="129"/>
      <c r="E29" s="129"/>
      <c r="F29" s="129"/>
      <c r="G29" s="129"/>
      <c r="H29" s="86"/>
      <c r="I29" s="134"/>
      <c r="J29" s="98"/>
      <c r="K29" s="98"/>
      <c r="L29" s="98"/>
      <c r="M29" s="97"/>
    </row>
    <row r="30" spans="1:13" x14ac:dyDescent="0.2">
      <c r="A30" s="133" t="s">
        <v>415</v>
      </c>
      <c r="B30" s="67"/>
      <c r="C30" s="99"/>
      <c r="D30" s="129"/>
      <c r="E30" s="129"/>
      <c r="F30" s="129"/>
      <c r="G30" s="129"/>
      <c r="H30" s="86"/>
      <c r="I30" s="134"/>
      <c r="J30" s="98"/>
      <c r="K30" s="98"/>
      <c r="L30" s="98"/>
      <c r="M30" s="97"/>
    </row>
    <row r="31" spans="1:13" x14ac:dyDescent="0.2">
      <c r="A31" s="116"/>
      <c r="B31" s="116"/>
      <c r="C31" s="116"/>
      <c r="D31" s="116"/>
      <c r="E31" s="116"/>
      <c r="F31" s="116"/>
      <c r="G31" s="116"/>
      <c r="H31" s="98"/>
      <c r="I31" s="98"/>
      <c r="J31" s="98"/>
      <c r="K31" s="98"/>
      <c r="L31" s="97"/>
    </row>
    <row r="32" spans="1:13" x14ac:dyDescent="0.2">
      <c r="A32" s="116"/>
      <c r="B32" s="116"/>
      <c r="C32" s="116"/>
      <c r="D32" s="116"/>
      <c r="E32" s="116"/>
      <c r="F32" s="116"/>
      <c r="G32" s="116"/>
      <c r="H32" s="98"/>
      <c r="I32" s="98"/>
      <c r="J32" s="98"/>
      <c r="K32" s="98"/>
      <c r="L32" s="97"/>
    </row>
    <row r="33" spans="1:11" x14ac:dyDescent="0.2">
      <c r="A33" s="116"/>
      <c r="B33" s="98"/>
      <c r="C33" s="98"/>
      <c r="D33" s="98"/>
      <c r="E33" s="98"/>
      <c r="F33" s="98"/>
      <c r="G33" s="98"/>
      <c r="H33" s="98"/>
      <c r="I33" s="98"/>
      <c r="J33" s="98"/>
      <c r="K33" s="98"/>
    </row>
    <row r="34" spans="1:11" x14ac:dyDescent="0.2">
      <c r="A34" s="400" t="s">
        <v>92</v>
      </c>
      <c r="B34" s="400"/>
      <c r="C34" s="98"/>
      <c r="D34" s="98"/>
      <c r="E34" s="98"/>
      <c r="F34" s="98"/>
      <c r="G34" s="98"/>
      <c r="H34" s="98"/>
      <c r="I34" s="98"/>
      <c r="J34" s="98"/>
      <c r="K34" s="98"/>
    </row>
    <row r="35" spans="1:11" x14ac:dyDescent="0.2">
      <c r="A35" s="400" t="s">
        <v>93</v>
      </c>
      <c r="B35" s="400"/>
      <c r="C35" s="400"/>
      <c r="D35" s="400"/>
      <c r="E35" s="400"/>
      <c r="F35" s="98"/>
      <c r="G35" s="98"/>
      <c r="H35" s="98"/>
      <c r="I35" s="98"/>
      <c r="J35" s="98"/>
      <c r="K35" s="98"/>
    </row>
    <row r="36" spans="1:11" ht="15" x14ac:dyDescent="0.2">
      <c r="A36" s="400" t="s">
        <v>385</v>
      </c>
      <c r="B36" s="400"/>
      <c r="C36" s="400"/>
      <c r="D36" s="400"/>
      <c r="E36" s="400"/>
      <c r="F36" s="400"/>
      <c r="G36" s="400"/>
      <c r="H36" s="97"/>
      <c r="I36" s="97"/>
      <c r="J36" s="97"/>
      <c r="K36" s="97"/>
    </row>
    <row r="37" spans="1:11" ht="69.75" customHeight="1" x14ac:dyDescent="0.2">
      <c r="A37" s="401" t="s">
        <v>403</v>
      </c>
      <c r="B37" s="401"/>
      <c r="C37" s="401"/>
      <c r="D37" s="401"/>
      <c r="E37" s="401"/>
      <c r="F37" s="401"/>
      <c r="G37" s="401"/>
    </row>
  </sheetData>
  <mergeCells count="5">
    <mergeCell ref="A16:F16"/>
    <mergeCell ref="A36:G36"/>
    <mergeCell ref="A35:E35"/>
    <mergeCell ref="A34:B34"/>
    <mergeCell ref="A37:G37"/>
  </mergeCells>
  <phoneticPr fontId="11" type="noConversion"/>
  <dataValidations count="4">
    <dataValidation type="list" allowBlank="1" showInputMessage="1" showErrorMessage="1" sqref="E4:E15 C22:C30" xr:uid="{0C1215A1-4DC3-4ED3-8246-0C1889526C8E}">
      <formula1>"F, C"</formula1>
    </dataValidation>
    <dataValidation type="list" allowBlank="1" showInputMessage="1" showErrorMessage="1" sqref="D4:D15" xr:uid="{66AB1994-CDE9-48D0-91CB-6A55E39D10A9}">
      <formula1>"Voice, Bundled Voice, Bundled Broadband, Bundled Voice and Broadband"</formula1>
    </dataValidation>
    <dataValidation type="list" allowBlank="1" showInputMessage="1" showErrorMessage="1" sqref="F4:I15 D22:G30" xr:uid="{4542E0A4-5AA3-46AD-B634-035405045BE6}">
      <formula1>"Y, N"</formula1>
    </dataValidation>
    <dataValidation type="list" allowBlank="1" showInputMessage="1" showErrorMessage="1" sqref="C4:C15 B22:B30" xr:uid="{BA9808CE-E604-4F50-BF64-9FD332203568}">
      <formula1>"Voice, Basic $5.25,Basic Plus, Standard, Upgrade, Family, Promotional"</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4"/>
  <sheetViews>
    <sheetView workbookViewId="0">
      <selection activeCell="B17" sqref="B17"/>
    </sheetView>
  </sheetViews>
  <sheetFormatPr defaultRowHeight="12.75" x14ac:dyDescent="0.2"/>
  <cols>
    <col min="1" max="1" width="13.140625" style="62" customWidth="1"/>
    <col min="2" max="2" width="9.85546875" style="374" bestFit="1" customWidth="1"/>
    <col min="3" max="3" width="16" style="98" customWidth="1"/>
    <col min="4" max="4" width="12.85546875" style="41" customWidth="1"/>
    <col min="5" max="5" width="21.140625" style="41" bestFit="1" customWidth="1"/>
    <col min="6" max="6" width="21.140625" style="98" customWidth="1"/>
    <col min="7" max="7" width="21.140625" style="47" customWidth="1"/>
    <col min="8" max="8" width="9.140625" style="41"/>
    <col min="9" max="9" width="12.5703125" style="41" customWidth="1"/>
    <col min="10" max="10" width="14" style="47" customWidth="1"/>
    <col min="11" max="11" width="17.140625" style="41" customWidth="1"/>
    <col min="12" max="12" width="18.85546875" style="48" bestFit="1" customWidth="1"/>
    <col min="13" max="15" width="9.140625" style="41"/>
  </cols>
  <sheetData>
    <row r="1" spans="1:16" x14ac:dyDescent="0.2">
      <c r="A1" s="98" t="s">
        <v>0</v>
      </c>
      <c r="D1" s="98"/>
      <c r="E1" s="98"/>
      <c r="H1" s="98"/>
      <c r="I1" s="98"/>
      <c r="K1" s="98"/>
      <c r="M1" s="98"/>
      <c r="N1" s="98"/>
      <c r="O1" s="98"/>
      <c r="P1" s="97"/>
    </row>
    <row r="2" spans="1:16" x14ac:dyDescent="0.2">
      <c r="A2" s="98"/>
      <c r="D2" s="98"/>
      <c r="E2" s="98"/>
      <c r="G2" s="98"/>
      <c r="H2" s="98"/>
      <c r="I2" s="98"/>
      <c r="J2" s="98"/>
      <c r="K2" s="98"/>
      <c r="M2" s="98"/>
      <c r="N2" s="98"/>
      <c r="O2" s="98"/>
      <c r="P2" s="97"/>
    </row>
    <row r="3" spans="1:16" ht="15.75" x14ac:dyDescent="0.25">
      <c r="A3" s="68" t="s">
        <v>94</v>
      </c>
      <c r="C3" s="65"/>
      <c r="D3" s="65"/>
      <c r="E3" s="65"/>
      <c r="F3" s="65"/>
      <c r="G3" s="65"/>
      <c r="H3" s="65"/>
      <c r="I3" s="65"/>
      <c r="J3" s="98"/>
      <c r="K3" s="98"/>
      <c r="M3" s="98"/>
      <c r="N3" s="98"/>
      <c r="O3" s="98"/>
      <c r="P3" s="97"/>
    </row>
    <row r="4" spans="1:16" ht="11.85" customHeight="1" thickBot="1" x14ac:dyDescent="0.25">
      <c r="A4" s="113"/>
      <c r="D4" s="98"/>
      <c r="E4" s="98"/>
      <c r="G4" s="98"/>
      <c r="H4" s="98"/>
      <c r="I4" s="98"/>
      <c r="J4" s="98"/>
      <c r="K4" s="98"/>
      <c r="M4" s="98"/>
      <c r="N4" s="98"/>
      <c r="O4" s="98"/>
      <c r="P4" s="97"/>
    </row>
    <row r="5" spans="1:16" ht="13.5" thickBot="1" x14ac:dyDescent="0.25">
      <c r="A5" s="63" t="s">
        <v>95</v>
      </c>
      <c r="B5" s="375"/>
      <c r="C5" s="64"/>
      <c r="D5" s="64"/>
      <c r="E5" s="64"/>
      <c r="F5" s="64"/>
      <c r="G5" s="64"/>
      <c r="H5" s="64"/>
      <c r="I5" s="64"/>
      <c r="J5" s="135"/>
      <c r="K5" s="64"/>
      <c r="L5" s="49"/>
      <c r="M5" s="98"/>
      <c r="N5" s="98"/>
      <c r="O5" s="98"/>
      <c r="P5" s="97"/>
    </row>
    <row r="6" spans="1:16" ht="13.5" thickBot="1" x14ac:dyDescent="0.25">
      <c r="A6" s="50" t="s">
        <v>96</v>
      </c>
      <c r="B6" s="140" t="s">
        <v>97</v>
      </c>
      <c r="C6" s="51" t="s">
        <v>98</v>
      </c>
      <c r="D6" s="51" t="s">
        <v>99</v>
      </c>
      <c r="E6" s="51" t="s">
        <v>100</v>
      </c>
      <c r="F6" s="51" t="s">
        <v>101</v>
      </c>
      <c r="G6" s="51" t="s">
        <v>102</v>
      </c>
      <c r="H6" s="51" t="s">
        <v>103</v>
      </c>
      <c r="I6" s="51" t="s">
        <v>104</v>
      </c>
      <c r="J6" s="136" t="s">
        <v>105</v>
      </c>
      <c r="K6" s="136" t="s">
        <v>127</v>
      </c>
      <c r="L6" s="136" t="s">
        <v>196</v>
      </c>
      <c r="M6" s="98"/>
      <c r="N6" s="98"/>
      <c r="O6" s="98"/>
      <c r="P6" s="97"/>
    </row>
    <row r="7" spans="1:16" ht="101.25" thickBot="1" x14ac:dyDescent="0.25">
      <c r="A7" s="52" t="s">
        <v>106</v>
      </c>
      <c r="B7" s="373" t="s">
        <v>351</v>
      </c>
      <c r="C7" s="53" t="s">
        <v>181</v>
      </c>
      <c r="D7" s="54" t="s">
        <v>107</v>
      </c>
      <c r="E7" s="54" t="s">
        <v>76</v>
      </c>
      <c r="F7" s="55" t="s">
        <v>174</v>
      </c>
      <c r="G7" s="55" t="s">
        <v>108</v>
      </c>
      <c r="H7" s="55" t="s">
        <v>91</v>
      </c>
      <c r="I7" s="55" t="s">
        <v>297</v>
      </c>
      <c r="J7" s="53" t="s">
        <v>318</v>
      </c>
      <c r="K7" s="53" t="s">
        <v>311</v>
      </c>
      <c r="L7" s="56" t="s">
        <v>427</v>
      </c>
      <c r="M7" s="48"/>
      <c r="N7" s="137"/>
      <c r="O7" s="97"/>
      <c r="P7" s="97"/>
    </row>
    <row r="8" spans="1:16" ht="13.5" thickBot="1" x14ac:dyDescent="0.25">
      <c r="A8" s="251">
        <v>1</v>
      </c>
      <c r="B8" s="251">
        <v>2</v>
      </c>
      <c r="C8" s="57" t="s">
        <v>183</v>
      </c>
      <c r="D8" s="57"/>
      <c r="E8" s="82" t="s">
        <v>415</v>
      </c>
      <c r="F8" s="82"/>
      <c r="G8" s="379" t="s">
        <v>109</v>
      </c>
      <c r="H8" s="83"/>
      <c r="I8" s="83">
        <v>9.25</v>
      </c>
      <c r="J8" s="139">
        <v>0</v>
      </c>
      <c r="K8" s="232"/>
      <c r="L8" s="84">
        <f>SUM(J8,K8)</f>
        <v>0</v>
      </c>
      <c r="M8" s="48"/>
      <c r="N8" s="116"/>
      <c r="O8" s="97"/>
      <c r="P8" s="97"/>
    </row>
    <row r="9" spans="1:16" s="97" customFormat="1" ht="13.5" thickBot="1" x14ac:dyDescent="0.25">
      <c r="A9" s="138" t="s">
        <v>176</v>
      </c>
      <c r="B9" s="251">
        <v>4</v>
      </c>
      <c r="C9" s="57" t="s">
        <v>248</v>
      </c>
      <c r="D9" s="57"/>
      <c r="E9" s="82" t="s">
        <v>415</v>
      </c>
      <c r="F9" s="82"/>
      <c r="G9" s="379" t="s">
        <v>109</v>
      </c>
      <c r="H9" s="83"/>
      <c r="I9" s="83">
        <v>9.25</v>
      </c>
      <c r="J9" s="139">
        <v>0</v>
      </c>
      <c r="K9" s="232"/>
      <c r="L9" s="84">
        <f t="shared" ref="L9:L17" si="0">SUM(J9,K9)</f>
        <v>0</v>
      </c>
      <c r="M9" s="48"/>
      <c r="N9" s="116"/>
    </row>
    <row r="10" spans="1:16" s="97" customFormat="1" ht="13.5" thickBot="1" x14ac:dyDescent="0.25">
      <c r="A10" s="138" t="s">
        <v>182</v>
      </c>
      <c r="B10" s="251">
        <v>3</v>
      </c>
      <c r="C10" s="57" t="s">
        <v>197</v>
      </c>
      <c r="D10" s="57"/>
      <c r="E10" s="82" t="s">
        <v>415</v>
      </c>
      <c r="F10" s="82"/>
      <c r="G10" s="379" t="s">
        <v>109</v>
      </c>
      <c r="H10" s="83"/>
      <c r="I10" s="83">
        <v>9.25</v>
      </c>
      <c r="J10" s="139">
        <v>0</v>
      </c>
      <c r="K10" s="232"/>
      <c r="L10" s="84">
        <f t="shared" si="0"/>
        <v>0</v>
      </c>
      <c r="M10" s="48"/>
      <c r="N10" s="116"/>
    </row>
    <row r="11" spans="1:16" s="97" customFormat="1" ht="13.5" thickBot="1" x14ac:dyDescent="0.25">
      <c r="A11" s="138" t="s">
        <v>249</v>
      </c>
      <c r="B11" s="251">
        <v>7</v>
      </c>
      <c r="C11" s="57" t="s">
        <v>425</v>
      </c>
      <c r="D11" s="57"/>
      <c r="E11" s="82" t="s">
        <v>415</v>
      </c>
      <c r="F11" s="82"/>
      <c r="G11" s="379" t="s">
        <v>109</v>
      </c>
      <c r="H11" s="83"/>
      <c r="I11" s="83">
        <v>9.25</v>
      </c>
      <c r="J11" s="139">
        <v>0</v>
      </c>
      <c r="K11" s="232"/>
      <c r="L11" s="84">
        <f t="shared" si="0"/>
        <v>0</v>
      </c>
      <c r="M11" s="48"/>
      <c r="N11" s="116"/>
    </row>
    <row r="12" spans="1:16" s="97" customFormat="1" ht="13.5" thickBot="1" x14ac:dyDescent="0.25">
      <c r="A12" s="138" t="s">
        <v>320</v>
      </c>
      <c r="B12" s="251">
        <v>5</v>
      </c>
      <c r="C12" s="57" t="s">
        <v>350</v>
      </c>
      <c r="D12" s="57"/>
      <c r="E12" s="82" t="s">
        <v>415</v>
      </c>
      <c r="F12" s="82"/>
      <c r="G12" s="379" t="s">
        <v>109</v>
      </c>
      <c r="H12" s="83"/>
      <c r="I12" s="83">
        <v>9.25</v>
      </c>
      <c r="J12" s="139">
        <v>0</v>
      </c>
      <c r="K12" s="232"/>
      <c r="L12" s="84">
        <f t="shared" si="0"/>
        <v>0</v>
      </c>
      <c r="M12" s="48"/>
      <c r="N12" s="116"/>
    </row>
    <row r="13" spans="1:16" s="10" customFormat="1" ht="13.5" thickBot="1" x14ac:dyDescent="0.25">
      <c r="A13" s="138">
        <v>2</v>
      </c>
      <c r="B13" s="251">
        <v>2</v>
      </c>
      <c r="C13" s="57" t="s">
        <v>183</v>
      </c>
      <c r="D13" s="57"/>
      <c r="E13" s="82" t="s">
        <v>415</v>
      </c>
      <c r="F13" s="82"/>
      <c r="G13" s="380" t="s">
        <v>83</v>
      </c>
      <c r="H13" s="85"/>
      <c r="I13" s="141">
        <v>0</v>
      </c>
      <c r="J13" s="83">
        <v>9.25</v>
      </c>
      <c r="K13" s="232"/>
      <c r="L13" s="84">
        <f>SUM(J13,K13)</f>
        <v>9.25</v>
      </c>
      <c r="M13" s="58"/>
      <c r="N13" s="116"/>
      <c r="O13" s="97"/>
      <c r="P13" s="97"/>
    </row>
    <row r="14" spans="1:16" ht="13.5" thickBot="1" x14ac:dyDescent="0.25">
      <c r="A14" s="138" t="s">
        <v>177</v>
      </c>
      <c r="B14" s="251">
        <v>4</v>
      </c>
      <c r="C14" s="57" t="s">
        <v>248</v>
      </c>
      <c r="D14" s="57"/>
      <c r="E14" s="82" t="s">
        <v>415</v>
      </c>
      <c r="F14" s="82"/>
      <c r="G14" s="380" t="s">
        <v>83</v>
      </c>
      <c r="H14" s="231"/>
      <c r="I14" s="141">
        <v>0</v>
      </c>
      <c r="J14" s="83">
        <v>9.25</v>
      </c>
      <c r="K14" s="232"/>
      <c r="L14" s="84">
        <f t="shared" si="0"/>
        <v>9.25</v>
      </c>
      <c r="M14" s="48"/>
      <c r="N14" s="116"/>
      <c r="O14" s="97"/>
      <c r="P14" s="97"/>
    </row>
    <row r="15" spans="1:16" ht="13.5" thickBot="1" x14ac:dyDescent="0.25">
      <c r="A15" s="138" t="s">
        <v>184</v>
      </c>
      <c r="B15" s="251">
        <v>3</v>
      </c>
      <c r="C15" s="57" t="s">
        <v>197</v>
      </c>
      <c r="D15" s="57"/>
      <c r="E15" s="82" t="s">
        <v>415</v>
      </c>
      <c r="F15" s="82"/>
      <c r="G15" s="380" t="s">
        <v>83</v>
      </c>
      <c r="H15" s="231"/>
      <c r="I15" s="141">
        <v>0</v>
      </c>
      <c r="J15" s="83">
        <v>9.25</v>
      </c>
      <c r="K15" s="232"/>
      <c r="L15" s="84">
        <f t="shared" si="0"/>
        <v>9.25</v>
      </c>
      <c r="M15" s="48"/>
      <c r="N15" s="116"/>
      <c r="O15" s="97"/>
      <c r="P15" s="97"/>
    </row>
    <row r="16" spans="1:16" s="97" customFormat="1" ht="13.5" thickBot="1" x14ac:dyDescent="0.25">
      <c r="A16" s="138" t="s">
        <v>250</v>
      </c>
      <c r="B16" s="251">
        <v>7</v>
      </c>
      <c r="C16" s="57" t="s">
        <v>425</v>
      </c>
      <c r="D16" s="57"/>
      <c r="E16" s="82" t="s">
        <v>415</v>
      </c>
      <c r="F16" s="82"/>
      <c r="G16" s="380" t="s">
        <v>83</v>
      </c>
      <c r="H16" s="231"/>
      <c r="I16" s="141">
        <v>0</v>
      </c>
      <c r="J16" s="83">
        <v>9.25</v>
      </c>
      <c r="K16" s="232"/>
      <c r="L16" s="84">
        <f t="shared" si="0"/>
        <v>9.25</v>
      </c>
      <c r="M16" s="48"/>
      <c r="N16" s="116"/>
    </row>
    <row r="17" spans="1:16" s="97" customFormat="1" ht="13.5" thickBot="1" x14ac:dyDescent="0.25">
      <c r="A17" s="138" t="s">
        <v>323</v>
      </c>
      <c r="B17" s="251">
        <v>5</v>
      </c>
      <c r="C17" s="57" t="s">
        <v>350</v>
      </c>
      <c r="D17" s="57"/>
      <c r="E17" s="82" t="s">
        <v>415</v>
      </c>
      <c r="F17" s="82"/>
      <c r="G17" s="380" t="s">
        <v>83</v>
      </c>
      <c r="H17" s="140"/>
      <c r="I17" s="141">
        <v>0</v>
      </c>
      <c r="J17" s="83">
        <v>9.25</v>
      </c>
      <c r="K17" s="232"/>
      <c r="L17" s="84">
        <f t="shared" si="0"/>
        <v>9.25</v>
      </c>
      <c r="M17" s="48"/>
      <c r="N17" s="116"/>
    </row>
    <row r="18" spans="1:16" ht="13.5" thickBot="1" x14ac:dyDescent="0.25">
      <c r="A18" s="113"/>
      <c r="D18" s="98"/>
      <c r="E18" s="98"/>
      <c r="G18" s="98"/>
      <c r="H18" s="98"/>
      <c r="I18" s="98"/>
      <c r="J18" s="98"/>
      <c r="K18" s="98"/>
      <c r="M18" s="98"/>
      <c r="N18" s="116"/>
      <c r="O18" s="97"/>
      <c r="P18" s="97"/>
    </row>
    <row r="19" spans="1:16" ht="13.5" thickBot="1" x14ac:dyDescent="0.25">
      <c r="A19" s="63" t="s">
        <v>110</v>
      </c>
      <c r="B19" s="375"/>
      <c r="C19" s="64"/>
      <c r="D19" s="64"/>
      <c r="E19" s="64"/>
      <c r="F19" s="64"/>
      <c r="G19" s="64"/>
      <c r="H19" s="64"/>
      <c r="I19" s="64"/>
      <c r="J19" s="135"/>
      <c r="K19" s="64"/>
      <c r="L19" s="49"/>
      <c r="M19" s="98"/>
      <c r="N19" s="98"/>
      <c r="O19" s="98"/>
      <c r="P19" s="97"/>
    </row>
    <row r="20" spans="1:16" ht="13.5" thickBot="1" x14ac:dyDescent="0.25">
      <c r="A20" s="50" t="s">
        <v>96</v>
      </c>
      <c r="B20" s="140" t="s">
        <v>97</v>
      </c>
      <c r="C20" s="51" t="s">
        <v>98</v>
      </c>
      <c r="D20" s="51" t="s">
        <v>99</v>
      </c>
      <c r="E20" s="51" t="s">
        <v>100</v>
      </c>
      <c r="F20" s="51" t="s">
        <v>101</v>
      </c>
      <c r="G20" s="51" t="s">
        <v>102</v>
      </c>
      <c r="H20" s="51" t="s">
        <v>103</v>
      </c>
      <c r="I20" s="51" t="s">
        <v>104</v>
      </c>
      <c r="J20" s="136" t="s">
        <v>105</v>
      </c>
      <c r="K20" s="136" t="s">
        <v>127</v>
      </c>
      <c r="L20" s="136" t="s">
        <v>196</v>
      </c>
      <c r="M20" s="98"/>
      <c r="N20" s="98"/>
      <c r="O20" s="98"/>
      <c r="P20" s="97"/>
    </row>
    <row r="21" spans="1:16" ht="101.25" thickBot="1" x14ac:dyDescent="0.25">
      <c r="A21" s="52" t="s">
        <v>106</v>
      </c>
      <c r="B21" s="373" t="s">
        <v>351</v>
      </c>
      <c r="C21" s="53" t="s">
        <v>181</v>
      </c>
      <c r="D21" s="55" t="s">
        <v>107</v>
      </c>
      <c r="E21" s="55" t="s">
        <v>76</v>
      </c>
      <c r="F21" s="55" t="s">
        <v>174</v>
      </c>
      <c r="G21" s="55" t="s">
        <v>108</v>
      </c>
      <c r="H21" s="55" t="s">
        <v>91</v>
      </c>
      <c r="I21" s="55" t="s">
        <v>306</v>
      </c>
      <c r="J21" s="53" t="s">
        <v>305</v>
      </c>
      <c r="K21" s="53" t="s">
        <v>311</v>
      </c>
      <c r="L21" s="56" t="s">
        <v>427</v>
      </c>
      <c r="M21" s="98"/>
      <c r="N21" s="98"/>
      <c r="O21" s="98"/>
      <c r="P21" s="97"/>
    </row>
    <row r="22" spans="1:16" ht="13.5" thickBot="1" x14ac:dyDescent="0.25">
      <c r="A22" s="251">
        <v>1.1000000000000001</v>
      </c>
      <c r="B22" s="251">
        <v>2</v>
      </c>
      <c r="C22" s="57" t="s">
        <v>183</v>
      </c>
      <c r="D22" s="57"/>
      <c r="E22" s="82" t="s">
        <v>415</v>
      </c>
      <c r="F22" s="82"/>
      <c r="G22" s="379" t="s">
        <v>109</v>
      </c>
      <c r="H22" s="83"/>
      <c r="I22" s="83"/>
      <c r="J22" s="139">
        <v>0</v>
      </c>
      <c r="K22" s="232"/>
      <c r="L22" s="84">
        <f t="shared" ref="L22:L30" si="1">SUM(J22,K22)</f>
        <v>0</v>
      </c>
      <c r="M22" s="98"/>
      <c r="N22" s="98"/>
    </row>
    <row r="23" spans="1:16" s="97" customFormat="1" ht="13.5" thickBot="1" x14ac:dyDescent="0.25">
      <c r="A23" s="138" t="s">
        <v>178</v>
      </c>
      <c r="B23" s="251">
        <v>4</v>
      </c>
      <c r="C23" s="57" t="s">
        <v>248</v>
      </c>
      <c r="D23" s="57"/>
      <c r="E23" s="82" t="s">
        <v>415</v>
      </c>
      <c r="F23" s="82"/>
      <c r="G23" s="379" t="s">
        <v>109</v>
      </c>
      <c r="H23" s="83"/>
      <c r="I23" s="83"/>
      <c r="J23" s="139">
        <v>0</v>
      </c>
      <c r="K23" s="232"/>
      <c r="L23" s="84">
        <f t="shared" si="1"/>
        <v>0</v>
      </c>
      <c r="M23" s="98"/>
      <c r="N23" s="98"/>
      <c r="O23" s="98"/>
    </row>
    <row r="24" spans="1:16" s="97" customFormat="1" ht="13.5" thickBot="1" x14ac:dyDescent="0.25">
      <c r="A24" s="138" t="s">
        <v>185</v>
      </c>
      <c r="B24" s="251">
        <v>3</v>
      </c>
      <c r="C24" s="57" t="s">
        <v>197</v>
      </c>
      <c r="D24" s="57"/>
      <c r="E24" s="82" t="s">
        <v>415</v>
      </c>
      <c r="F24" s="82"/>
      <c r="G24" s="379" t="s">
        <v>109</v>
      </c>
      <c r="H24" s="83"/>
      <c r="I24" s="83"/>
      <c r="J24" s="139">
        <v>0</v>
      </c>
      <c r="K24" s="232"/>
      <c r="L24" s="84">
        <f t="shared" si="1"/>
        <v>0</v>
      </c>
      <c r="M24" s="98"/>
      <c r="N24" s="98"/>
      <c r="O24" s="98"/>
    </row>
    <row r="25" spans="1:16" s="97" customFormat="1" ht="13.5" thickBot="1" x14ac:dyDescent="0.25">
      <c r="A25" s="138" t="s">
        <v>251</v>
      </c>
      <c r="B25" s="251">
        <v>7</v>
      </c>
      <c r="C25" s="57" t="s">
        <v>425</v>
      </c>
      <c r="D25" s="57"/>
      <c r="E25" s="82" t="s">
        <v>415</v>
      </c>
      <c r="F25" s="82"/>
      <c r="G25" s="379" t="s">
        <v>109</v>
      </c>
      <c r="H25" s="83"/>
      <c r="I25" s="83"/>
      <c r="J25" s="139">
        <v>0</v>
      </c>
      <c r="K25" s="232"/>
      <c r="L25" s="84">
        <f t="shared" si="1"/>
        <v>0</v>
      </c>
      <c r="M25" s="98"/>
      <c r="N25" s="98"/>
      <c r="O25" s="98"/>
    </row>
    <row r="26" spans="1:16" s="97" customFormat="1" ht="13.5" thickBot="1" x14ac:dyDescent="0.25">
      <c r="A26" s="138" t="s">
        <v>324</v>
      </c>
      <c r="B26" s="251">
        <v>5</v>
      </c>
      <c r="C26" s="57" t="s">
        <v>350</v>
      </c>
      <c r="D26" s="57"/>
      <c r="E26" s="82" t="s">
        <v>415</v>
      </c>
      <c r="F26" s="82"/>
      <c r="G26" s="379" t="s">
        <v>109</v>
      </c>
      <c r="H26" s="83"/>
      <c r="I26" s="83"/>
      <c r="J26" s="139">
        <v>0</v>
      </c>
      <c r="K26" s="232"/>
      <c r="L26" s="84">
        <f t="shared" si="1"/>
        <v>0</v>
      </c>
      <c r="M26" s="98"/>
      <c r="N26" s="98"/>
      <c r="O26" s="98"/>
    </row>
    <row r="27" spans="1:16" ht="13.5" thickBot="1" x14ac:dyDescent="0.25">
      <c r="A27" s="251">
        <v>2.1</v>
      </c>
      <c r="B27" s="251">
        <v>2</v>
      </c>
      <c r="C27" s="57" t="s">
        <v>183</v>
      </c>
      <c r="D27" s="57"/>
      <c r="E27" s="82" t="s">
        <v>415</v>
      </c>
      <c r="F27" s="82"/>
      <c r="G27" s="380" t="s">
        <v>83</v>
      </c>
      <c r="H27" s="85"/>
      <c r="I27" s="141">
        <v>0</v>
      </c>
      <c r="J27" s="83"/>
      <c r="K27" s="232"/>
      <c r="L27" s="84">
        <f t="shared" si="1"/>
        <v>0</v>
      </c>
      <c r="M27" s="98"/>
      <c r="N27" s="98"/>
    </row>
    <row r="28" spans="1:16" ht="13.5" thickBot="1" x14ac:dyDescent="0.25">
      <c r="A28" s="138" t="s">
        <v>179</v>
      </c>
      <c r="B28" s="251">
        <v>4</v>
      </c>
      <c r="C28" s="57" t="s">
        <v>248</v>
      </c>
      <c r="D28" s="57"/>
      <c r="E28" s="82" t="s">
        <v>415</v>
      </c>
      <c r="F28" s="82"/>
      <c r="G28" s="380" t="s">
        <v>83</v>
      </c>
      <c r="H28" s="231"/>
      <c r="I28" s="141">
        <v>0</v>
      </c>
      <c r="J28" s="83"/>
      <c r="K28" s="232"/>
      <c r="L28" s="84">
        <f t="shared" si="1"/>
        <v>0</v>
      </c>
      <c r="M28" s="98"/>
      <c r="N28" s="98"/>
    </row>
    <row r="29" spans="1:16" s="97" customFormat="1" ht="13.5" thickBot="1" x14ac:dyDescent="0.25">
      <c r="A29" s="138" t="s">
        <v>186</v>
      </c>
      <c r="B29" s="251">
        <v>3</v>
      </c>
      <c r="C29" s="57" t="s">
        <v>197</v>
      </c>
      <c r="D29" s="57"/>
      <c r="E29" s="82" t="s">
        <v>415</v>
      </c>
      <c r="F29" s="82"/>
      <c r="G29" s="380" t="s">
        <v>83</v>
      </c>
      <c r="H29" s="231"/>
      <c r="I29" s="141">
        <v>0</v>
      </c>
      <c r="J29" s="83"/>
      <c r="K29" s="232"/>
      <c r="L29" s="84">
        <f t="shared" si="1"/>
        <v>0</v>
      </c>
      <c r="M29" s="98"/>
      <c r="N29" s="98"/>
      <c r="O29" s="98"/>
    </row>
    <row r="30" spans="1:16" s="97" customFormat="1" ht="13.5" thickBot="1" x14ac:dyDescent="0.25">
      <c r="A30" s="138" t="s">
        <v>252</v>
      </c>
      <c r="B30" s="251">
        <v>7</v>
      </c>
      <c r="C30" s="57" t="s">
        <v>425</v>
      </c>
      <c r="D30" s="57"/>
      <c r="E30" s="82" t="s">
        <v>415</v>
      </c>
      <c r="F30" s="82"/>
      <c r="G30" s="380" t="s">
        <v>83</v>
      </c>
      <c r="H30" s="231"/>
      <c r="I30" s="141">
        <v>0</v>
      </c>
      <c r="J30" s="83"/>
      <c r="K30" s="232"/>
      <c r="L30" s="84">
        <f t="shared" si="1"/>
        <v>0</v>
      </c>
      <c r="M30" s="98"/>
      <c r="N30" s="98"/>
      <c r="O30" s="98"/>
    </row>
    <row r="31" spans="1:16" s="97" customFormat="1" ht="13.5" thickBot="1" x14ac:dyDescent="0.25">
      <c r="A31" s="138" t="s">
        <v>325</v>
      </c>
      <c r="B31" s="251">
        <v>5</v>
      </c>
      <c r="C31" s="57" t="s">
        <v>350</v>
      </c>
      <c r="D31" s="57"/>
      <c r="E31" s="82" t="s">
        <v>415</v>
      </c>
      <c r="F31" s="82"/>
      <c r="G31" s="380" t="s">
        <v>83</v>
      </c>
      <c r="H31" s="231"/>
      <c r="I31" s="141">
        <v>0</v>
      </c>
      <c r="J31" s="83"/>
      <c r="K31" s="232"/>
      <c r="L31" s="84">
        <f>SUM(J31,K31)</f>
        <v>0</v>
      </c>
      <c r="M31" s="98"/>
      <c r="N31" s="98"/>
      <c r="O31" s="98"/>
    </row>
    <row r="32" spans="1:16" x14ac:dyDescent="0.2">
      <c r="A32" s="113"/>
      <c r="D32" s="98"/>
      <c r="E32" s="98"/>
      <c r="G32" s="98"/>
      <c r="H32" s="98"/>
      <c r="I32" s="98"/>
      <c r="J32" s="98"/>
      <c r="K32" s="98"/>
      <c r="M32" s="98"/>
      <c r="N32" s="98"/>
    </row>
    <row r="33" spans="1:15" ht="13.5" thickBot="1" x14ac:dyDescent="0.25">
      <c r="A33" s="113"/>
      <c r="D33" s="98"/>
      <c r="E33" s="98"/>
      <c r="G33" s="98"/>
      <c r="H33" s="98"/>
      <c r="I33" s="98"/>
      <c r="J33" s="98"/>
      <c r="K33" s="98"/>
      <c r="M33" s="98"/>
      <c r="N33" s="98"/>
    </row>
    <row r="34" spans="1:15" ht="13.5" thickBot="1" x14ac:dyDescent="0.25">
      <c r="A34" s="63" t="s">
        <v>111</v>
      </c>
      <c r="B34" s="375"/>
      <c r="C34" s="64"/>
      <c r="D34" s="64"/>
      <c r="E34" s="64"/>
      <c r="F34" s="64"/>
      <c r="G34" s="64"/>
      <c r="H34" s="64"/>
      <c r="I34" s="64"/>
      <c r="J34" s="135"/>
      <c r="K34" s="64"/>
      <c r="L34" s="49"/>
      <c r="M34" s="98"/>
      <c r="N34" s="98"/>
    </row>
    <row r="35" spans="1:15" ht="13.5" thickBot="1" x14ac:dyDescent="0.25">
      <c r="A35" s="50" t="s">
        <v>96</v>
      </c>
      <c r="B35" s="140" t="s">
        <v>97</v>
      </c>
      <c r="C35" s="51" t="s">
        <v>98</v>
      </c>
      <c r="D35" s="51" t="s">
        <v>99</v>
      </c>
      <c r="E35" s="51" t="s">
        <v>100</v>
      </c>
      <c r="F35" s="51" t="s">
        <v>101</v>
      </c>
      <c r="G35" s="51" t="s">
        <v>102</v>
      </c>
      <c r="H35" s="51" t="s">
        <v>103</v>
      </c>
      <c r="I35" s="51" t="s">
        <v>104</v>
      </c>
      <c r="J35" s="136" t="s">
        <v>105</v>
      </c>
      <c r="K35" s="136" t="s">
        <v>127</v>
      </c>
      <c r="L35" s="136" t="s">
        <v>196</v>
      </c>
      <c r="M35" s="98"/>
      <c r="N35" s="98"/>
    </row>
    <row r="36" spans="1:15" ht="101.25" thickBot="1" x14ac:dyDescent="0.25">
      <c r="A36" s="52" t="s">
        <v>106</v>
      </c>
      <c r="B36" s="373" t="s">
        <v>351</v>
      </c>
      <c r="C36" s="53" t="s">
        <v>181</v>
      </c>
      <c r="D36" s="55" t="s">
        <v>107</v>
      </c>
      <c r="E36" s="55" t="s">
        <v>76</v>
      </c>
      <c r="F36" s="55" t="s">
        <v>174</v>
      </c>
      <c r="G36" s="55" t="s">
        <v>108</v>
      </c>
      <c r="H36" s="55" t="s">
        <v>91</v>
      </c>
      <c r="I36" s="55" t="s">
        <v>297</v>
      </c>
      <c r="J36" s="53" t="s">
        <v>318</v>
      </c>
      <c r="K36" s="53" t="s">
        <v>311</v>
      </c>
      <c r="L36" s="56" t="s">
        <v>427</v>
      </c>
      <c r="M36" s="98"/>
      <c r="N36" s="98"/>
    </row>
    <row r="37" spans="1:15" ht="13.5" thickBot="1" x14ac:dyDescent="0.25">
      <c r="A37" s="251">
        <v>2.2000000000000002</v>
      </c>
      <c r="B37" s="251">
        <v>2</v>
      </c>
      <c r="C37" s="57" t="s">
        <v>183</v>
      </c>
      <c r="D37" s="57"/>
      <c r="E37" s="82" t="s">
        <v>415</v>
      </c>
      <c r="F37" s="82"/>
      <c r="G37" s="380" t="s">
        <v>83</v>
      </c>
      <c r="H37" s="85"/>
      <c r="I37" s="141">
        <v>0</v>
      </c>
      <c r="J37" s="83">
        <v>9.25</v>
      </c>
      <c r="K37" s="232"/>
      <c r="L37" s="84">
        <f t="shared" ref="L37:L41" si="2">SUM(J37,K37)</f>
        <v>9.25</v>
      </c>
      <c r="M37" s="98"/>
      <c r="N37" s="98"/>
    </row>
    <row r="38" spans="1:15" ht="13.5" thickBot="1" x14ac:dyDescent="0.25">
      <c r="A38" s="138" t="s">
        <v>180</v>
      </c>
      <c r="B38" s="251">
        <v>4</v>
      </c>
      <c r="C38" s="57" t="s">
        <v>248</v>
      </c>
      <c r="D38" s="57"/>
      <c r="E38" s="82" t="s">
        <v>415</v>
      </c>
      <c r="F38" s="82"/>
      <c r="G38" s="380" t="s">
        <v>83</v>
      </c>
      <c r="H38" s="231"/>
      <c r="I38" s="141">
        <v>0</v>
      </c>
      <c r="J38" s="83">
        <v>9.25</v>
      </c>
      <c r="K38" s="232"/>
      <c r="L38" s="84">
        <f t="shared" si="2"/>
        <v>9.25</v>
      </c>
      <c r="M38" s="98"/>
      <c r="N38" s="98"/>
    </row>
    <row r="39" spans="1:15" s="97" customFormat="1" ht="13.5" thickBot="1" x14ac:dyDescent="0.25">
      <c r="A39" s="138" t="s">
        <v>187</v>
      </c>
      <c r="B39" s="251">
        <v>3</v>
      </c>
      <c r="C39" s="57" t="s">
        <v>197</v>
      </c>
      <c r="D39" s="57"/>
      <c r="E39" s="82" t="s">
        <v>415</v>
      </c>
      <c r="F39" s="82"/>
      <c r="G39" s="380" t="s">
        <v>83</v>
      </c>
      <c r="H39" s="231"/>
      <c r="I39" s="141">
        <v>0</v>
      </c>
      <c r="J39" s="83">
        <v>9.25</v>
      </c>
      <c r="K39" s="232"/>
      <c r="L39" s="84">
        <f t="shared" si="2"/>
        <v>9.25</v>
      </c>
      <c r="M39" s="98"/>
      <c r="N39" s="98"/>
      <c r="O39" s="98"/>
    </row>
    <row r="40" spans="1:15" s="97" customFormat="1" ht="13.5" thickBot="1" x14ac:dyDescent="0.25">
      <c r="A40" s="138" t="s">
        <v>253</v>
      </c>
      <c r="B40" s="251">
        <v>7</v>
      </c>
      <c r="C40" s="57" t="s">
        <v>425</v>
      </c>
      <c r="D40" s="57"/>
      <c r="E40" s="82" t="s">
        <v>415</v>
      </c>
      <c r="F40" s="82"/>
      <c r="G40" s="380" t="s">
        <v>83</v>
      </c>
      <c r="H40" s="231"/>
      <c r="I40" s="141">
        <v>0</v>
      </c>
      <c r="J40" s="83">
        <v>9.25</v>
      </c>
      <c r="K40" s="232"/>
      <c r="L40" s="84">
        <f t="shared" si="2"/>
        <v>9.25</v>
      </c>
      <c r="M40" s="98"/>
      <c r="N40" s="98"/>
      <c r="O40" s="98"/>
    </row>
    <row r="41" spans="1:15" s="97" customFormat="1" ht="13.5" thickBot="1" x14ac:dyDescent="0.25">
      <c r="A41" s="332" t="s">
        <v>327</v>
      </c>
      <c r="B41" s="251">
        <v>5</v>
      </c>
      <c r="C41" s="57" t="s">
        <v>350</v>
      </c>
      <c r="D41" s="57"/>
      <c r="E41" s="82" t="s">
        <v>415</v>
      </c>
      <c r="F41" s="82"/>
      <c r="G41" s="380" t="s">
        <v>83</v>
      </c>
      <c r="H41" s="231"/>
      <c r="I41" s="141">
        <v>0</v>
      </c>
      <c r="J41" s="83">
        <v>9.25</v>
      </c>
      <c r="K41" s="232"/>
      <c r="L41" s="84">
        <f t="shared" si="2"/>
        <v>9.25</v>
      </c>
      <c r="M41" s="98"/>
      <c r="N41" s="98"/>
      <c r="O41" s="98"/>
    </row>
    <row r="42" spans="1:15" x14ac:dyDescent="0.2">
      <c r="A42" s="113"/>
      <c r="D42" s="98"/>
      <c r="E42" s="98"/>
      <c r="G42" s="98"/>
      <c r="H42" s="98"/>
      <c r="I42" s="98"/>
      <c r="J42" s="98"/>
      <c r="K42" s="98"/>
      <c r="M42" s="98"/>
      <c r="N42" s="98"/>
    </row>
    <row r="43" spans="1:15" ht="13.5" thickBot="1" x14ac:dyDescent="0.25">
      <c r="A43" s="113"/>
      <c r="D43" s="98"/>
      <c r="E43" s="98"/>
      <c r="G43" s="98"/>
      <c r="H43" s="98"/>
      <c r="I43" s="98"/>
      <c r="J43" s="98"/>
      <c r="K43" s="98"/>
      <c r="M43" s="98"/>
      <c r="N43" s="98"/>
    </row>
    <row r="44" spans="1:15" ht="13.5" thickBot="1" x14ac:dyDescent="0.25">
      <c r="A44" s="63" t="s">
        <v>112</v>
      </c>
      <c r="B44" s="375"/>
      <c r="C44" s="64"/>
      <c r="D44" s="64"/>
      <c r="E44" s="64"/>
      <c r="F44" s="64"/>
      <c r="G44" s="64"/>
      <c r="H44" s="64"/>
      <c r="I44" s="64"/>
      <c r="J44" s="135"/>
      <c r="K44" s="64"/>
      <c r="L44" s="49"/>
      <c r="M44" s="98"/>
      <c r="N44" s="98"/>
    </row>
    <row r="45" spans="1:15" ht="13.5" thickBot="1" x14ac:dyDescent="0.25">
      <c r="A45" s="50" t="s">
        <v>96</v>
      </c>
      <c r="B45" s="140" t="s">
        <v>97</v>
      </c>
      <c r="C45" s="51" t="s">
        <v>98</v>
      </c>
      <c r="D45" s="51" t="s">
        <v>99</v>
      </c>
      <c r="E45" s="51" t="s">
        <v>100</v>
      </c>
      <c r="F45" s="51" t="s">
        <v>101</v>
      </c>
      <c r="G45" s="51" t="s">
        <v>102</v>
      </c>
      <c r="H45" s="51" t="s">
        <v>103</v>
      </c>
      <c r="I45" s="51" t="s">
        <v>104</v>
      </c>
      <c r="J45" s="136" t="s">
        <v>105</v>
      </c>
      <c r="K45" s="136" t="s">
        <v>127</v>
      </c>
      <c r="L45" s="136" t="s">
        <v>196</v>
      </c>
      <c r="M45" s="98"/>
      <c r="N45" s="98"/>
    </row>
    <row r="46" spans="1:15" ht="101.25" thickBot="1" x14ac:dyDescent="0.25">
      <c r="A46" s="52" t="s">
        <v>106</v>
      </c>
      <c r="B46" s="373" t="s">
        <v>351</v>
      </c>
      <c r="C46" s="53" t="s">
        <v>181</v>
      </c>
      <c r="D46" s="55" t="s">
        <v>107</v>
      </c>
      <c r="E46" s="55" t="s">
        <v>76</v>
      </c>
      <c r="F46" s="55" t="s">
        <v>174</v>
      </c>
      <c r="G46" s="55" t="s">
        <v>108</v>
      </c>
      <c r="H46" s="55" t="s">
        <v>91</v>
      </c>
      <c r="I46" s="55" t="s">
        <v>300</v>
      </c>
      <c r="J46" s="53" t="s">
        <v>304</v>
      </c>
      <c r="K46" s="53" t="s">
        <v>311</v>
      </c>
      <c r="L46" s="56" t="s">
        <v>427</v>
      </c>
      <c r="M46" s="98"/>
      <c r="N46" s="98"/>
      <c r="O46" s="98"/>
    </row>
    <row r="47" spans="1:15" ht="13.5" thickBot="1" x14ac:dyDescent="0.25">
      <c r="A47" s="251">
        <v>2.2999999999999998</v>
      </c>
      <c r="B47" s="251">
        <v>2</v>
      </c>
      <c r="C47" s="57" t="s">
        <v>183</v>
      </c>
      <c r="D47" s="57"/>
      <c r="E47" s="82" t="s">
        <v>415</v>
      </c>
      <c r="F47" s="82"/>
      <c r="G47" s="380" t="s">
        <v>83</v>
      </c>
      <c r="H47" s="85"/>
      <c r="I47" s="141">
        <v>0</v>
      </c>
      <c r="J47" s="83"/>
      <c r="K47" s="232"/>
      <c r="L47" s="84">
        <f t="shared" ref="L47:L51" si="3">SUM(J47,K47)</f>
        <v>0</v>
      </c>
      <c r="M47" s="98"/>
      <c r="N47" s="98"/>
      <c r="O47" s="98"/>
    </row>
    <row r="48" spans="1:15" s="97" customFormat="1" ht="13.5" thickBot="1" x14ac:dyDescent="0.25">
      <c r="A48" s="138" t="s">
        <v>188</v>
      </c>
      <c r="B48" s="251">
        <v>4</v>
      </c>
      <c r="C48" s="57" t="s">
        <v>248</v>
      </c>
      <c r="D48" s="57"/>
      <c r="E48" s="82" t="s">
        <v>415</v>
      </c>
      <c r="F48" s="82"/>
      <c r="G48" s="380" t="s">
        <v>83</v>
      </c>
      <c r="H48" s="85"/>
      <c r="I48" s="141">
        <v>0</v>
      </c>
      <c r="J48" s="83"/>
      <c r="K48" s="232"/>
      <c r="L48" s="84">
        <f t="shared" si="3"/>
        <v>0</v>
      </c>
      <c r="M48" s="98"/>
      <c r="N48" s="98"/>
      <c r="O48" s="98"/>
    </row>
    <row r="49" spans="1:15" s="97" customFormat="1" ht="13.5" thickBot="1" x14ac:dyDescent="0.25">
      <c r="A49" s="138" t="s">
        <v>189</v>
      </c>
      <c r="B49" s="251">
        <v>3</v>
      </c>
      <c r="C49" s="57" t="s">
        <v>197</v>
      </c>
      <c r="D49" s="57"/>
      <c r="E49" s="82" t="s">
        <v>415</v>
      </c>
      <c r="F49" s="82"/>
      <c r="G49" s="380" t="s">
        <v>83</v>
      </c>
      <c r="H49" s="85"/>
      <c r="I49" s="141">
        <v>0</v>
      </c>
      <c r="J49" s="83"/>
      <c r="K49" s="232"/>
      <c r="L49" s="84">
        <f t="shared" si="3"/>
        <v>0</v>
      </c>
      <c r="M49" s="98"/>
      <c r="N49" s="98"/>
      <c r="O49" s="98"/>
    </row>
    <row r="50" spans="1:15" s="97" customFormat="1" ht="13.5" thickBot="1" x14ac:dyDescent="0.25">
      <c r="A50" s="138" t="s">
        <v>254</v>
      </c>
      <c r="B50" s="251">
        <v>7</v>
      </c>
      <c r="C50" s="57" t="s">
        <v>425</v>
      </c>
      <c r="D50" s="57"/>
      <c r="E50" s="82" t="s">
        <v>415</v>
      </c>
      <c r="F50" s="82"/>
      <c r="G50" s="380" t="s">
        <v>83</v>
      </c>
      <c r="H50" s="85"/>
      <c r="I50" s="141">
        <v>0</v>
      </c>
      <c r="J50" s="83"/>
      <c r="K50" s="232"/>
      <c r="L50" s="84">
        <f t="shared" si="3"/>
        <v>0</v>
      </c>
      <c r="M50" s="98"/>
      <c r="N50" s="98"/>
      <c r="O50" s="98"/>
    </row>
    <row r="51" spans="1:15" s="97" customFormat="1" ht="13.5" thickBot="1" x14ac:dyDescent="0.25">
      <c r="A51" s="332" t="s">
        <v>326</v>
      </c>
      <c r="B51" s="251">
        <v>5</v>
      </c>
      <c r="C51" s="57" t="s">
        <v>350</v>
      </c>
      <c r="D51" s="57"/>
      <c r="E51" s="82" t="s">
        <v>415</v>
      </c>
      <c r="F51" s="82"/>
      <c r="G51" s="380" t="s">
        <v>83</v>
      </c>
      <c r="H51" s="85"/>
      <c r="I51" s="141">
        <v>0</v>
      </c>
      <c r="J51" s="83"/>
      <c r="K51" s="232"/>
      <c r="L51" s="84">
        <f t="shared" si="3"/>
        <v>0</v>
      </c>
      <c r="M51" s="98"/>
      <c r="N51" s="98"/>
      <c r="O51" s="98"/>
    </row>
    <row r="52" spans="1:15" s="97" customFormat="1" x14ac:dyDescent="0.2">
      <c r="A52" s="329"/>
      <c r="B52" s="329"/>
      <c r="C52" s="184"/>
      <c r="D52" s="184"/>
      <c r="E52" s="330"/>
      <c r="F52" s="330"/>
      <c r="G52" s="329"/>
      <c r="H52" s="187"/>
      <c r="I52" s="187"/>
      <c r="J52" s="187"/>
      <c r="K52" s="331"/>
      <c r="L52" s="188"/>
      <c r="M52" s="98"/>
      <c r="N52" s="98"/>
      <c r="O52" s="98"/>
    </row>
    <row r="53" spans="1:15" s="97" customFormat="1" ht="13.5" thickBot="1" x14ac:dyDescent="0.25">
      <c r="A53" s="182"/>
      <c r="B53" s="376"/>
      <c r="C53" s="183"/>
      <c r="D53" s="184"/>
      <c r="E53" s="185"/>
      <c r="F53" s="185"/>
      <c r="G53" s="186"/>
      <c r="H53" s="187"/>
      <c r="I53" s="187"/>
      <c r="J53" s="187"/>
      <c r="K53" s="187"/>
      <c r="L53" s="188"/>
      <c r="M53" s="98"/>
      <c r="N53" s="98"/>
      <c r="O53" s="98"/>
    </row>
    <row r="54" spans="1:15" s="97" customFormat="1" ht="13.5" thickBot="1" x14ac:dyDescent="0.25">
      <c r="A54" s="189" t="s">
        <v>416</v>
      </c>
      <c r="B54" s="377"/>
      <c r="C54" s="190"/>
      <c r="D54" s="190"/>
      <c r="E54" s="190"/>
      <c r="F54" s="190"/>
      <c r="G54" s="190"/>
      <c r="H54" s="190"/>
      <c r="I54" s="190"/>
      <c r="J54" s="191"/>
      <c r="K54" s="190"/>
      <c r="L54" s="192"/>
      <c r="M54" s="98"/>
      <c r="N54" s="98"/>
      <c r="O54" s="98"/>
    </row>
    <row r="55" spans="1:15" s="97" customFormat="1" ht="13.5" thickBot="1" x14ac:dyDescent="0.25">
      <c r="A55" s="50" t="s">
        <v>96</v>
      </c>
      <c r="B55" s="140" t="s">
        <v>97</v>
      </c>
      <c r="C55" s="51" t="s">
        <v>98</v>
      </c>
      <c r="D55" s="51" t="s">
        <v>99</v>
      </c>
      <c r="E55" s="51" t="s">
        <v>100</v>
      </c>
      <c r="F55" s="51" t="s">
        <v>101</v>
      </c>
      <c r="G55" s="51" t="s">
        <v>102</v>
      </c>
      <c r="H55" s="51" t="s">
        <v>103</v>
      </c>
      <c r="I55" s="51" t="s">
        <v>104</v>
      </c>
      <c r="J55" s="136" t="s">
        <v>105</v>
      </c>
      <c r="K55" s="136" t="s">
        <v>127</v>
      </c>
      <c r="L55" s="136" t="s">
        <v>196</v>
      </c>
      <c r="M55" s="98"/>
      <c r="N55" s="98"/>
      <c r="O55" s="98"/>
    </row>
    <row r="56" spans="1:15" s="97" customFormat="1" ht="101.25" thickBot="1" x14ac:dyDescent="0.25">
      <c r="A56" s="52" t="s">
        <v>106</v>
      </c>
      <c r="B56" s="373" t="s">
        <v>351</v>
      </c>
      <c r="C56" s="53" t="s">
        <v>181</v>
      </c>
      <c r="D56" s="54" t="s">
        <v>107</v>
      </c>
      <c r="E56" s="54" t="s">
        <v>76</v>
      </c>
      <c r="F56" s="55" t="s">
        <v>174</v>
      </c>
      <c r="G56" s="55" t="s">
        <v>108</v>
      </c>
      <c r="H56" s="55" t="s">
        <v>91</v>
      </c>
      <c r="I56" s="55" t="s">
        <v>307</v>
      </c>
      <c r="J56" s="53" t="s">
        <v>308</v>
      </c>
      <c r="K56" s="53" t="s">
        <v>311</v>
      </c>
      <c r="L56" s="56" t="s">
        <v>427</v>
      </c>
      <c r="M56" s="98"/>
      <c r="N56" s="98"/>
      <c r="O56" s="98"/>
    </row>
    <row r="57" spans="1:15" s="97" customFormat="1" ht="13.5" thickBot="1" x14ac:dyDescent="0.25">
      <c r="A57" s="251">
        <v>1.4</v>
      </c>
      <c r="B57" s="251">
        <v>2</v>
      </c>
      <c r="C57" s="57" t="s">
        <v>183</v>
      </c>
      <c r="D57" s="57"/>
      <c r="E57" s="82" t="s">
        <v>415</v>
      </c>
      <c r="F57" s="82"/>
      <c r="G57" s="379" t="s">
        <v>109</v>
      </c>
      <c r="H57" s="83"/>
      <c r="I57" s="83">
        <v>5.25</v>
      </c>
      <c r="J57" s="139">
        <v>0</v>
      </c>
      <c r="K57" s="232"/>
      <c r="L57" s="84">
        <f t="shared" ref="L57:L63" si="4">SUM(J57,K57)</f>
        <v>0</v>
      </c>
      <c r="M57" s="98"/>
      <c r="N57" s="98"/>
      <c r="O57" s="98"/>
    </row>
    <row r="58" spans="1:15" s="97" customFormat="1" ht="13.5" thickBot="1" x14ac:dyDescent="0.25">
      <c r="A58" s="138" t="s">
        <v>190</v>
      </c>
      <c r="B58" s="251">
        <v>1</v>
      </c>
      <c r="C58" s="57" t="s">
        <v>296</v>
      </c>
      <c r="D58" s="57"/>
      <c r="E58" s="82" t="s">
        <v>415</v>
      </c>
      <c r="F58" s="82"/>
      <c r="G58" s="379" t="s">
        <v>109</v>
      </c>
      <c r="H58" s="83"/>
      <c r="I58" s="83">
        <v>5.25</v>
      </c>
      <c r="J58" s="139">
        <v>0</v>
      </c>
      <c r="K58" s="232"/>
      <c r="L58" s="84">
        <f t="shared" si="4"/>
        <v>0</v>
      </c>
      <c r="M58" s="98"/>
      <c r="N58" s="98"/>
      <c r="O58" s="98"/>
    </row>
    <row r="59" spans="1:15" s="97" customFormat="1" ht="13.5" thickBot="1" x14ac:dyDescent="0.25">
      <c r="A59" s="138" t="s">
        <v>255</v>
      </c>
      <c r="B59" s="251">
        <v>7</v>
      </c>
      <c r="C59" s="57" t="s">
        <v>425</v>
      </c>
      <c r="D59" s="57"/>
      <c r="E59" s="82" t="s">
        <v>415</v>
      </c>
      <c r="F59" s="82"/>
      <c r="G59" s="379" t="s">
        <v>109</v>
      </c>
      <c r="H59" s="83"/>
      <c r="I59" s="83">
        <v>5.25</v>
      </c>
      <c r="J59" s="139">
        <v>0</v>
      </c>
      <c r="K59" s="232"/>
      <c r="L59" s="84">
        <f t="shared" si="4"/>
        <v>0</v>
      </c>
      <c r="M59" s="98"/>
      <c r="N59" s="98"/>
      <c r="O59" s="98"/>
    </row>
    <row r="60" spans="1:15" s="97" customFormat="1" ht="13.5" thickBot="1" x14ac:dyDescent="0.25">
      <c r="A60" s="138" t="s">
        <v>386</v>
      </c>
      <c r="B60" s="251">
        <v>8</v>
      </c>
      <c r="C60" s="57" t="s">
        <v>387</v>
      </c>
      <c r="D60" s="57"/>
      <c r="E60" s="82" t="s">
        <v>415</v>
      </c>
      <c r="F60" s="82"/>
      <c r="G60" s="379" t="s">
        <v>109</v>
      </c>
      <c r="H60" s="83"/>
      <c r="I60" s="83">
        <v>5.25</v>
      </c>
      <c r="J60" s="139">
        <v>0</v>
      </c>
      <c r="K60" s="232">
        <v>0</v>
      </c>
      <c r="L60" s="84">
        <f t="shared" si="4"/>
        <v>0</v>
      </c>
      <c r="M60" s="98"/>
      <c r="N60" s="98"/>
      <c r="O60" s="98"/>
    </row>
    <row r="61" spans="1:15" s="97" customFormat="1" ht="13.5" thickBot="1" x14ac:dyDescent="0.25">
      <c r="A61" s="251">
        <v>2.4</v>
      </c>
      <c r="B61" s="251">
        <v>2</v>
      </c>
      <c r="C61" s="57" t="s">
        <v>183</v>
      </c>
      <c r="D61" s="57"/>
      <c r="E61" s="82" t="s">
        <v>415</v>
      </c>
      <c r="F61" s="82"/>
      <c r="G61" s="380" t="s">
        <v>83</v>
      </c>
      <c r="H61" s="85"/>
      <c r="I61" s="141">
        <v>0</v>
      </c>
      <c r="J61" s="83">
        <v>5.25</v>
      </c>
      <c r="K61" s="232"/>
      <c r="L61" s="84">
        <f t="shared" si="4"/>
        <v>5.25</v>
      </c>
      <c r="M61" s="98"/>
      <c r="N61" s="98"/>
      <c r="O61" s="98"/>
    </row>
    <row r="62" spans="1:15" s="97" customFormat="1" ht="13.5" thickBot="1" x14ac:dyDescent="0.25">
      <c r="A62" s="138" t="s">
        <v>191</v>
      </c>
      <c r="B62" s="251">
        <v>1</v>
      </c>
      <c r="C62" s="57" t="s">
        <v>296</v>
      </c>
      <c r="D62" s="57"/>
      <c r="E62" s="82" t="s">
        <v>415</v>
      </c>
      <c r="F62" s="82"/>
      <c r="G62" s="380" t="s">
        <v>83</v>
      </c>
      <c r="H62" s="85"/>
      <c r="I62" s="141">
        <v>0</v>
      </c>
      <c r="J62" s="83">
        <v>5.25</v>
      </c>
      <c r="K62" s="232"/>
      <c r="L62" s="84">
        <f t="shared" si="4"/>
        <v>5.25</v>
      </c>
      <c r="M62" s="98"/>
      <c r="N62" s="98"/>
      <c r="O62" s="98"/>
    </row>
    <row r="63" spans="1:15" s="97" customFormat="1" ht="13.5" thickBot="1" x14ac:dyDescent="0.25">
      <c r="A63" s="138" t="s">
        <v>256</v>
      </c>
      <c r="B63" s="251">
        <v>7</v>
      </c>
      <c r="C63" s="57" t="s">
        <v>425</v>
      </c>
      <c r="D63" s="57"/>
      <c r="E63" s="82" t="s">
        <v>415</v>
      </c>
      <c r="F63" s="82"/>
      <c r="G63" s="380" t="s">
        <v>83</v>
      </c>
      <c r="H63" s="85"/>
      <c r="I63" s="141">
        <v>0</v>
      </c>
      <c r="J63" s="83">
        <v>5.25</v>
      </c>
      <c r="K63" s="232"/>
      <c r="L63" s="84">
        <f t="shared" si="4"/>
        <v>5.25</v>
      </c>
      <c r="M63" s="98"/>
      <c r="N63" s="98"/>
      <c r="O63" s="98"/>
    </row>
    <row r="64" spans="1:15" s="97" customFormat="1" ht="13.5" thickBot="1" x14ac:dyDescent="0.25">
      <c r="A64" s="138" t="s">
        <v>388</v>
      </c>
      <c r="B64" s="251">
        <v>8</v>
      </c>
      <c r="C64" s="57" t="s">
        <v>387</v>
      </c>
      <c r="D64" s="57"/>
      <c r="E64" s="82" t="s">
        <v>415</v>
      </c>
      <c r="F64" s="82"/>
      <c r="G64" s="380" t="s">
        <v>83</v>
      </c>
      <c r="H64" s="85"/>
      <c r="I64" s="141">
        <v>0</v>
      </c>
      <c r="J64" s="83">
        <v>5.25</v>
      </c>
      <c r="K64" s="232">
        <v>0</v>
      </c>
      <c r="L64" s="84">
        <f t="shared" ref="L64" si="5">SUM(J64,K64)</f>
        <v>5.25</v>
      </c>
      <c r="M64" s="98"/>
      <c r="N64" s="98"/>
      <c r="O64" s="98"/>
    </row>
    <row r="65" spans="1:15" s="97" customFormat="1" x14ac:dyDescent="0.2">
      <c r="A65" s="329"/>
      <c r="B65" s="329"/>
      <c r="C65" s="184"/>
      <c r="D65" s="184"/>
      <c r="E65" s="330"/>
      <c r="F65" s="330"/>
      <c r="G65" s="329"/>
      <c r="H65" s="187"/>
      <c r="I65" s="346"/>
      <c r="J65" s="187"/>
      <c r="K65" s="331"/>
      <c r="L65" s="188"/>
      <c r="M65" s="98"/>
      <c r="N65" s="98"/>
      <c r="O65" s="98"/>
    </row>
    <row r="66" spans="1:15" ht="13.5" thickBot="1" x14ac:dyDescent="0.25">
      <c r="A66" s="113"/>
      <c r="D66" s="98"/>
      <c r="E66" s="98"/>
      <c r="G66" s="98"/>
      <c r="H66" s="98"/>
      <c r="I66" s="98"/>
      <c r="J66" s="98"/>
      <c r="K66" s="98"/>
      <c r="M66" s="98"/>
      <c r="N66" s="98"/>
      <c r="O66" s="98"/>
    </row>
    <row r="67" spans="1:15" s="97" customFormat="1" ht="13.5" thickBot="1" x14ac:dyDescent="0.25">
      <c r="A67" s="189" t="s">
        <v>417</v>
      </c>
      <c r="B67" s="377"/>
      <c r="C67" s="190"/>
      <c r="D67" s="190"/>
      <c r="E67" s="190"/>
      <c r="F67" s="190"/>
      <c r="G67" s="190"/>
      <c r="H67" s="190"/>
      <c r="I67" s="190"/>
      <c r="J67" s="191"/>
      <c r="K67" s="190"/>
      <c r="L67" s="192"/>
      <c r="M67" s="98"/>
      <c r="N67" s="98"/>
      <c r="O67" s="98"/>
    </row>
    <row r="68" spans="1:15" ht="13.5" thickBot="1" x14ac:dyDescent="0.25">
      <c r="A68" s="50" t="s">
        <v>96</v>
      </c>
      <c r="B68" s="140" t="s">
        <v>97</v>
      </c>
      <c r="C68" s="51" t="s">
        <v>98</v>
      </c>
      <c r="D68" s="51" t="s">
        <v>99</v>
      </c>
      <c r="E68" s="51" t="s">
        <v>100</v>
      </c>
      <c r="F68" s="51" t="s">
        <v>101</v>
      </c>
      <c r="G68" s="51" t="s">
        <v>102</v>
      </c>
      <c r="H68" s="51" t="s">
        <v>103</v>
      </c>
      <c r="I68" s="51" t="s">
        <v>104</v>
      </c>
      <c r="J68" s="136" t="s">
        <v>105</v>
      </c>
      <c r="K68" s="136" t="s">
        <v>127</v>
      </c>
      <c r="L68" s="136" t="s">
        <v>196</v>
      </c>
      <c r="M68" s="98"/>
      <c r="N68" s="98"/>
      <c r="O68" s="98"/>
    </row>
    <row r="69" spans="1:15" ht="101.25" thickBot="1" x14ac:dyDescent="0.25">
      <c r="A69" s="52" t="s">
        <v>106</v>
      </c>
      <c r="B69" s="373" t="s">
        <v>351</v>
      </c>
      <c r="C69" s="53" t="s">
        <v>181</v>
      </c>
      <c r="D69" s="55" t="s">
        <v>107</v>
      </c>
      <c r="E69" s="55" t="s">
        <v>76</v>
      </c>
      <c r="F69" s="55" t="s">
        <v>174</v>
      </c>
      <c r="G69" s="381" t="s">
        <v>426</v>
      </c>
      <c r="H69" s="55" t="s">
        <v>91</v>
      </c>
      <c r="I69" s="55" t="s">
        <v>301</v>
      </c>
      <c r="J69" s="53" t="s">
        <v>303</v>
      </c>
      <c r="K69" s="53" t="s">
        <v>311</v>
      </c>
      <c r="L69" s="56" t="s">
        <v>427</v>
      </c>
      <c r="M69" s="98"/>
      <c r="N69" s="98"/>
      <c r="O69" s="98"/>
    </row>
    <row r="70" spans="1:15" ht="13.5" thickBot="1" x14ac:dyDescent="0.25">
      <c r="A70" s="251">
        <v>1.5</v>
      </c>
      <c r="B70" s="251">
        <v>2</v>
      </c>
      <c r="C70" s="57" t="s">
        <v>183</v>
      </c>
      <c r="D70" s="57"/>
      <c r="E70" s="82" t="s">
        <v>415</v>
      </c>
      <c r="F70" s="82"/>
      <c r="G70" s="379" t="s">
        <v>109</v>
      </c>
      <c r="H70" s="83"/>
      <c r="I70" s="83"/>
      <c r="J70" s="139">
        <v>0</v>
      </c>
      <c r="K70" s="232"/>
      <c r="L70" s="84">
        <f t="shared" ref="L70:L76" si="6">SUM(J70,K70)</f>
        <v>0</v>
      </c>
      <c r="M70" s="98"/>
      <c r="N70" s="98"/>
      <c r="O70" s="98"/>
    </row>
    <row r="71" spans="1:15" s="97" customFormat="1" ht="13.5" thickBot="1" x14ac:dyDescent="0.25">
      <c r="A71" s="138" t="s">
        <v>192</v>
      </c>
      <c r="B71" s="251">
        <v>1</v>
      </c>
      <c r="C71" s="57" t="s">
        <v>296</v>
      </c>
      <c r="D71" s="57"/>
      <c r="E71" s="82" t="s">
        <v>415</v>
      </c>
      <c r="F71" s="82"/>
      <c r="G71" s="379" t="s">
        <v>109</v>
      </c>
      <c r="H71" s="83"/>
      <c r="I71" s="83"/>
      <c r="J71" s="139">
        <v>0</v>
      </c>
      <c r="K71" s="232"/>
      <c r="L71" s="84">
        <f t="shared" si="6"/>
        <v>0</v>
      </c>
      <c r="M71" s="98"/>
      <c r="N71" s="98"/>
      <c r="O71" s="98"/>
    </row>
    <row r="72" spans="1:15" s="97" customFormat="1" ht="13.5" thickBot="1" x14ac:dyDescent="0.25">
      <c r="A72" s="138" t="s">
        <v>257</v>
      </c>
      <c r="B72" s="251">
        <v>7</v>
      </c>
      <c r="C72" s="57" t="s">
        <v>425</v>
      </c>
      <c r="D72" s="57"/>
      <c r="E72" s="82" t="s">
        <v>415</v>
      </c>
      <c r="F72" s="82"/>
      <c r="G72" s="379" t="s">
        <v>109</v>
      </c>
      <c r="H72" s="83"/>
      <c r="I72" s="83"/>
      <c r="J72" s="139">
        <v>0</v>
      </c>
      <c r="K72" s="232"/>
      <c r="L72" s="84">
        <f t="shared" si="6"/>
        <v>0</v>
      </c>
      <c r="M72" s="98"/>
      <c r="N72" s="98"/>
      <c r="O72" s="98"/>
    </row>
    <row r="73" spans="1:15" s="97" customFormat="1" ht="13.5" thickBot="1" x14ac:dyDescent="0.25">
      <c r="A73" s="138" t="s">
        <v>389</v>
      </c>
      <c r="B73" s="251">
        <v>8</v>
      </c>
      <c r="C73" s="57" t="s">
        <v>387</v>
      </c>
      <c r="D73" s="57"/>
      <c r="E73" s="82" t="s">
        <v>415</v>
      </c>
      <c r="F73" s="82"/>
      <c r="G73" s="379" t="s">
        <v>109</v>
      </c>
      <c r="H73" s="83"/>
      <c r="I73" s="83"/>
      <c r="J73" s="139">
        <v>0</v>
      </c>
      <c r="K73" s="232"/>
      <c r="L73" s="84">
        <f t="shared" ref="L73" si="7">SUM(J73,K73)</f>
        <v>0</v>
      </c>
      <c r="M73" s="98"/>
      <c r="N73" s="98"/>
      <c r="O73" s="98"/>
    </row>
    <row r="74" spans="1:15" ht="13.5" thickBot="1" x14ac:dyDescent="0.25">
      <c r="A74" s="251">
        <v>2.5</v>
      </c>
      <c r="B74" s="251">
        <v>2</v>
      </c>
      <c r="C74" s="57" t="s">
        <v>183</v>
      </c>
      <c r="D74" s="57"/>
      <c r="E74" s="82" t="s">
        <v>415</v>
      </c>
      <c r="F74" s="82"/>
      <c r="G74" s="380" t="s">
        <v>83</v>
      </c>
      <c r="H74" s="85"/>
      <c r="I74" s="141">
        <v>0</v>
      </c>
      <c r="J74" s="83"/>
      <c r="K74" s="232"/>
      <c r="L74" s="84">
        <f t="shared" si="6"/>
        <v>0</v>
      </c>
      <c r="M74" s="98"/>
      <c r="N74" s="98"/>
      <c r="O74" s="98"/>
    </row>
    <row r="75" spans="1:15" s="97" customFormat="1" ht="13.5" thickBot="1" x14ac:dyDescent="0.25">
      <c r="A75" s="138" t="s">
        <v>193</v>
      </c>
      <c r="B75" s="251">
        <v>1</v>
      </c>
      <c r="C75" s="57" t="s">
        <v>296</v>
      </c>
      <c r="D75" s="57"/>
      <c r="E75" s="82" t="s">
        <v>415</v>
      </c>
      <c r="F75" s="82"/>
      <c r="G75" s="380" t="s">
        <v>83</v>
      </c>
      <c r="H75" s="83"/>
      <c r="I75" s="141">
        <v>0</v>
      </c>
      <c r="J75" s="83"/>
      <c r="K75" s="232"/>
      <c r="L75" s="84">
        <f t="shared" si="6"/>
        <v>0</v>
      </c>
      <c r="M75" s="98"/>
      <c r="N75" s="98"/>
      <c r="O75" s="98"/>
    </row>
    <row r="76" spans="1:15" s="97" customFormat="1" ht="13.5" thickBot="1" x14ac:dyDescent="0.25">
      <c r="A76" s="138" t="s">
        <v>258</v>
      </c>
      <c r="B76" s="251">
        <v>7</v>
      </c>
      <c r="C76" s="57" t="s">
        <v>425</v>
      </c>
      <c r="D76" s="57"/>
      <c r="E76" s="82" t="s">
        <v>415</v>
      </c>
      <c r="F76" s="82"/>
      <c r="G76" s="380" t="s">
        <v>83</v>
      </c>
      <c r="H76" s="83"/>
      <c r="I76" s="141">
        <v>0</v>
      </c>
      <c r="J76" s="83"/>
      <c r="K76" s="232"/>
      <c r="L76" s="84">
        <f t="shared" si="6"/>
        <v>0</v>
      </c>
      <c r="M76" s="98"/>
      <c r="N76" s="98"/>
      <c r="O76" s="98"/>
    </row>
    <row r="77" spans="1:15" s="97" customFormat="1" ht="13.5" thickBot="1" x14ac:dyDescent="0.25">
      <c r="A77" s="138" t="s">
        <v>390</v>
      </c>
      <c r="B77" s="251">
        <v>8</v>
      </c>
      <c r="C77" s="57" t="s">
        <v>387</v>
      </c>
      <c r="D77" s="57"/>
      <c r="E77" s="82" t="s">
        <v>415</v>
      </c>
      <c r="F77" s="82"/>
      <c r="G77" s="380" t="s">
        <v>83</v>
      </c>
      <c r="H77" s="83"/>
      <c r="I77" s="141">
        <v>0</v>
      </c>
      <c r="J77" s="83"/>
      <c r="K77" s="232"/>
      <c r="L77" s="84">
        <f t="shared" ref="L77" si="8">SUM(J77,K77)</f>
        <v>0</v>
      </c>
      <c r="M77" s="98"/>
      <c r="N77" s="98"/>
      <c r="O77" s="98"/>
    </row>
    <row r="78" spans="1:15" s="97" customFormat="1" x14ac:dyDescent="0.2">
      <c r="A78" s="329"/>
      <c r="B78" s="329"/>
      <c r="C78" s="184"/>
      <c r="D78" s="184"/>
      <c r="E78" s="330"/>
      <c r="F78" s="330"/>
      <c r="G78" s="329"/>
      <c r="H78" s="187"/>
      <c r="I78" s="346"/>
      <c r="J78" s="187"/>
      <c r="K78" s="331"/>
      <c r="L78" s="188"/>
      <c r="M78" s="98"/>
      <c r="N78" s="98"/>
      <c r="O78" s="98"/>
    </row>
    <row r="79" spans="1:15" s="97" customFormat="1" ht="13.5" thickBot="1" x14ac:dyDescent="0.25">
      <c r="A79" s="182"/>
      <c r="B79" s="376"/>
      <c r="C79" s="183"/>
      <c r="D79" s="184"/>
      <c r="E79" s="185"/>
      <c r="F79" s="185"/>
      <c r="G79" s="186"/>
      <c r="H79" s="187"/>
      <c r="I79" s="187"/>
      <c r="J79" s="187"/>
      <c r="K79" s="187"/>
      <c r="L79" s="188"/>
      <c r="M79" s="98"/>
      <c r="N79" s="98"/>
      <c r="O79" s="98"/>
    </row>
    <row r="80" spans="1:15" s="97" customFormat="1" ht="13.9" customHeight="1" thickBot="1" x14ac:dyDescent="0.25">
      <c r="A80" s="189" t="s">
        <v>418</v>
      </c>
      <c r="B80" s="377"/>
      <c r="C80" s="190"/>
      <c r="D80" s="190"/>
      <c r="E80" s="190"/>
      <c r="F80" s="190"/>
      <c r="G80" s="190"/>
      <c r="H80" s="190"/>
      <c r="I80" s="190"/>
      <c r="J80" s="191"/>
      <c r="K80" s="190"/>
      <c r="L80" s="192"/>
      <c r="M80" s="98"/>
      <c r="N80" s="98"/>
      <c r="O80" s="98"/>
    </row>
    <row r="81" spans="1:15" ht="13.5" thickBot="1" x14ac:dyDescent="0.25">
      <c r="A81" s="50" t="s">
        <v>96</v>
      </c>
      <c r="B81" s="140" t="s">
        <v>97</v>
      </c>
      <c r="C81" s="51" t="s">
        <v>98</v>
      </c>
      <c r="D81" s="51" t="s">
        <v>99</v>
      </c>
      <c r="E81" s="51" t="s">
        <v>100</v>
      </c>
      <c r="F81" s="51" t="s">
        <v>101</v>
      </c>
      <c r="G81" s="51" t="s">
        <v>102</v>
      </c>
      <c r="H81" s="51" t="s">
        <v>103</v>
      </c>
      <c r="I81" s="51" t="s">
        <v>104</v>
      </c>
      <c r="J81" s="136" t="s">
        <v>105</v>
      </c>
      <c r="K81" s="136" t="s">
        <v>127</v>
      </c>
      <c r="L81" s="136" t="s">
        <v>196</v>
      </c>
      <c r="M81" s="98"/>
      <c r="N81" s="98"/>
      <c r="O81" s="98"/>
    </row>
    <row r="82" spans="1:15" ht="96.75" thickBot="1" x14ac:dyDescent="0.25">
      <c r="A82" s="52" t="s">
        <v>106</v>
      </c>
      <c r="B82" s="373" t="s">
        <v>351</v>
      </c>
      <c r="C82" s="53" t="s">
        <v>181</v>
      </c>
      <c r="D82" s="55" t="s">
        <v>107</v>
      </c>
      <c r="E82" s="55" t="s">
        <v>76</v>
      </c>
      <c r="F82" s="55" t="s">
        <v>174</v>
      </c>
      <c r="G82" s="55" t="s">
        <v>108</v>
      </c>
      <c r="H82" s="55" t="s">
        <v>91</v>
      </c>
      <c r="I82" s="55" t="s">
        <v>307</v>
      </c>
      <c r="J82" s="53" t="s">
        <v>308</v>
      </c>
      <c r="K82" s="53" t="s">
        <v>332</v>
      </c>
      <c r="L82" s="56" t="s">
        <v>427</v>
      </c>
      <c r="M82" s="98"/>
      <c r="N82" s="98"/>
      <c r="O82" s="98"/>
    </row>
    <row r="83" spans="1:15" ht="13.9" customHeight="1" thickBot="1" x14ac:dyDescent="0.25">
      <c r="A83" s="251">
        <v>2.6</v>
      </c>
      <c r="B83" s="251">
        <v>2</v>
      </c>
      <c r="C83" s="57" t="s">
        <v>183</v>
      </c>
      <c r="D83" s="57"/>
      <c r="E83" s="82" t="s">
        <v>415</v>
      </c>
      <c r="F83" s="82"/>
      <c r="G83" s="380" t="s">
        <v>83</v>
      </c>
      <c r="H83" s="85"/>
      <c r="I83" s="141">
        <v>0</v>
      </c>
      <c r="J83" s="83">
        <v>5.25</v>
      </c>
      <c r="K83" s="232"/>
      <c r="L83" s="84">
        <f>SUM(J83,K83)</f>
        <v>5.25</v>
      </c>
      <c r="M83" s="98"/>
      <c r="N83" s="98"/>
      <c r="O83" s="98"/>
    </row>
    <row r="84" spans="1:15" s="97" customFormat="1" ht="13.9" customHeight="1" thickBot="1" x14ac:dyDescent="0.25">
      <c r="A84" s="138" t="s">
        <v>194</v>
      </c>
      <c r="B84" s="251">
        <v>1</v>
      </c>
      <c r="C84" s="57" t="s">
        <v>296</v>
      </c>
      <c r="D84" s="57"/>
      <c r="E84" s="82" t="s">
        <v>415</v>
      </c>
      <c r="F84" s="82"/>
      <c r="G84" s="380" t="s">
        <v>83</v>
      </c>
      <c r="H84" s="85"/>
      <c r="I84" s="141">
        <v>0</v>
      </c>
      <c r="J84" s="83">
        <v>5.25</v>
      </c>
      <c r="K84" s="232"/>
      <c r="L84" s="84">
        <f>SUM(J84,K84)</f>
        <v>5.25</v>
      </c>
      <c r="M84" s="98"/>
      <c r="N84" s="98"/>
      <c r="O84" s="98"/>
    </row>
    <row r="85" spans="1:15" s="97" customFormat="1" ht="13.9" customHeight="1" thickBot="1" x14ac:dyDescent="0.25">
      <c r="A85" s="138" t="s">
        <v>259</v>
      </c>
      <c r="B85" s="251">
        <v>7</v>
      </c>
      <c r="C85" s="57" t="s">
        <v>425</v>
      </c>
      <c r="D85" s="57"/>
      <c r="E85" s="82" t="s">
        <v>415</v>
      </c>
      <c r="F85" s="82"/>
      <c r="G85" s="380" t="s">
        <v>83</v>
      </c>
      <c r="H85" s="85"/>
      <c r="I85" s="141">
        <v>0</v>
      </c>
      <c r="J85" s="83">
        <v>5.25</v>
      </c>
      <c r="K85" s="232"/>
      <c r="L85" s="84">
        <f>SUM(J85,K85)</f>
        <v>5.25</v>
      </c>
      <c r="M85" s="98"/>
      <c r="N85" s="98"/>
      <c r="O85" s="98"/>
    </row>
    <row r="86" spans="1:15" s="97" customFormat="1" ht="13.9" customHeight="1" thickBot="1" x14ac:dyDescent="0.25">
      <c r="A86" s="347" t="s">
        <v>391</v>
      </c>
      <c r="B86" s="382">
        <v>8</v>
      </c>
      <c r="C86" s="57" t="s">
        <v>387</v>
      </c>
      <c r="D86" s="57"/>
      <c r="E86" s="82" t="s">
        <v>415</v>
      </c>
      <c r="F86" s="82"/>
      <c r="G86" s="380" t="s">
        <v>83</v>
      </c>
      <c r="H86" s="85"/>
      <c r="I86" s="141">
        <v>0</v>
      </c>
      <c r="J86" s="83">
        <v>5.25</v>
      </c>
      <c r="K86" s="232"/>
      <c r="L86" s="84">
        <f>SUM(J86,K86)</f>
        <v>5.25</v>
      </c>
      <c r="M86" s="98"/>
      <c r="N86" s="98"/>
      <c r="O86" s="98"/>
    </row>
    <row r="87" spans="1:15" s="97" customFormat="1" ht="13.5" thickBot="1" x14ac:dyDescent="0.25">
      <c r="A87" s="193"/>
      <c r="B87" s="378"/>
      <c r="C87" s="194"/>
      <c r="D87" s="195"/>
      <c r="E87" s="196"/>
      <c r="F87" s="196"/>
      <c r="G87" s="197"/>
      <c r="H87" s="198"/>
      <c r="I87" s="198"/>
      <c r="J87" s="187"/>
      <c r="K87" s="198"/>
      <c r="L87" s="199"/>
      <c r="M87" s="98"/>
      <c r="N87" s="98"/>
      <c r="O87" s="98"/>
    </row>
    <row r="88" spans="1:15" ht="13.5" thickBot="1" x14ac:dyDescent="0.25">
      <c r="A88" s="189" t="s">
        <v>419</v>
      </c>
      <c r="B88" s="377"/>
      <c r="C88" s="190"/>
      <c r="D88" s="190"/>
      <c r="E88" s="190"/>
      <c r="F88" s="190"/>
      <c r="G88" s="190"/>
      <c r="H88" s="190"/>
      <c r="I88" s="190"/>
      <c r="J88" s="191"/>
      <c r="K88" s="190"/>
      <c r="L88" s="192"/>
      <c r="M88" s="98"/>
      <c r="N88" s="98"/>
      <c r="O88" s="98"/>
    </row>
    <row r="89" spans="1:15" ht="13.5" thickBot="1" x14ac:dyDescent="0.25">
      <c r="A89" s="50" t="s">
        <v>96</v>
      </c>
      <c r="B89" s="140" t="s">
        <v>97</v>
      </c>
      <c r="C89" s="51" t="s">
        <v>98</v>
      </c>
      <c r="D89" s="51" t="s">
        <v>99</v>
      </c>
      <c r="E89" s="51" t="s">
        <v>100</v>
      </c>
      <c r="F89" s="51" t="s">
        <v>101</v>
      </c>
      <c r="G89" s="51" t="s">
        <v>102</v>
      </c>
      <c r="H89" s="51" t="s">
        <v>103</v>
      </c>
      <c r="I89" s="51" t="s">
        <v>104</v>
      </c>
      <c r="J89" s="136" t="s">
        <v>105</v>
      </c>
      <c r="K89" s="136" t="s">
        <v>127</v>
      </c>
      <c r="L89" s="136" t="s">
        <v>196</v>
      </c>
      <c r="M89" s="98"/>
      <c r="N89" s="98"/>
      <c r="O89" s="98"/>
    </row>
    <row r="90" spans="1:15" ht="101.25" thickBot="1" x14ac:dyDescent="0.25">
      <c r="A90" s="52" t="s">
        <v>106</v>
      </c>
      <c r="B90" s="373" t="s">
        <v>351</v>
      </c>
      <c r="C90" s="53" t="s">
        <v>181</v>
      </c>
      <c r="D90" s="55" t="s">
        <v>107</v>
      </c>
      <c r="E90" s="55" t="s">
        <v>76</v>
      </c>
      <c r="F90" s="55" t="s">
        <v>174</v>
      </c>
      <c r="G90" s="55" t="s">
        <v>108</v>
      </c>
      <c r="H90" s="55" t="s">
        <v>91</v>
      </c>
      <c r="I90" s="55" t="s">
        <v>302</v>
      </c>
      <c r="J90" s="53" t="s">
        <v>303</v>
      </c>
      <c r="K90" s="53" t="s">
        <v>311</v>
      </c>
      <c r="L90" s="56" t="s">
        <v>427</v>
      </c>
      <c r="M90" s="98"/>
      <c r="N90" s="98"/>
      <c r="O90" s="98"/>
    </row>
    <row r="91" spans="1:15" ht="13.5" thickBot="1" x14ac:dyDescent="0.25">
      <c r="A91" s="251">
        <v>2.7</v>
      </c>
      <c r="B91" s="251">
        <v>2</v>
      </c>
      <c r="C91" s="57" t="s">
        <v>183</v>
      </c>
      <c r="D91" s="57"/>
      <c r="E91" s="82" t="s">
        <v>415</v>
      </c>
      <c r="F91" s="82"/>
      <c r="G91" s="380" t="s">
        <v>83</v>
      </c>
      <c r="H91" s="85"/>
      <c r="I91" s="141">
        <v>0</v>
      </c>
      <c r="J91" s="83"/>
      <c r="K91" s="232"/>
      <c r="L91" s="84">
        <f>SUM(J91,K91)</f>
        <v>0</v>
      </c>
      <c r="M91" s="98"/>
      <c r="N91" s="98"/>
      <c r="O91" s="98"/>
    </row>
    <row r="92" spans="1:15" s="97" customFormat="1" ht="13.5" thickBot="1" x14ac:dyDescent="0.25">
      <c r="A92" s="138" t="s">
        <v>195</v>
      </c>
      <c r="B92" s="251">
        <v>1</v>
      </c>
      <c r="C92" s="57" t="s">
        <v>296</v>
      </c>
      <c r="D92" s="57"/>
      <c r="E92" s="82" t="s">
        <v>415</v>
      </c>
      <c r="F92" s="82"/>
      <c r="G92" s="380" t="s">
        <v>83</v>
      </c>
      <c r="H92" s="85"/>
      <c r="I92" s="141">
        <v>0</v>
      </c>
      <c r="J92" s="83"/>
      <c r="K92" s="232"/>
      <c r="L92" s="84">
        <f>SUM(J92,K92)</f>
        <v>0</v>
      </c>
      <c r="M92" s="98"/>
      <c r="N92" s="98"/>
      <c r="O92" s="98"/>
    </row>
    <row r="93" spans="1:15" s="97" customFormat="1" ht="13.5" thickBot="1" x14ac:dyDescent="0.25">
      <c r="A93" s="138" t="s">
        <v>260</v>
      </c>
      <c r="B93" s="251">
        <v>7</v>
      </c>
      <c r="C93" s="57" t="s">
        <v>425</v>
      </c>
      <c r="D93" s="57"/>
      <c r="E93" s="82" t="s">
        <v>415</v>
      </c>
      <c r="F93" s="82"/>
      <c r="G93" s="380" t="s">
        <v>83</v>
      </c>
      <c r="H93" s="85"/>
      <c r="I93" s="141">
        <v>0</v>
      </c>
      <c r="J93" s="83"/>
      <c r="K93" s="232"/>
      <c r="L93" s="84">
        <f>SUM(J93,K93)</f>
        <v>0</v>
      </c>
      <c r="M93" s="98"/>
      <c r="N93" s="98"/>
      <c r="O93" s="98"/>
    </row>
    <row r="94" spans="1:15" s="97" customFormat="1" ht="13.5" thickBot="1" x14ac:dyDescent="0.25">
      <c r="A94" s="138" t="s">
        <v>392</v>
      </c>
      <c r="B94" s="251">
        <v>8</v>
      </c>
      <c r="C94" s="57" t="s">
        <v>387</v>
      </c>
      <c r="D94" s="57"/>
      <c r="E94" s="82" t="s">
        <v>415</v>
      </c>
      <c r="F94" s="82"/>
      <c r="G94" s="380" t="s">
        <v>83</v>
      </c>
      <c r="H94" s="85"/>
      <c r="I94" s="141">
        <v>0</v>
      </c>
      <c r="J94" s="83"/>
      <c r="K94" s="232"/>
      <c r="L94" s="84">
        <f>SUM(J94,K94)</f>
        <v>0</v>
      </c>
      <c r="M94" s="98"/>
      <c r="N94" s="98"/>
      <c r="O94" s="98"/>
    </row>
    <row r="95" spans="1:15" s="97" customFormat="1" x14ac:dyDescent="0.2">
      <c r="A95" s="182"/>
      <c r="B95" s="376"/>
      <c r="C95" s="183"/>
      <c r="D95" s="184"/>
      <c r="E95" s="185"/>
      <c r="F95" s="185"/>
      <c r="G95" s="186"/>
      <c r="H95" s="187"/>
      <c r="I95" s="187"/>
      <c r="J95" s="187"/>
      <c r="K95" s="187"/>
      <c r="L95" s="188"/>
      <c r="M95" s="98"/>
      <c r="N95" s="98"/>
      <c r="O95" s="98"/>
    </row>
    <row r="96" spans="1:15" x14ac:dyDescent="0.2">
      <c r="A96" s="403" t="s">
        <v>117</v>
      </c>
      <c r="B96" s="403"/>
      <c r="C96" s="403"/>
      <c r="D96" s="403"/>
      <c r="E96" s="403"/>
      <c r="F96" s="229"/>
      <c r="G96" s="186"/>
      <c r="H96" s="187"/>
      <c r="I96" s="187"/>
      <c r="J96" s="187"/>
      <c r="K96" s="187"/>
      <c r="L96" s="188"/>
      <c r="M96" s="98"/>
      <c r="N96" s="98"/>
      <c r="O96" s="98"/>
    </row>
    <row r="97" spans="1:16" x14ac:dyDescent="0.2">
      <c r="A97" s="113"/>
      <c r="D97" s="98"/>
      <c r="E97" s="98"/>
      <c r="G97" s="98"/>
      <c r="H97" s="98"/>
      <c r="I97" s="98"/>
      <c r="J97" s="98"/>
      <c r="K97" s="98"/>
      <c r="M97" s="98"/>
      <c r="N97" s="98"/>
      <c r="O97" s="98"/>
    </row>
    <row r="98" spans="1:16" ht="15" x14ac:dyDescent="0.2">
      <c r="A98" s="115" t="s">
        <v>118</v>
      </c>
      <c r="D98" s="98"/>
      <c r="E98" s="98"/>
      <c r="G98" s="98"/>
      <c r="H98" s="98"/>
      <c r="I98" s="98"/>
      <c r="J98" s="98"/>
      <c r="K98" s="98"/>
      <c r="M98" s="98"/>
      <c r="N98" s="98"/>
    </row>
    <row r="99" spans="1:16" ht="27.75" customHeight="1" x14ac:dyDescent="0.2">
      <c r="A99" s="402" t="s">
        <v>353</v>
      </c>
      <c r="B99" s="402"/>
      <c r="C99" s="402"/>
      <c r="D99" s="402"/>
      <c r="E99" s="402"/>
      <c r="F99" s="402"/>
      <c r="G99" s="402"/>
      <c r="H99" s="402"/>
      <c r="I99" s="402"/>
      <c r="J99" s="402"/>
      <c r="K99" s="402"/>
      <c r="L99" s="402"/>
      <c r="M99" s="98"/>
      <c r="N99" s="98"/>
    </row>
    <row r="100" spans="1:16" ht="33" customHeight="1" x14ac:dyDescent="0.2">
      <c r="A100" s="405" t="s">
        <v>299</v>
      </c>
      <c r="B100" s="405"/>
      <c r="C100" s="405"/>
      <c r="D100" s="405"/>
      <c r="E100" s="405"/>
      <c r="F100" s="405"/>
      <c r="G100" s="405"/>
      <c r="H100" s="405"/>
      <c r="I100" s="405"/>
      <c r="J100" s="405"/>
      <c r="K100" s="405"/>
      <c r="L100" s="405"/>
      <c r="M100" s="307"/>
      <c r="N100" s="307"/>
      <c r="O100" s="307"/>
      <c r="P100" s="307"/>
    </row>
    <row r="101" spans="1:16" ht="45" customHeight="1" x14ac:dyDescent="0.2">
      <c r="A101" s="404" t="s">
        <v>314</v>
      </c>
      <c r="B101" s="404"/>
      <c r="C101" s="404"/>
      <c r="D101" s="404"/>
      <c r="E101" s="404"/>
      <c r="F101" s="404"/>
      <c r="G101" s="404"/>
      <c r="H101" s="404"/>
      <c r="I101" s="404"/>
      <c r="J101" s="404"/>
      <c r="K101" s="404"/>
      <c r="L101" s="404"/>
      <c r="M101" s="98"/>
      <c r="N101" s="98"/>
    </row>
    <row r="102" spans="1:16" x14ac:dyDescent="0.2">
      <c r="A102" s="142"/>
      <c r="D102" s="98"/>
      <c r="E102" s="98"/>
      <c r="G102" s="98"/>
      <c r="H102" s="98"/>
      <c r="I102" s="98"/>
      <c r="J102" s="98"/>
      <c r="K102" s="98"/>
      <c r="M102" s="98"/>
      <c r="N102" s="98"/>
    </row>
    <row r="103" spans="1:16" x14ac:dyDescent="0.2">
      <c r="A103" s="113"/>
      <c r="D103" s="98"/>
      <c r="E103" s="98"/>
      <c r="G103" s="98"/>
      <c r="H103" s="98"/>
      <c r="I103" s="98"/>
      <c r="J103" s="98"/>
      <c r="K103" s="98"/>
      <c r="M103" s="98"/>
      <c r="N103" s="98"/>
    </row>
    <row r="104" spans="1:16" x14ac:dyDescent="0.2">
      <c r="A104" s="113"/>
      <c r="D104" s="98"/>
      <c r="E104" s="98"/>
      <c r="G104" s="98"/>
      <c r="H104" s="98"/>
      <c r="I104" s="98"/>
      <c r="J104" s="98"/>
      <c r="K104" s="98"/>
      <c r="M104" s="98"/>
      <c r="N104" s="98"/>
    </row>
    <row r="105" spans="1:16" x14ac:dyDescent="0.2">
      <c r="A105" s="113"/>
      <c r="D105" s="98"/>
      <c r="E105" s="98"/>
      <c r="G105" s="98"/>
      <c r="H105" s="98"/>
      <c r="I105" s="98"/>
      <c r="J105" s="98"/>
      <c r="K105" s="98"/>
      <c r="M105" s="98"/>
      <c r="N105" s="98"/>
    </row>
    <row r="106" spans="1:16" x14ac:dyDescent="0.2">
      <c r="A106" s="113"/>
      <c r="D106" s="98"/>
      <c r="E106" s="98"/>
      <c r="G106" s="98"/>
      <c r="H106" s="98"/>
      <c r="I106" s="98"/>
      <c r="J106" s="98"/>
      <c r="K106" s="98"/>
      <c r="M106" s="98"/>
      <c r="N106" s="98"/>
    </row>
    <row r="107" spans="1:16" x14ac:dyDescent="0.2">
      <c r="A107" s="113"/>
      <c r="D107" s="98"/>
      <c r="E107" s="98"/>
      <c r="G107" s="98"/>
      <c r="H107" s="98"/>
      <c r="I107" s="98"/>
      <c r="J107" s="98"/>
      <c r="K107" s="98"/>
      <c r="M107" s="98"/>
      <c r="N107" s="98"/>
    </row>
    <row r="108" spans="1:16" x14ac:dyDescent="0.2">
      <c r="A108" s="113"/>
      <c r="D108" s="98"/>
      <c r="E108" s="98"/>
      <c r="G108" s="98"/>
      <c r="H108" s="98"/>
      <c r="I108" s="98"/>
      <c r="J108" s="98"/>
      <c r="K108" s="98"/>
      <c r="M108" s="98"/>
      <c r="N108" s="98"/>
    </row>
    <row r="109" spans="1:16" x14ac:dyDescent="0.2">
      <c r="A109" s="113"/>
      <c r="D109" s="98"/>
      <c r="E109" s="98"/>
      <c r="G109" s="98"/>
      <c r="H109" s="98"/>
      <c r="I109" s="98"/>
      <c r="J109" s="98"/>
      <c r="K109" s="98"/>
      <c r="M109" s="98"/>
      <c r="N109" s="98"/>
    </row>
    <row r="110" spans="1:16" x14ac:dyDescent="0.2">
      <c r="A110" s="113"/>
      <c r="D110" s="98"/>
      <c r="E110" s="98"/>
      <c r="G110" s="98"/>
      <c r="H110" s="98"/>
      <c r="I110" s="98"/>
      <c r="J110" s="98"/>
      <c r="K110" s="98"/>
      <c r="M110" s="98"/>
      <c r="N110" s="98"/>
    </row>
    <row r="111" spans="1:16" x14ac:dyDescent="0.2">
      <c r="A111" s="113"/>
      <c r="D111" s="98"/>
      <c r="E111" s="98"/>
      <c r="G111" s="98"/>
      <c r="H111" s="98"/>
      <c r="I111" s="98"/>
      <c r="J111" s="98"/>
      <c r="K111" s="98"/>
      <c r="M111" s="98"/>
      <c r="N111" s="98"/>
    </row>
    <row r="112" spans="1:16" x14ac:dyDescent="0.2">
      <c r="A112" s="113"/>
      <c r="D112" s="98"/>
      <c r="E112" s="98"/>
      <c r="G112" s="98"/>
      <c r="H112" s="98"/>
      <c r="I112" s="98"/>
      <c r="J112" s="98"/>
      <c r="K112" s="98"/>
      <c r="M112" s="98"/>
      <c r="N112" s="98"/>
    </row>
    <row r="113" spans="1:14" x14ac:dyDescent="0.2">
      <c r="A113" s="113"/>
      <c r="D113" s="98"/>
      <c r="E113" s="98"/>
      <c r="G113" s="98"/>
      <c r="H113" s="98"/>
      <c r="I113" s="98"/>
      <c r="J113" s="98"/>
      <c r="K113" s="98"/>
      <c r="M113" s="98"/>
      <c r="N113" s="98"/>
    </row>
    <row r="114" spans="1:14" x14ac:dyDescent="0.2">
      <c r="A114" s="113"/>
      <c r="D114" s="98"/>
      <c r="E114" s="98"/>
      <c r="G114" s="98"/>
      <c r="H114" s="98"/>
      <c r="I114" s="98"/>
      <c r="J114" s="98"/>
      <c r="K114" s="98"/>
    </row>
  </sheetData>
  <dataConsolidate/>
  <mergeCells count="4">
    <mergeCell ref="A99:L99"/>
    <mergeCell ref="A96:E96"/>
    <mergeCell ref="A101:L101"/>
    <mergeCell ref="A100:L100"/>
  </mergeCells>
  <phoneticPr fontId="11" type="noConversion"/>
  <dataValidations xWindow="73" yWindow="701" count="128">
    <dataValidation type="decimal" operator="equal" allowBlank="1" showInputMessage="1" showErrorMessage="1" errorTitle="State Makeup for Federal Support" error="Funding Type F does not receive State Makeup subsidies." sqref="J57:J60 J70:J73 J8:J12 J22:J26" xr:uid="{1C7D39FF-22A5-4DBA-B7A6-9534CEF6E41E}">
      <formula1>0</formula1>
    </dataValidation>
    <dataValidation type="decimal" operator="equal" allowBlank="1" showInputMessage="1" showErrorMessage="1" errorTitle="Funding Type C" error="Funding Type C does not receive federal support." sqref="I61:I65 I74:I78 I83:I86 I91:I94 I13:I17 I27:I31 I37:I41 I47:I51" xr:uid="{DE5EED1F-BCBD-477E-808E-DFB571D0E88F}">
      <formula1>0</formula1>
    </dataValidation>
    <dataValidation type="decimal" allowBlank="1" showInputMessage="1" showErrorMessage="1" errorTitle="Funding Type C - State Makeup" error="Funding Type C receives a maximum of $9.25 if the service meets federal broadband standards. " sqref="J13:J17 J37:J41" xr:uid="{EC7BCEE4-D709-4789-B7CA-11EEE946889F}">
      <formula1>0</formula1>
      <formula2>9.25</formula2>
    </dataValidation>
    <dataValidation type="list" operator="equal" showDropDown="1" showInputMessage="1" showErrorMessage="1" errorTitle="Standard Plan" error="Claim Form Line # 2.7 corresponds to Standard Plan only" sqref="C91" xr:uid="{98E7FECC-4C04-47DC-B246-6D892CD003A0}">
      <formula1>"Standard"</formula1>
    </dataValidation>
    <dataValidation type="list" showDropDown="1" showInputMessage="1" showErrorMessage="1" errorTitle="Family Plan" error="Claim Form Line # 2.3c corresponds to Family Plan only" sqref="C48" xr:uid="{D6CA18B6-19A3-45EB-857A-0B6C6E54D625}">
      <formula1>"Family"</formula1>
    </dataValidation>
    <dataValidation type="list" showDropDown="1" showInputMessage="1" showErrorMessage="1" errorTitle="Upgrade Plan" error="Claim Form Line # 2.3d corresponds to Upgrade Plan only" sqref="C49" xr:uid="{C75A4487-03CF-4BDD-8951-C41D42EB4EF2}">
      <formula1>"Upgrade"</formula1>
    </dataValidation>
    <dataValidation type="list" operator="equal" showDropDown="1" showInputMessage="1" showErrorMessage="1" errorTitle="Standard Plan" error="Claim Form Line # 2 corresponds to Standard Plan only" sqref="C13" xr:uid="{9F07BD1C-0C7B-40D2-AD67-F261746568E6}">
      <formula1>"Standard"</formula1>
    </dataValidation>
    <dataValidation type="list" showDropDown="1" showInputMessage="1" showErrorMessage="1" errorTitle="Family Plan" error="Claim Form Line # 2c corresponds to Family Plan only" sqref="C14" xr:uid="{EDF21B06-78AB-4795-93DF-7B25324A74C8}">
      <formula1>"Family"</formula1>
    </dataValidation>
    <dataValidation type="list" showDropDown="1" showInputMessage="1" showErrorMessage="1" errorTitle="Upgrade Plan" error="Claim Form Line # 2d corresponds to Upgrade Plan only" sqref="C15" xr:uid="{FC7B1F8F-547E-461D-9132-D86E691ED16E}">
      <formula1>"Upgrade"</formula1>
    </dataValidation>
    <dataValidation type="list" operator="equal" showDropDown="1" showInputMessage="1" showErrorMessage="1" prompt="Do not change the Line Numbers" sqref="A8" xr:uid="{71D401D6-2F25-4BB9-BFB1-D5CB5D81160C}">
      <formula1>"1"</formula1>
    </dataValidation>
    <dataValidation type="list" showDropDown="1" showInputMessage="1" showErrorMessage="1" prompt="Do not change the Line Numbers" sqref="A9" xr:uid="{A177A9B8-B9FB-4BC9-A96F-D7991912D65D}">
      <formula1>"1c"</formula1>
    </dataValidation>
    <dataValidation type="list" showDropDown="1" showInputMessage="1" showErrorMessage="1" prompt="Do not change the Line Numbers" sqref="A10" xr:uid="{17E5909B-9FE7-45A5-AF37-A2517BECAC61}">
      <formula1>"1d"</formula1>
    </dataValidation>
    <dataValidation type="list" showDropDown="1" showInputMessage="1" showErrorMessage="1" prompt="Do not change the Line Numbers" sqref="A13" xr:uid="{3D2B36FC-30C5-46C8-9D60-BDC3B4EC0944}">
      <formula1>"2"</formula1>
    </dataValidation>
    <dataValidation type="list" showDropDown="1" showInputMessage="1" showErrorMessage="1" prompt="Do not change the Line Numbers" sqref="A14" xr:uid="{7E28381F-2487-44A2-BF7E-0ECB170753AE}">
      <formula1>"2c"</formula1>
    </dataValidation>
    <dataValidation type="list" showDropDown="1" showInputMessage="1" showErrorMessage="1" prompt="Do not change the Line Numbers" sqref="A15" xr:uid="{F5B0B050-AEB2-4C13-8989-FDE2C1C7C053}">
      <formula1>"2d"</formula1>
    </dataValidation>
    <dataValidation type="decimal" allowBlank="1" showInputMessage="1" showErrorMessage="1" errorTitle="Funding Type C - State Makeup" error="Funding Type C receives a maximum of $34.25 if the service meets federal broadband standards. " sqref="J27:J31 J47:J52" xr:uid="{84A564D8-19C5-4564-8CBF-FF4C82FA3232}">
      <formula1>0</formula1>
      <formula2>34.25</formula2>
    </dataValidation>
    <dataValidation type="decimal" allowBlank="1" showInputMessage="1" showErrorMessage="1" error="Funding Type C receives a maximum of $5.25 State makeup if the service does not meet federal broadband standards. " sqref="J61:J65 J83:J86" xr:uid="{17DBDA7A-A1B6-4546-8D32-3A2F930B98FA}">
      <formula1>0</formula1>
      <formula2>5.25</formula2>
    </dataValidation>
    <dataValidation type="decimal" allowBlank="1" showInputMessage="1" showErrorMessage="1" error="The maximum federal subsidy for NOT meeting broadband standards is $5.25." sqref="I57:I60" xr:uid="{B510792E-DACB-4691-85CD-8EE3BF4FA96C}">
      <formula1>0</formula1>
      <formula2>5.25</formula2>
    </dataValidation>
    <dataValidation type="decimal" allowBlank="1" showInputMessage="1" showErrorMessage="1" error="The maximum federal subsidy for NOT meeting broadband standards is $30.25." sqref="I70:I73" xr:uid="{593618E3-37AB-4233-A787-2C67ED6D886A}">
      <formula1>0</formula1>
      <formula2>30.25</formula2>
    </dataValidation>
    <dataValidation type="decimal" allowBlank="1" showInputMessage="1" showErrorMessage="1" errorTitle="Funding Type C - State Makeup" error="Funding Type C receives a maximum of $30.25 if the service does NOT meet federal broadband standards. " sqref="J74:J78 J91:J94" xr:uid="{9279F8C6-7275-4F1A-954B-AFE48AA2B4BD}">
      <formula1>0</formula1>
      <formula2>30.25</formula2>
    </dataValidation>
    <dataValidation type="list" allowBlank="1" showInputMessage="1" showErrorMessage="1" sqref="F83:F86 F70:F78 F57:F65 F91:F94 F47:F52" xr:uid="{13DA6344-6FEE-48EA-9443-4E482A0DFDC0}">
      <formula1>"Voice, Bundled Voice, Bundled Broadband, Bundled Voice and Broadband"</formula1>
    </dataValidation>
    <dataValidation type="list" allowBlank="1" showInputMessage="1" showErrorMessage="1" error="Please choose from the drop down list." sqref="F8:F17 F22:F31 F37:F41" xr:uid="{977AB647-2603-40CD-B0CB-F66225DA5CBD}">
      <formula1>"Voice, Bundled Voice, Bundled Broadband, Bundled Voice and Broadband"</formula1>
    </dataValidation>
    <dataValidation type="list" showDropDown="1" showInputMessage="1" showErrorMessage="1" prompt="Do not change the Line Numbers" sqref="A22" xr:uid="{9E85CB92-A0E9-48DD-82EE-301F0F569EE2}">
      <formula1>"1.1"</formula1>
    </dataValidation>
    <dataValidation type="list" showDropDown="1" showInputMessage="1" showErrorMessage="1" prompt="Do not change the Line Numbers" sqref="A23" xr:uid="{98013A82-4C04-405E-B4E8-2519F171E57D}">
      <formula1>"1.1c"</formula1>
    </dataValidation>
    <dataValidation type="list" showDropDown="1" showInputMessage="1" showErrorMessage="1" prompt="Do not change the Line Numbers" sqref="A24" xr:uid="{459A5269-9AA8-48E1-94F0-99EF2960D011}">
      <formula1>"1.1d"</formula1>
    </dataValidation>
    <dataValidation type="list" showDropDown="1" showInputMessage="1" showErrorMessage="1" prompt="Do not change the Line Numbers" sqref="A27" xr:uid="{0D690299-1637-4245-850C-9A160DF93D4C}">
      <formula1>"2.1"</formula1>
    </dataValidation>
    <dataValidation type="list" showDropDown="1" showInputMessage="1" showErrorMessage="1" prompt="Do not change the Line Numbers" sqref="A28" xr:uid="{28B5C166-D360-4BD4-AFA0-5D826BA7AB85}">
      <formula1>"2.1c"</formula1>
    </dataValidation>
    <dataValidation type="list" showDropDown="1" showInputMessage="1" showErrorMessage="1" prompt="Do not change the Line Numbers" sqref="A29" xr:uid="{221AA860-D115-4F86-8AB3-54B59D47F493}">
      <formula1>"2.1d"</formula1>
    </dataValidation>
    <dataValidation type="list" showDropDown="1" showInputMessage="1" showErrorMessage="1" prompt="Do not change the Line Numbers" sqref="A37" xr:uid="{B93F0E4E-DD70-4AAF-BF7E-DF6E66FC0472}">
      <formula1>"2.2"</formula1>
    </dataValidation>
    <dataValidation type="list" showDropDown="1" showInputMessage="1" showErrorMessage="1" prompt="Do not change the Line Numbers" sqref="A38" xr:uid="{7C60B7AD-FBFF-45AB-BB0D-26E43B0F0DA1}">
      <formula1>"2.2c"</formula1>
    </dataValidation>
    <dataValidation type="list" showDropDown="1" showInputMessage="1" showErrorMessage="1" prompt="Do not change the Line Numbers" sqref="A39" xr:uid="{DB57D9CB-2AD9-495A-BC2B-0E7ABC26E4FA}">
      <formula1>"2.2d"</formula1>
    </dataValidation>
    <dataValidation type="list" showDropDown="1" showInputMessage="1" showErrorMessage="1" prompt="Do not change the Line Numbers" sqref="A47" xr:uid="{7E508EF3-7B8E-4CBA-A51B-E4ABAB48A0A3}">
      <formula1>"2.3"</formula1>
    </dataValidation>
    <dataValidation type="list" showDropDown="1" showInputMessage="1" showErrorMessage="1" prompt="Do not change the Line Numbers" sqref="A48" xr:uid="{6886E0E4-C9BF-4889-BD63-522A4B91A783}">
      <formula1>"2.3c"</formula1>
    </dataValidation>
    <dataValidation type="list" showDropDown="1" showInputMessage="1" showErrorMessage="1" prompt="Do not change the Line Numbers" sqref="A49" xr:uid="{381B66CA-1DDA-473B-89FE-BB9A55B720BF}">
      <formula1>"2.3d"</formula1>
    </dataValidation>
    <dataValidation type="list" showDropDown="1" showInputMessage="1" showErrorMessage="1" prompt="Do not change the Line Numbers" sqref="A57" xr:uid="{F1645046-3F3C-47A5-9B69-97E2C60805A6}">
      <formula1>"1.4"</formula1>
    </dataValidation>
    <dataValidation type="list" showDropDown="1" showInputMessage="1" showErrorMessage="1" prompt="Do not change the Line Numbers" sqref="A58" xr:uid="{E7ADA336-94BF-4C00-88BE-8C4F9089AAE7}">
      <formula1>"1.4b"</formula1>
    </dataValidation>
    <dataValidation type="list" showDropDown="1" showInputMessage="1" showErrorMessage="1" prompt="Do not change the Line Numbers" sqref="A61" xr:uid="{C93F281B-AE32-4A47-8E34-70E71A15E1C3}">
      <formula1>"2.4"</formula1>
    </dataValidation>
    <dataValidation type="list" showDropDown="1" showInputMessage="1" showErrorMessage="1" prompt="Do not change the Line Numbers" sqref="A62" xr:uid="{D6368C79-12D1-4B0A-B2D2-EDB3FDBBA46C}">
      <formula1>"2.4b"</formula1>
    </dataValidation>
    <dataValidation type="list" showDropDown="1" showInputMessage="1" showErrorMessage="1" prompt="Do not change the Line Numbers" sqref="A75" xr:uid="{0A0A6247-B57C-45B4-A86A-7BEF8C3B7A08}">
      <formula1>"2.5b"</formula1>
    </dataValidation>
    <dataValidation type="list" showDropDown="1" showInputMessage="1" showErrorMessage="1" prompt="Do not change the Line Numbers" sqref="A70" xr:uid="{FBF2DE8C-6753-4983-802B-FCA7D0794CC5}">
      <formula1>"1.5"</formula1>
    </dataValidation>
    <dataValidation type="list" showDropDown="1" showInputMessage="1" showErrorMessage="1" prompt="Do not change the Line Numbers" sqref="A71" xr:uid="{FFAEA13C-DAE0-4303-9099-5A0C98A8D2A7}">
      <formula1>"1.5b"</formula1>
    </dataValidation>
    <dataValidation type="list" showDropDown="1" showInputMessage="1" showErrorMessage="1" prompt="Do not change the Line Numbers" sqref="A74" xr:uid="{00B3472C-C936-4DB1-B040-922B117959AA}">
      <formula1>"2.5"</formula1>
    </dataValidation>
    <dataValidation type="list" showDropDown="1" showInputMessage="1" showErrorMessage="1" prompt="Do not change the Line Numbers" sqref="A83" xr:uid="{4062258B-0131-42C1-B9CF-06D0C9F715B3}">
      <formula1>"2.6"</formula1>
    </dataValidation>
    <dataValidation type="list" showDropDown="1" showInputMessage="1" showErrorMessage="1" prompt="Do not change the Line Numbers" sqref="A84" xr:uid="{DE9E5682-1E27-404C-9075-1AB3DAB919F2}">
      <formula1>"2.6b"</formula1>
    </dataValidation>
    <dataValidation type="list" showDropDown="1" showInputMessage="1" showErrorMessage="1" prompt="Do not change the Line Numbers" sqref="A91" xr:uid="{39F26EA7-C2E3-4F58-8E5A-4F31E86261F5}">
      <formula1>"2.7"</formula1>
    </dataValidation>
    <dataValidation type="list" showDropDown="1" showInputMessage="1" showErrorMessage="1" prompt="Do not change the Line Numbers" sqref="A92" xr:uid="{48E01208-B159-46B4-B768-23E94F2CDDE1}">
      <formula1>"2.7b"</formula1>
    </dataValidation>
    <dataValidation type="list" showDropDown="1" showInputMessage="1" showErrorMessage="1" error="Do not change Funding Type" sqref="G57:G60 G70:G73 G8:G12 G22:G26" xr:uid="{519481F4-7F4C-4AD7-AB0C-30BD1C606ED6}">
      <formula1>"F"</formula1>
    </dataValidation>
    <dataValidation type="list" showDropDown="1" showInputMessage="1" showErrorMessage="1" error="Do not change Funding Type" sqref="G61:G65 G74:G78 G83:G86 G91:G94 G13:G17 G27:G31 G37:G41 G47:G52" xr:uid="{BC36E8C9-5D90-4AC4-B928-C1FF822FD15E}">
      <formula1>"C"</formula1>
    </dataValidation>
    <dataValidation type="list" operator="equal" showDropDown="1" showInputMessage="1" showErrorMessage="1" errorTitle="Standard Plan" error="Claim Form Line # 1 corresponds to Standard Plan only" sqref="C8" xr:uid="{97F54233-0772-4E65-99C3-1EF6273163E4}">
      <formula1>"Standard"</formula1>
    </dataValidation>
    <dataValidation type="list" showDropDown="1" showInputMessage="1" showErrorMessage="1" errorTitle="Family Plan" error="Claim Form Line # 1c corresponds to Family Plan only" sqref="C9" xr:uid="{72DD4748-0083-4DB9-A5FF-E7E93EC595E5}">
      <formula1>"Family"</formula1>
    </dataValidation>
    <dataValidation type="list" showDropDown="1" showInputMessage="1" showErrorMessage="1" errorTitle="Upgrade Plan" error="Claim Form Line # 1d corresponds to Upgrade Plan only" sqref="C10" xr:uid="{9A68D1EB-D863-407A-8051-C543BD338675}">
      <formula1>"Upgrade"</formula1>
    </dataValidation>
    <dataValidation type="list" operator="equal" showDropDown="1" showInputMessage="1" showErrorMessage="1" errorTitle="Standard Plan" error="Claim Form Line # 1.1 corresponds to Standard Plan only" sqref="C22" xr:uid="{C126B8A7-9F07-47B0-92C5-54E7E8CC2020}">
      <formula1>"Standard"</formula1>
    </dataValidation>
    <dataValidation type="list" showDropDown="1" showInputMessage="1" showErrorMessage="1" errorTitle="Family Plan" error="Claim Form Line # 1.1c corresponds to Family Plan only" sqref="C23" xr:uid="{41163789-4A45-4655-981E-E69D33F18671}">
      <formula1>"Family"</formula1>
    </dataValidation>
    <dataValidation type="list" showDropDown="1" showInputMessage="1" showErrorMessage="1" errorTitle="Upgrade Plan" error="Claim Form Line # 1.1d corresponds to Upgrade Plan only" sqref="C24" xr:uid="{BC425AB5-E223-4866-92F0-EAFA2AD5BF37}">
      <formula1>"Upgrade"</formula1>
    </dataValidation>
    <dataValidation type="list" operator="equal" showDropDown="1" showInputMessage="1" showErrorMessage="1" errorTitle="Standard Plan" error="Claim Form Line # 2.1 corresponds to Standard Plan only" sqref="C27" xr:uid="{77FC4165-79D8-4DD0-9FC1-31885175C50F}">
      <formula1>"Standard"</formula1>
    </dataValidation>
    <dataValidation type="list" showDropDown="1" showInputMessage="1" showErrorMessage="1" errorTitle="Family Plan" error="Claim Form Line # 2.1c corresponds to Family Plan only" sqref="C28" xr:uid="{A42EEE59-AFA2-4F95-AB2E-2BE45E885716}">
      <formula1>"Family"</formula1>
    </dataValidation>
    <dataValidation type="list" showDropDown="1" showInputMessage="1" showErrorMessage="1" errorTitle="Upgrade Plan" error="Claim Form Line # 2.1d corresponds to Upgrade Plan only" sqref="C29" xr:uid="{62480ECE-2751-40F1-ACB3-8D0983289D6D}">
      <formula1>"Upgrade"</formula1>
    </dataValidation>
    <dataValidation type="list" operator="equal" showDropDown="1" showInputMessage="1" showErrorMessage="1" errorTitle="Standard Plan" error="Claim Form Line # 2.2 corresponds to Standard Plan only" sqref="C37" xr:uid="{6ED17D21-E865-474F-891B-CE51C8160546}">
      <formula1>"Standard"</formula1>
    </dataValidation>
    <dataValidation type="list" showDropDown="1" showInputMessage="1" showErrorMessage="1" errorTitle="Family Plan" error="Claim Form Line # 2.2c corresponds to Family Plan only" sqref="C38" xr:uid="{9BAADFE3-1B35-4BAC-A354-B9C7554F5193}">
      <formula1>"Family"</formula1>
    </dataValidation>
    <dataValidation type="list" showDropDown="1" showInputMessage="1" showErrorMessage="1" errorTitle="Upgrade Plan" error="Claim Form Line # 2.2d corresponds to Upgrade Plan only" sqref="C39" xr:uid="{25AED0A5-3122-43AE-9BA7-259CAEE4A119}">
      <formula1>"Upgrade"</formula1>
    </dataValidation>
    <dataValidation type="list" operator="equal" showDropDown="1" showInputMessage="1" showErrorMessage="1" errorTitle="Standard Plan" error="Claim Form Line # 2.3 corresponds to Standard Plan only" sqref="C47" xr:uid="{08A36059-4366-4555-9321-E9D207A20DC7}">
      <formula1>"Standard"</formula1>
    </dataValidation>
    <dataValidation type="list" operator="equal" showDropDown="1" showInputMessage="1" showErrorMessage="1" errorTitle="Standard Plan" error="Claim Form Line # 1.4 corresponds to Standard Plan only" sqref="C57" xr:uid="{006E06B0-61D3-4C37-B397-20AF7543FEC8}">
      <formula1>"Standard"</formula1>
    </dataValidation>
    <dataValidation type="list" operator="equal" showDropDown="1" showInputMessage="1" showErrorMessage="1" errorTitle="Standard Plan" error="Claim Form Line # 2.4 corresponds to Standard Plan only" sqref="C61" xr:uid="{7D69B382-464E-44A7-BE43-CC93DADC5798}">
      <formula1>"Standard"</formula1>
    </dataValidation>
    <dataValidation type="list" operator="equal" showDropDown="1" showInputMessage="1" showErrorMessage="1" errorTitle="Standard Plan" error="Claim Form Line # 1.5 corresponds to Standard Plan only" sqref="C70" xr:uid="{E52AA24A-2602-425B-ADEE-AB2A960F4B2A}">
      <formula1>"Standard"</formula1>
    </dataValidation>
    <dataValidation type="list" operator="equal" showDropDown="1" showInputMessage="1" showErrorMessage="1" errorTitle="Standard Plan" error="Claim Form Line # 2.5 corresponds to Standard Plan only" sqref="C74" xr:uid="{1864543D-B4F0-4EFE-8554-EED6102CD102}">
      <formula1>"Standard"</formula1>
    </dataValidation>
    <dataValidation type="list" operator="equal" showDropDown="1" showInputMessage="1" showErrorMessage="1" errorTitle="Standard Plan" error="Claim Form Line # 2.6 corresponds to Standard Plan only" sqref="C83" xr:uid="{2098F9B4-ABB2-40FF-9FB5-1341914704E5}">
      <formula1>"Standard"</formula1>
    </dataValidation>
    <dataValidation type="list" showDropDown="1" showInputMessage="1" showErrorMessage="1" prompt="Do not change the Line Numbers" sqref="A11" xr:uid="{F7E0A31C-AAFD-4B42-A11D-171F049DC3F1}">
      <formula1>"1e"</formula1>
    </dataValidation>
    <dataValidation type="list" showDropDown="1" showInputMessage="1" showErrorMessage="1" prompt="Do not change the Line Numbers" sqref="A16" xr:uid="{4D98BA46-C87E-4511-B3AD-B7AFE353B8FE}">
      <formula1>"2e"</formula1>
    </dataValidation>
    <dataValidation type="list" showDropDown="1" showInputMessage="1" showErrorMessage="1" prompt="Do not change the Line Numbers" sqref="A25" xr:uid="{977D5A93-808F-4023-BA86-D8A60DB75E00}">
      <formula1>"1.1e"</formula1>
    </dataValidation>
    <dataValidation type="list" showDropDown="1" showInputMessage="1" showErrorMessage="1" prompt="Do not change the Line Numbers" sqref="A30" xr:uid="{CE8D2973-3114-402D-B0DB-02D23B19524F}">
      <formula1>"2.1e"</formula1>
    </dataValidation>
    <dataValidation type="list" showDropDown="1" showInputMessage="1" showErrorMessage="1" prompt="Do not change the Line Numbers" sqref="A40" xr:uid="{159D6811-2DC9-4A6F-89B5-9CB909A8717A}">
      <formula1>"2.2e"</formula1>
    </dataValidation>
    <dataValidation type="list" showDropDown="1" showInputMessage="1" showErrorMessage="1" prompt="Do not change the Line Numbers" sqref="A50 A52" xr:uid="{298AF8B4-256B-462F-966B-2AB1391B0017}">
      <formula1>"2.3e"</formula1>
    </dataValidation>
    <dataValidation type="list" showDropDown="1" showInputMessage="1" showErrorMessage="1" prompt="Do not change the Line Numbers" sqref="A59" xr:uid="{3D51E71E-B233-47A1-8F45-BE8681979700}">
      <formula1>"1.4e"</formula1>
    </dataValidation>
    <dataValidation type="list" showDropDown="1" showInputMessage="1" showErrorMessage="1" prompt="Do not change the Line Numbers" sqref="A63 A65" xr:uid="{67025F8C-75E1-4172-9A31-872E7335CB30}">
      <formula1>"2.4e"</formula1>
    </dataValidation>
    <dataValidation type="list" showDropDown="1" showInputMessage="1" showErrorMessage="1" prompt="Do not change the Line Numbers" sqref="A72" xr:uid="{45584299-0FFD-4A6E-BB2A-228A7A8DA250}">
      <formula1>"1.5e"</formula1>
    </dataValidation>
    <dataValidation type="list" showDropDown="1" showInputMessage="1" showErrorMessage="1" prompt="Do not change the Line Numbers" sqref="A76 A78" xr:uid="{E9CAA4CB-48A8-4BB3-8B57-FF9874E67DDD}">
      <formula1>"2.5e"</formula1>
    </dataValidation>
    <dataValidation type="list" showDropDown="1" showInputMessage="1" showErrorMessage="1" prompt="Do not change the Line Numbers" sqref="A85" xr:uid="{924B4723-B3C5-4E55-9587-E91BF2DF3322}">
      <formula1>"2.6e"</formula1>
    </dataValidation>
    <dataValidation type="list" showDropDown="1" showInputMessage="1" showErrorMessage="1" prompt="Do not change the Line Numbers" sqref="A93" xr:uid="{7E94C0C4-A52D-4660-ABC8-6EBDC8527309}">
      <formula1>"2.7e"</formula1>
    </dataValidation>
    <dataValidation type="list" showDropDown="1" showInputMessage="1" showErrorMessage="1" errorTitle="Basic - 4.5GB" error="Claim Form Line # 1e corresponds to Basic Plus Plan" sqref="C11" xr:uid="{1A7400D0-6386-429E-A597-6E9F36AAA96E}">
      <formula1>"Basic Plus"</formula1>
    </dataValidation>
    <dataValidation type="list" showDropDown="1" showInputMessage="1" showErrorMessage="1" errorTitle="Basic - 4.5GB" error="Claim Form Line # 2e corresponds to Basic Plus Plan" sqref="C16" xr:uid="{8947A86D-6B1C-4185-A46E-150C9878EFF5}">
      <formula1>"Basic Plus"</formula1>
    </dataValidation>
    <dataValidation type="list" showDropDown="1" showInputMessage="1" showErrorMessage="1" errorTitle="Basic - 4.5GB" error="Claim Form Line # 1.1e corresponds to Basic Plus Plan" sqref="C25" xr:uid="{6099FDBC-E26A-4EEE-A360-0A10E267E38A}">
      <formula1>"Basic Plus"</formula1>
    </dataValidation>
    <dataValidation type="list" showDropDown="1" showInputMessage="1" showErrorMessage="1" errorTitle="Basic - 4.5GB" error="Claim Form Line # 2.1e corresponds to Basic Plus Plan" sqref="C30" xr:uid="{CC76906A-0C09-4E04-8168-CE483071D268}">
      <formula1>"Basic Plus"</formula1>
    </dataValidation>
    <dataValidation type="list" showDropDown="1" showInputMessage="1" showErrorMessage="1" errorTitle="Basic - 4.5GB" error="Claim Form Line # 2.2e corresponds to Basic Plus Plan" sqref="C40" xr:uid="{86C4DD2B-0A6E-45C1-AC02-53BBCAC346AF}">
      <formula1>"Basic Plus"</formula1>
    </dataValidation>
    <dataValidation type="list" showDropDown="1" showInputMessage="1" showErrorMessage="1" errorTitle="Basic - 4.5GB" error="Claim Form Line # 2.3e corresponds to Basic Plan $9.25" sqref="C52" xr:uid="{F75193DD-305C-48AC-AFA5-CFA4CA1348F6}">
      <formula1>"Basic $9.25"</formula1>
    </dataValidation>
    <dataValidation type="list" showDropDown="1" showInputMessage="1" showErrorMessage="1" errorTitle="Basic - 4.5GB" error="Claim Form Line # 1.4e corresponds to Basic Plus Plan" sqref="C59" xr:uid="{DACF6075-1625-49E6-A03B-F5B1250A887D}">
      <formula1>"Basic Plus"</formula1>
    </dataValidation>
    <dataValidation type="list" showDropDown="1" showInputMessage="1" showErrorMessage="1" errorTitle="Basic Plan" error="Claim Form Line # 1.4b corresponds to Basic Plan Federal $5.25" prompt="Do not change the Plan Type" sqref="C58" xr:uid="{AB2D08E7-C84F-4F34-BC1D-0584A90BAAB0}">
      <formula1>"Basic $5.25"</formula1>
    </dataValidation>
    <dataValidation type="list" showDropDown="1" showInputMessage="1" showErrorMessage="1" errorTitle="Basic - 4.5GB" error="Claim Form Line # 2.4e corresponds to Basic Plan $9.25" sqref="C65" xr:uid="{0768F0DF-33CA-4AF4-8B31-DB5CFD0C0FA2}">
      <formula1>"Basic $9.25"</formula1>
    </dataValidation>
    <dataValidation type="list" showDropDown="1" showInputMessage="1" showErrorMessage="1" errorTitle="Basic Plan" error="Claim Form Line # 2.4b corresponds to Basic Plan Federal $5.25" prompt="Do not change the Plan Type" sqref="C62" xr:uid="{834F3914-42A8-492C-AB9B-4743DE3A3D53}">
      <formula1>"Basic $5.25"</formula1>
    </dataValidation>
    <dataValidation type="list" showDropDown="1" showInputMessage="1" showErrorMessage="1" errorTitle="Basic - 4.5GB" error="Claim Form Line # 1.5b corresponds to Basic Plus Plan" sqref="C72" xr:uid="{307AD43E-57C5-46C4-A4D8-9281F010438D}">
      <formula1>"Basic Plus"</formula1>
    </dataValidation>
    <dataValidation type="list" showDropDown="1" showInputMessage="1" showErrorMessage="1" errorTitle="Basic Plan" error="Claim Form Line # 1.5b corresponds to Basic Plan Federal $5.25" prompt="Do not change the Plan Type" sqref="C71" xr:uid="{04EEC036-757C-455E-9549-DCA4B5222181}">
      <formula1>"Basic $5.25"</formula1>
    </dataValidation>
    <dataValidation type="list" showDropDown="1" showInputMessage="1" showErrorMessage="1" errorTitle="Basic - 4.5GB" error="Claim Form Line # 2.5e corresponds to Basic Plan $9.25" sqref="C78" xr:uid="{767BF1F0-553B-48A9-8F82-722D4B5E33F7}">
      <formula1>"Basic $9.25"</formula1>
    </dataValidation>
    <dataValidation type="list" showDropDown="1" showInputMessage="1" showErrorMessage="1" errorTitle="Basic Plan" error="Claim Form Line # 2.5b corresponds to Basic Plan Federal $5.25" prompt="Do not change the Plan Type" sqref="C75" xr:uid="{A0586969-46BD-4469-B60F-48BFDAFED9FC}">
      <formula1>"Basic $5.25"</formula1>
    </dataValidation>
    <dataValidation type="list" showDropDown="1" showInputMessage="1" showErrorMessage="1" errorTitle="Basic - 4.5GB" error="Claim Form Line # 2.6e corresponds to Basic Plus Plan" sqref="C85" xr:uid="{7A4A9055-E415-41A5-9469-8286533F6E93}">
      <formula1>"Basic Plus"</formula1>
    </dataValidation>
    <dataValidation type="list" showDropDown="1" showInputMessage="1" showErrorMessage="1" errorTitle="Basic Plan" error="Claim Form Line # 2.6b corresponds to Basic Plan Federal $5.25" prompt="Do not change the Plan Type" sqref="C84" xr:uid="{048F8516-537B-484D-8668-4D0EE7AEF16F}">
      <formula1>"Basic $5.25"</formula1>
    </dataValidation>
    <dataValidation type="list" showDropDown="1" showInputMessage="1" showErrorMessage="1" errorTitle="Basic - 4.5GB" error="Claim Form Line # 2.7e corresponds to Basic Plus Plan" sqref="C93" xr:uid="{EE78B461-ECAE-4964-A503-7A8FE9949E5F}">
      <formula1>"Basic Plus"</formula1>
    </dataValidation>
    <dataValidation type="list" showDropDown="1" showInputMessage="1" showErrorMessage="1" errorTitle="Basic Plan" error="Claim Form Line # 2.7b corresponds to Basic Plan Federal $5.25" prompt="Do not change the Plan Type" sqref="C92" xr:uid="{0078268C-796B-48E0-944D-AC4DCC798620}">
      <formula1>"Basic $5.25"</formula1>
    </dataValidation>
    <dataValidation type="list" showDropDown="1" showInputMessage="1" showErrorMessage="1" prompt="Do not change the Line Numbers" sqref="A12" xr:uid="{75940190-DC60-49B9-94DB-10EC11C8518B}">
      <formula1>"1f"</formula1>
    </dataValidation>
    <dataValidation type="list" showDropDown="1" showInputMessage="1" showErrorMessage="1" errorTitle="Promotional" error="Claim Form Line # 1f corresponds to Promotional Plans." sqref="C12" xr:uid="{6CA79072-2CE1-406F-956D-D4EF8E03930D}">
      <formula1>"Promotional"</formula1>
    </dataValidation>
    <dataValidation type="list" showDropDown="1" showInputMessage="1" showErrorMessage="1" prompt="Do not change the Line Numbers" sqref="A17" xr:uid="{1F650584-7AA1-4419-8D10-B89AB96461BD}">
      <formula1>"2f"</formula1>
    </dataValidation>
    <dataValidation type="list" showDropDown="1" showInputMessage="1" showErrorMessage="1" prompt="Do not change the Line Numbers" sqref="A26" xr:uid="{A2FAB120-2DFD-4BFA-BE31-5D43B9DEA469}">
      <formula1>"1.1f"</formula1>
    </dataValidation>
    <dataValidation type="list" showDropDown="1" showInputMessage="1" showErrorMessage="1" prompt="Do not change the Line Numbers" sqref="A31" xr:uid="{0903C80E-00E2-410A-AF06-7F070D2E77F0}">
      <formula1>"2.1f"</formula1>
    </dataValidation>
    <dataValidation type="list" showDropDown="1" showInputMessage="1" showErrorMessage="1" errorTitle="Promotional" error="Claim Form Line # 2.1f corresponds to Promotional Plans." sqref="C31" xr:uid="{801B4A79-4E1C-47EA-B83A-1913BF76C468}">
      <formula1>"Promotional"</formula1>
    </dataValidation>
    <dataValidation type="list" showDropDown="1" showInputMessage="1" showErrorMessage="1" errorTitle="Promotional" error="Claim Form Line # 1.1f corresponds to Promotional Plans." sqref="C26" xr:uid="{30F81495-B268-4D2A-8479-7994827391A7}">
      <formula1>"Promotional"</formula1>
    </dataValidation>
    <dataValidation type="list" showDropDown="1" showInputMessage="1" showErrorMessage="1" errorTitle="Promotional" error="Claim Form Line # 2f corresponds to Promotional Plans." sqref="C17" xr:uid="{0EAF36CC-BB4F-440F-831F-96F142BCDF93}">
      <formula1>"Promotional"</formula1>
    </dataValidation>
    <dataValidation type="list" showDropDown="1" showInputMessage="1" showErrorMessage="1" prompt="Do not change the Line Numbers" sqref="A41" xr:uid="{155855B1-66AA-4B99-990D-9F6F0C055C8F}">
      <formula1>"2.2f"</formula1>
    </dataValidation>
    <dataValidation type="list" showDropDown="1" showInputMessage="1" showErrorMessage="1" errorTitle="Promotional" error="Claim Form Line # 2.2f corresponds to Promotional Plans." sqref="C41" xr:uid="{D8D068D1-44F7-4D85-AA68-1EF50335BBB2}">
      <formula1>"Promotional"</formula1>
    </dataValidation>
    <dataValidation type="list" showDropDown="1" showInputMessage="1" showErrorMessage="1" prompt="Do not change the Line Numbers" sqref="A51" xr:uid="{3A155C33-E631-4359-8498-ED60CB3880EF}">
      <formula1>"2.3f"</formula1>
    </dataValidation>
    <dataValidation type="list" showDropDown="1" showInputMessage="1" showErrorMessage="1" errorTitle="Promotional" error="Claim Form Line # 2.3f corresponds to Promotional Plans." sqref="C51" xr:uid="{E54873E0-2378-49D6-8258-C0DF72C99CD3}">
      <formula1>"Promotional"</formula1>
    </dataValidation>
    <dataValidation type="list" showDropDown="1" showInputMessage="1" showErrorMessage="1" prompt="Do not change the Line Numbers" sqref="A60" xr:uid="{73EA004F-CD2C-41D6-95E4-80C5B7C534FD}">
      <formula1>"1.4h"</formula1>
    </dataValidation>
    <dataValidation type="list" showDropDown="1" showInputMessage="1" showErrorMessage="1" errorTitle="Voice" error="Claim Form Line # 1.4h corresponds to Voice" sqref="C60" xr:uid="{175E8694-AFA9-431B-BC6A-5C6AD71173ED}">
      <formula1>"Voice"</formula1>
    </dataValidation>
    <dataValidation type="list" showDropDown="1" showInputMessage="1" showErrorMessage="1" prompt="Do not change the Line Numbers" sqref="A64" xr:uid="{C50EE98B-BB85-4E70-A819-40CC85B0C73A}">
      <formula1>"2.4h"</formula1>
    </dataValidation>
    <dataValidation type="list" showDropDown="1" showInputMessage="1" showErrorMessage="1" errorTitle="Voice" error="Claim Form Line # 2.4h corresponds to Voice" sqref="C64" xr:uid="{CE3EE3E4-0023-4B1A-8424-24F3C6BEE61B}">
      <formula1>"Voice"</formula1>
    </dataValidation>
    <dataValidation type="list" showDropDown="1" showInputMessage="1" showErrorMessage="1" prompt="Do not change the Line Numbers" sqref="A73" xr:uid="{2D0970D7-09F9-44F6-9FF1-76CF80C987D6}">
      <formula1>"1.5h"</formula1>
    </dataValidation>
    <dataValidation type="list" showDropDown="1" showInputMessage="1" showErrorMessage="1" errorTitle="Voice" error="Claim Form Line # 1.5h corresponds to Voice" sqref="C73" xr:uid="{B4323437-4B10-4EB0-BE9F-B7E72932F1C1}">
      <formula1>"Voice"</formula1>
    </dataValidation>
    <dataValidation type="list" showDropDown="1" showInputMessage="1" showErrorMessage="1" prompt="Do not change the Line Numbers" sqref="A77" xr:uid="{7A744ECA-6067-4E61-90C7-758EA6EFB811}">
      <formula1>"2.5h"</formula1>
    </dataValidation>
    <dataValidation type="list" showDropDown="1" showInputMessage="1" showErrorMessage="1" errorTitle="Voice" error="Claim Form Line # 2.5h corresponds to Voice" sqref="C77" xr:uid="{12234C84-6009-4D2F-8EED-8ADED473EC60}">
      <formula1>"Voice"</formula1>
    </dataValidation>
    <dataValidation type="list" showDropDown="1" showInputMessage="1" showErrorMessage="1" prompt="Do not change the Line Numbers" sqref="A86" xr:uid="{66E75968-7102-4AAD-BBFD-7C1AEC7A687D}">
      <formula1>"2.6h"</formula1>
    </dataValidation>
    <dataValidation type="list" showDropDown="1" showInputMessage="1" showErrorMessage="1" errorTitle="Voice" error="Claim Form Line # 2.6h corresponds to Voice" sqref="C86" xr:uid="{DE21217C-80C9-409E-8849-D38C61D39D6D}">
      <formula1>"Voice"</formula1>
    </dataValidation>
    <dataValidation type="list" showDropDown="1" showInputMessage="1" showErrorMessage="1" prompt="Do not change the Line Numbers" sqref="A94" xr:uid="{30815592-6ADD-4DE5-90D6-DE7075DA3317}">
      <formula1>"2.7h"</formula1>
    </dataValidation>
    <dataValidation type="list" showDropDown="1" showInputMessage="1" showErrorMessage="1" errorTitle="Basic - 4.5GB" error="Claim Form Line # 2.7h corresponds to Voice" sqref="C94" xr:uid="{8E7A0CC4-3F22-4A6F-B7E5-2692C88AE20B}">
      <formula1>"Voice"</formula1>
    </dataValidation>
    <dataValidation type="list" allowBlank="1" showInputMessage="1" showErrorMessage="1" sqref="B83:B86 B57:B64 B70:B77 B91:B94 B9:B17 B23:B31 B38:B41 B48:B51" xr:uid="{05640E08-BB78-487E-A46F-8F845EFFB9BD}">
      <formula1>"1,2,3,4,5,6,7,8,9,10"</formula1>
    </dataValidation>
    <dataValidation type="list" allowBlank="1" showInputMessage="1" showErrorMessage="1" prompt="Service Tier numbers only 1 - 10." sqref="B47 B22 B37 B8" xr:uid="{FF9569FF-0E58-46B8-A85E-E84661CFE2A6}">
      <formula1>"1,2,3,4,5,6,7,8,9,10"</formula1>
    </dataValidation>
    <dataValidation type="list" showDropDown="1" showInputMessage="1" showErrorMessage="1" errorTitle="Basic - 4.5GB" error="Claim Form Line # 2.3e corresponds to Basic Plus Plan" sqref="C50" xr:uid="{937AE95A-03D2-4BA9-A590-D5AE283E82F8}">
      <formula1>"Basic Plus"</formula1>
    </dataValidation>
    <dataValidation type="list" showDropDown="1" showInputMessage="1" showErrorMessage="1" errorTitle="Basic - 4.5GB" error="Claim Form Line # 2.4e corresponds to Basic Plus Plan" sqref="C63" xr:uid="{71C86B90-9287-4C61-BD36-A30E16A203B4}">
      <formula1>"Basic Plus"</formula1>
    </dataValidation>
    <dataValidation type="list" showDropDown="1" showInputMessage="1" showErrorMessage="1" errorTitle="Basic - 4.5GB" error="Claim Form Line # 2.5e corresponds to Basic Plus Plan" sqref="C76" xr:uid="{AA335F63-D4C2-4A24-8604-2C13E86CD2A6}">
      <formula1>"Basic Plus"</formula1>
    </dataValidation>
    <dataValidation type="decimal" allowBlank="1" showInputMessage="1" showErrorMessage="1" error="Max SSA = $14.85 " sqref="K57:K64 K8:K17 K22:K31 K37:K41 K47:K51" xr:uid="{4A7E3690-65F2-4B78-B810-D403E22BCC66}">
      <formula1>0</formula1>
      <formula2>14.85</formula2>
    </dataValidation>
    <dataValidation type="decimal" allowBlank="1" showInputMessage="1" showErrorMessage="1" errorTitle="Federal Subsidy" error="The maximum federal subsidy for meeting broadband standards is $9.25." sqref="I8:I12" xr:uid="{7B1FAC04-B1B3-40F7-8BE5-32C9A2874D62}">
      <formula1>0</formula1>
      <formula2>9.25</formula2>
    </dataValidation>
    <dataValidation type="decimal" allowBlank="1" showInputMessage="1" showErrorMessage="1" errorTitle="Federal Subsidy" error="The maximum federal subsidy for meeting broadband standards is $34.25." sqref="I22:I26" xr:uid="{A386E73E-6B16-49E8-9439-7ACD41F2352E}">
      <formula1>0</formula1>
      <formula2>34.25</formula2>
    </dataValidation>
  </dataValidations>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27DE-1ABE-4686-927D-BF18B1522756}">
  <sheetPr>
    <tabColor theme="3" tint="0.59999389629810485"/>
  </sheetPr>
  <dimension ref="A1:S69"/>
  <sheetViews>
    <sheetView zoomScale="130" zoomScaleNormal="130" workbookViewId="0">
      <selection activeCell="B15" sqref="B15"/>
    </sheetView>
  </sheetViews>
  <sheetFormatPr defaultRowHeight="12.75" x14ac:dyDescent="0.2"/>
  <cols>
    <col min="1" max="1" width="13.140625" style="113" customWidth="1"/>
    <col min="2" max="2" width="9.85546875" style="98" bestFit="1" customWidth="1"/>
    <col min="3" max="3" width="8.42578125" style="98" bestFit="1" customWidth="1"/>
    <col min="4" max="4" width="12.85546875" style="98" customWidth="1"/>
    <col min="5" max="5" width="9.7109375" style="98" bestFit="1" customWidth="1"/>
    <col min="6" max="6" width="21.140625" style="98" customWidth="1"/>
    <col min="7" max="7" width="19.140625" style="47" bestFit="1" customWidth="1"/>
    <col min="8" max="8" width="9.140625" style="98"/>
    <col min="9" max="9" width="12.5703125" style="98" customWidth="1"/>
    <col min="10" max="10" width="11.42578125" style="312" customWidth="1"/>
    <col min="11" max="11" width="14" style="47" customWidth="1"/>
    <col min="12" max="13" width="15.85546875" style="319" customWidth="1"/>
    <col min="14" max="14" width="17.140625" style="98" customWidth="1"/>
    <col min="15" max="15" width="18.85546875" style="48" bestFit="1" customWidth="1"/>
    <col min="16" max="18" width="9.140625" style="98"/>
    <col min="19" max="16384" width="9.140625" style="97"/>
  </cols>
  <sheetData>
    <row r="1" spans="1:18" x14ac:dyDescent="0.2">
      <c r="A1" s="98" t="s">
        <v>0</v>
      </c>
    </row>
    <row r="2" spans="1:18" x14ac:dyDescent="0.2">
      <c r="A2" s="98"/>
      <c r="G2" s="98"/>
      <c r="K2" s="98"/>
      <c r="L2" s="312"/>
      <c r="M2" s="312"/>
    </row>
    <row r="3" spans="1:18" ht="15.75" x14ac:dyDescent="0.25">
      <c r="A3" s="68" t="s">
        <v>377</v>
      </c>
      <c r="B3" s="65"/>
      <c r="C3" s="65"/>
      <c r="D3" s="65"/>
      <c r="E3" s="65"/>
      <c r="F3" s="65"/>
      <c r="G3" s="65"/>
      <c r="H3" s="65"/>
      <c r="I3" s="65"/>
      <c r="J3" s="313"/>
      <c r="K3" s="98"/>
      <c r="L3" s="312"/>
      <c r="M3" s="312"/>
    </row>
    <row r="4" spans="1:18" ht="11.85" customHeight="1" thickBot="1" x14ac:dyDescent="0.25">
      <c r="G4" s="98"/>
      <c r="K4" s="98"/>
      <c r="L4" s="312"/>
      <c r="M4" s="312"/>
    </row>
    <row r="5" spans="1:18" ht="13.5" thickBot="1" x14ac:dyDescent="0.25">
      <c r="A5" s="63" t="s">
        <v>95</v>
      </c>
      <c r="B5" s="64"/>
      <c r="C5" s="64"/>
      <c r="D5" s="64"/>
      <c r="E5" s="64"/>
      <c r="F5" s="64"/>
      <c r="G5" s="64"/>
      <c r="H5" s="64"/>
      <c r="I5" s="64"/>
      <c r="J5" s="190"/>
      <c r="K5" s="135"/>
      <c r="L5" s="191"/>
      <c r="M5" s="191"/>
      <c r="N5" s="64"/>
      <c r="O5" s="49"/>
    </row>
    <row r="6" spans="1:18" ht="13.5" thickBot="1" x14ac:dyDescent="0.25">
      <c r="A6" s="50" t="s">
        <v>96</v>
      </c>
      <c r="B6" s="51" t="s">
        <v>97</v>
      </c>
      <c r="C6" s="51" t="s">
        <v>98</v>
      </c>
      <c r="D6" s="51" t="s">
        <v>99</v>
      </c>
      <c r="E6" s="51" t="s">
        <v>100</v>
      </c>
      <c r="F6" s="51" t="s">
        <v>101</v>
      </c>
      <c r="G6" s="51" t="s">
        <v>102</v>
      </c>
      <c r="H6" s="51" t="s">
        <v>103</v>
      </c>
      <c r="I6" s="51" t="s">
        <v>104</v>
      </c>
      <c r="J6" s="314" t="s">
        <v>105</v>
      </c>
      <c r="K6" s="136" t="s">
        <v>127</v>
      </c>
      <c r="L6" s="314" t="s">
        <v>196</v>
      </c>
      <c r="M6" s="314" t="s">
        <v>310</v>
      </c>
      <c r="N6" s="136" t="s">
        <v>316</v>
      </c>
      <c r="O6" s="136" t="s">
        <v>319</v>
      </c>
    </row>
    <row r="7" spans="1:18" ht="101.25" thickBot="1" x14ac:dyDescent="0.25">
      <c r="A7" s="52" t="s">
        <v>106</v>
      </c>
      <c r="B7" s="53" t="s">
        <v>351</v>
      </c>
      <c r="C7" s="53" t="s">
        <v>181</v>
      </c>
      <c r="D7" s="54" t="s">
        <v>107</v>
      </c>
      <c r="E7" s="54" t="s">
        <v>76</v>
      </c>
      <c r="F7" s="55" t="s">
        <v>174</v>
      </c>
      <c r="G7" s="55" t="s">
        <v>108</v>
      </c>
      <c r="H7" s="55" t="s">
        <v>91</v>
      </c>
      <c r="I7" s="55" t="s">
        <v>297</v>
      </c>
      <c r="J7" s="315" t="s">
        <v>312</v>
      </c>
      <c r="K7" s="53" t="s">
        <v>318</v>
      </c>
      <c r="L7" s="320" t="s">
        <v>315</v>
      </c>
      <c r="M7" s="320" t="s">
        <v>317</v>
      </c>
      <c r="N7" s="53" t="s">
        <v>311</v>
      </c>
      <c r="O7" s="56" t="s">
        <v>428</v>
      </c>
      <c r="P7" s="48"/>
      <c r="Q7" s="137"/>
      <c r="R7" s="97"/>
    </row>
    <row r="8" spans="1:18" ht="13.5" thickBot="1" x14ac:dyDescent="0.25">
      <c r="A8" s="138" t="s">
        <v>341</v>
      </c>
      <c r="B8" s="251"/>
      <c r="C8" s="57" t="s">
        <v>321</v>
      </c>
      <c r="D8" s="57"/>
      <c r="E8" s="82"/>
      <c r="F8" s="82"/>
      <c r="G8" s="138" t="s">
        <v>109</v>
      </c>
      <c r="H8" s="83">
        <v>0</v>
      </c>
      <c r="I8" s="83"/>
      <c r="J8" s="316"/>
      <c r="K8" s="139">
        <v>0</v>
      </c>
      <c r="L8" s="321">
        <f>SUM(D8-I8-J8-K8)</f>
        <v>0</v>
      </c>
      <c r="M8" s="321"/>
      <c r="N8" s="232">
        <f>MIN(L8,M8)</f>
        <v>0</v>
      </c>
      <c r="O8" s="84">
        <f>SUM(K8,N8)</f>
        <v>0</v>
      </c>
      <c r="P8" s="48"/>
      <c r="Q8" s="116"/>
      <c r="R8" s="97"/>
    </row>
    <row r="9" spans="1:18" ht="13.5" thickBot="1" x14ac:dyDescent="0.25">
      <c r="A9" s="138" t="s">
        <v>342</v>
      </c>
      <c r="B9" s="251"/>
      <c r="C9" s="57" t="s">
        <v>321</v>
      </c>
      <c r="D9" s="57"/>
      <c r="E9" s="82"/>
      <c r="F9" s="82"/>
      <c r="G9" s="140" t="s">
        <v>83</v>
      </c>
      <c r="H9" s="231">
        <v>0</v>
      </c>
      <c r="I9" s="141">
        <v>0</v>
      </c>
      <c r="J9" s="316"/>
      <c r="K9" s="83"/>
      <c r="L9" s="321">
        <f>SUM(D9-H9-I9-J9-K9)</f>
        <v>0</v>
      </c>
      <c r="M9" s="321"/>
      <c r="N9" s="232">
        <f>MIN(L9,M9)</f>
        <v>0</v>
      </c>
      <c r="O9" s="84">
        <f>SUM(K9,N9)</f>
        <v>0</v>
      </c>
      <c r="P9" s="48"/>
      <c r="Q9" s="116"/>
      <c r="R9" s="97"/>
    </row>
    <row r="10" spans="1:18" ht="13.5" thickBot="1" x14ac:dyDescent="0.25">
      <c r="G10" s="98"/>
      <c r="K10" s="98"/>
      <c r="L10" s="312"/>
      <c r="M10" s="312"/>
      <c r="Q10" s="116"/>
      <c r="R10" s="97"/>
    </row>
    <row r="11" spans="1:18" ht="13.5" thickBot="1" x14ac:dyDescent="0.25">
      <c r="A11" s="63" t="s">
        <v>110</v>
      </c>
      <c r="B11" s="64"/>
      <c r="C11" s="64"/>
      <c r="D11" s="64"/>
      <c r="E11" s="64"/>
      <c r="F11" s="64"/>
      <c r="G11" s="64"/>
      <c r="H11" s="64"/>
      <c r="I11" s="64"/>
      <c r="J11" s="190"/>
      <c r="K11" s="135"/>
      <c r="L11" s="191"/>
      <c r="M11" s="191"/>
      <c r="N11" s="64"/>
      <c r="O11" s="49"/>
    </row>
    <row r="12" spans="1:18" ht="13.5" thickBot="1" x14ac:dyDescent="0.25">
      <c r="A12" s="50" t="s">
        <v>96</v>
      </c>
      <c r="B12" s="51" t="s">
        <v>97</v>
      </c>
      <c r="C12" s="51" t="s">
        <v>98</v>
      </c>
      <c r="D12" s="51" t="s">
        <v>99</v>
      </c>
      <c r="E12" s="51" t="s">
        <v>100</v>
      </c>
      <c r="F12" s="51" t="s">
        <v>101</v>
      </c>
      <c r="G12" s="51" t="s">
        <v>102</v>
      </c>
      <c r="H12" s="51" t="s">
        <v>103</v>
      </c>
      <c r="I12" s="51" t="s">
        <v>104</v>
      </c>
      <c r="J12" s="314" t="s">
        <v>105</v>
      </c>
      <c r="K12" s="136" t="s">
        <v>127</v>
      </c>
      <c r="L12" s="314" t="s">
        <v>196</v>
      </c>
      <c r="M12" s="314" t="s">
        <v>310</v>
      </c>
      <c r="N12" s="136" t="s">
        <v>316</v>
      </c>
      <c r="O12" s="136" t="s">
        <v>319</v>
      </c>
    </row>
    <row r="13" spans="1:18" ht="101.25" thickBot="1" x14ac:dyDescent="0.25">
      <c r="A13" s="52" t="s">
        <v>106</v>
      </c>
      <c r="B13" s="53" t="s">
        <v>351</v>
      </c>
      <c r="C13" s="53" t="s">
        <v>181</v>
      </c>
      <c r="D13" s="55" t="s">
        <v>107</v>
      </c>
      <c r="E13" s="55" t="s">
        <v>76</v>
      </c>
      <c r="F13" s="55" t="s">
        <v>174</v>
      </c>
      <c r="G13" s="55" t="s">
        <v>108</v>
      </c>
      <c r="H13" s="55" t="s">
        <v>91</v>
      </c>
      <c r="I13" s="55" t="s">
        <v>306</v>
      </c>
      <c r="J13" s="315" t="s">
        <v>313</v>
      </c>
      <c r="K13" s="53" t="s">
        <v>305</v>
      </c>
      <c r="L13" s="320" t="s">
        <v>315</v>
      </c>
      <c r="M13" s="320" t="s">
        <v>317</v>
      </c>
      <c r="N13" s="53" t="s">
        <v>311</v>
      </c>
      <c r="O13" s="56" t="s">
        <v>333</v>
      </c>
    </row>
    <row r="14" spans="1:18" ht="13.5" thickBot="1" x14ac:dyDescent="0.25">
      <c r="A14" s="138" t="s">
        <v>343</v>
      </c>
      <c r="B14" s="251"/>
      <c r="C14" s="57" t="s">
        <v>321</v>
      </c>
      <c r="D14" s="57"/>
      <c r="E14" s="82"/>
      <c r="F14" s="82"/>
      <c r="G14" s="138" t="s">
        <v>109</v>
      </c>
      <c r="H14" s="83"/>
      <c r="I14" s="83"/>
      <c r="J14" s="316"/>
      <c r="K14" s="139">
        <v>0</v>
      </c>
      <c r="L14" s="321">
        <f>SUM(D14-H14-I14-J14-K14)</f>
        <v>0</v>
      </c>
      <c r="M14" s="321"/>
      <c r="N14" s="232"/>
      <c r="O14" s="84">
        <f>SUM(K14,N14)</f>
        <v>0</v>
      </c>
    </row>
    <row r="15" spans="1:18" ht="13.5" thickBot="1" x14ac:dyDescent="0.25">
      <c r="A15" s="138" t="s">
        <v>356</v>
      </c>
      <c r="B15" s="251"/>
      <c r="C15" s="57" t="s">
        <v>321</v>
      </c>
      <c r="D15" s="57"/>
      <c r="E15" s="82"/>
      <c r="F15" s="82"/>
      <c r="G15" s="140" t="s">
        <v>83</v>
      </c>
      <c r="H15" s="231"/>
      <c r="I15" s="141">
        <v>0</v>
      </c>
      <c r="J15" s="316"/>
      <c r="K15" s="83"/>
      <c r="L15" s="321">
        <f>SUM(D15-H15-I15-J15-K15)</f>
        <v>0</v>
      </c>
      <c r="M15" s="321"/>
      <c r="N15" s="232">
        <f t="shared" ref="N15" si="0">MIN(L15,M15)</f>
        <v>0</v>
      </c>
      <c r="O15" s="84">
        <f>SUM(K15,N15)</f>
        <v>0</v>
      </c>
      <c r="P15" s="48"/>
      <c r="Q15" s="116"/>
      <c r="R15" s="97"/>
    </row>
    <row r="16" spans="1:18" x14ac:dyDescent="0.2">
      <c r="G16" s="98"/>
      <c r="K16" s="98"/>
      <c r="L16" s="312"/>
      <c r="M16" s="312"/>
    </row>
    <row r="17" spans="1:15" ht="13.5" thickBot="1" x14ac:dyDescent="0.25">
      <c r="G17" s="98"/>
      <c r="K17" s="98"/>
      <c r="L17" s="312"/>
      <c r="M17" s="312"/>
    </row>
    <row r="18" spans="1:15" ht="13.5" thickBot="1" x14ac:dyDescent="0.25">
      <c r="A18" s="63" t="s">
        <v>111</v>
      </c>
      <c r="B18" s="64"/>
      <c r="C18" s="64"/>
      <c r="D18" s="64"/>
      <c r="E18" s="64"/>
      <c r="F18" s="64"/>
      <c r="G18" s="64"/>
      <c r="H18" s="64"/>
      <c r="I18" s="64"/>
      <c r="J18" s="190"/>
      <c r="K18" s="135"/>
      <c r="L18" s="191"/>
      <c r="M18" s="191"/>
      <c r="N18" s="64"/>
      <c r="O18" s="49"/>
    </row>
    <row r="19" spans="1:15" ht="13.5" thickBot="1" x14ac:dyDescent="0.25">
      <c r="A19" s="50" t="s">
        <v>96</v>
      </c>
      <c r="B19" s="51" t="s">
        <v>97</v>
      </c>
      <c r="C19" s="51" t="s">
        <v>98</v>
      </c>
      <c r="D19" s="51" t="s">
        <v>99</v>
      </c>
      <c r="E19" s="51" t="s">
        <v>100</v>
      </c>
      <c r="F19" s="51" t="s">
        <v>101</v>
      </c>
      <c r="G19" s="51" t="s">
        <v>102</v>
      </c>
      <c r="H19" s="51" t="s">
        <v>103</v>
      </c>
      <c r="I19" s="51" t="s">
        <v>104</v>
      </c>
      <c r="J19" s="314" t="s">
        <v>105</v>
      </c>
      <c r="K19" s="136" t="s">
        <v>127</v>
      </c>
      <c r="L19" s="314" t="s">
        <v>196</v>
      </c>
      <c r="M19" s="314" t="s">
        <v>310</v>
      </c>
      <c r="N19" s="136" t="s">
        <v>316</v>
      </c>
      <c r="O19" s="136" t="s">
        <v>319</v>
      </c>
    </row>
    <row r="20" spans="1:15" ht="101.25" thickBot="1" x14ac:dyDescent="0.25">
      <c r="A20" s="52" t="s">
        <v>106</v>
      </c>
      <c r="B20" s="53" t="s">
        <v>351</v>
      </c>
      <c r="C20" s="53" t="s">
        <v>181</v>
      </c>
      <c r="D20" s="55" t="s">
        <v>107</v>
      </c>
      <c r="E20" s="55" t="s">
        <v>76</v>
      </c>
      <c r="F20" s="55" t="s">
        <v>174</v>
      </c>
      <c r="G20" s="55" t="s">
        <v>108</v>
      </c>
      <c r="H20" s="55" t="s">
        <v>91</v>
      </c>
      <c r="I20" s="55" t="s">
        <v>297</v>
      </c>
      <c r="J20" s="315" t="s">
        <v>312</v>
      </c>
      <c r="K20" s="53" t="s">
        <v>298</v>
      </c>
      <c r="L20" s="320" t="s">
        <v>315</v>
      </c>
      <c r="M20" s="320" t="s">
        <v>317</v>
      </c>
      <c r="N20" s="53" t="s">
        <v>311</v>
      </c>
      <c r="O20" s="56" t="s">
        <v>333</v>
      </c>
    </row>
    <row r="21" spans="1:15" ht="13.5" thickBot="1" x14ac:dyDescent="0.25">
      <c r="A21" s="138" t="s">
        <v>357</v>
      </c>
      <c r="B21" s="251"/>
      <c r="C21" s="57" t="s">
        <v>321</v>
      </c>
      <c r="D21" s="57"/>
      <c r="E21" s="82"/>
      <c r="F21" s="82"/>
      <c r="G21" s="140" t="s">
        <v>83</v>
      </c>
      <c r="H21" s="231"/>
      <c r="I21" s="141">
        <v>0</v>
      </c>
      <c r="J21" s="316"/>
      <c r="K21" s="83"/>
      <c r="L21" s="321">
        <f>SUM(D21-H21-I21-J21-K21)</f>
        <v>0</v>
      </c>
      <c r="M21" s="321"/>
      <c r="N21" s="232">
        <f t="shared" ref="N21" si="1">MIN(L21,M21)</f>
        <v>0</v>
      </c>
      <c r="O21" s="84">
        <f t="shared" ref="O21" si="2">SUM(K21,N21)</f>
        <v>0</v>
      </c>
    </row>
    <row r="22" spans="1:15" x14ac:dyDescent="0.2">
      <c r="G22" s="98"/>
      <c r="K22" s="98"/>
      <c r="L22" s="312"/>
      <c r="M22" s="312"/>
    </row>
    <row r="23" spans="1:15" ht="13.5" thickBot="1" x14ac:dyDescent="0.25">
      <c r="G23" s="98"/>
      <c r="K23" s="98"/>
      <c r="L23" s="312"/>
      <c r="M23" s="312"/>
    </row>
    <row r="24" spans="1:15" ht="13.5" thickBot="1" x14ac:dyDescent="0.25">
      <c r="A24" s="63" t="s">
        <v>112</v>
      </c>
      <c r="B24" s="64"/>
      <c r="C24" s="64"/>
      <c r="D24" s="64"/>
      <c r="E24" s="64"/>
      <c r="F24" s="64"/>
      <c r="G24" s="64"/>
      <c r="H24" s="64"/>
      <c r="I24" s="64"/>
      <c r="J24" s="190"/>
      <c r="K24" s="135"/>
      <c r="L24" s="191"/>
      <c r="M24" s="191"/>
      <c r="N24" s="64"/>
      <c r="O24" s="49"/>
    </row>
    <row r="25" spans="1:15" ht="13.5" thickBot="1" x14ac:dyDescent="0.25">
      <c r="A25" s="50" t="s">
        <v>96</v>
      </c>
      <c r="B25" s="51" t="s">
        <v>97</v>
      </c>
      <c r="C25" s="51" t="s">
        <v>98</v>
      </c>
      <c r="D25" s="51" t="s">
        <v>99</v>
      </c>
      <c r="E25" s="51" t="s">
        <v>100</v>
      </c>
      <c r="F25" s="51" t="s">
        <v>101</v>
      </c>
      <c r="G25" s="51" t="s">
        <v>102</v>
      </c>
      <c r="H25" s="51" t="s">
        <v>103</v>
      </c>
      <c r="I25" s="51" t="s">
        <v>104</v>
      </c>
      <c r="J25" s="314" t="s">
        <v>105</v>
      </c>
      <c r="K25" s="136" t="s">
        <v>127</v>
      </c>
      <c r="L25" s="314" t="s">
        <v>196</v>
      </c>
      <c r="M25" s="314" t="s">
        <v>310</v>
      </c>
      <c r="N25" s="136" t="s">
        <v>316</v>
      </c>
      <c r="O25" s="136" t="s">
        <v>319</v>
      </c>
    </row>
    <row r="26" spans="1:15" ht="101.25" thickBot="1" x14ac:dyDescent="0.25">
      <c r="A26" s="52" t="s">
        <v>106</v>
      </c>
      <c r="B26" s="53" t="s">
        <v>351</v>
      </c>
      <c r="C26" s="53" t="s">
        <v>181</v>
      </c>
      <c r="D26" s="55" t="s">
        <v>107</v>
      </c>
      <c r="E26" s="55" t="s">
        <v>76</v>
      </c>
      <c r="F26" s="55" t="s">
        <v>174</v>
      </c>
      <c r="G26" s="55" t="s">
        <v>108</v>
      </c>
      <c r="H26" s="55" t="s">
        <v>91</v>
      </c>
      <c r="I26" s="55" t="s">
        <v>300</v>
      </c>
      <c r="J26" s="315" t="s">
        <v>313</v>
      </c>
      <c r="K26" s="53" t="s">
        <v>304</v>
      </c>
      <c r="L26" s="320" t="s">
        <v>315</v>
      </c>
      <c r="M26" s="320" t="s">
        <v>317</v>
      </c>
      <c r="N26" s="53" t="s">
        <v>311</v>
      </c>
      <c r="O26" s="56" t="s">
        <v>333</v>
      </c>
    </row>
    <row r="27" spans="1:15" ht="13.5" thickBot="1" x14ac:dyDescent="0.25">
      <c r="A27" s="251" t="s">
        <v>344</v>
      </c>
      <c r="B27" s="251"/>
      <c r="C27" s="57" t="s">
        <v>321</v>
      </c>
      <c r="D27" s="57"/>
      <c r="E27" s="82"/>
      <c r="F27" s="82"/>
      <c r="G27" s="140" t="s">
        <v>83</v>
      </c>
      <c r="H27" s="85"/>
      <c r="I27" s="141">
        <v>0</v>
      </c>
      <c r="J27" s="316"/>
      <c r="K27" s="83">
        <v>0</v>
      </c>
      <c r="L27" s="321">
        <f>SUM(D27-H27-I27-J27-K27)</f>
        <v>0</v>
      </c>
      <c r="M27" s="321"/>
      <c r="N27" s="232">
        <f t="shared" ref="N27" si="3">MIN(L27,M27)</f>
        <v>0</v>
      </c>
      <c r="O27" s="84">
        <f>SUM(K27,N27)</f>
        <v>0</v>
      </c>
    </row>
    <row r="28" spans="1:15" ht="13.5" thickBot="1" x14ac:dyDescent="0.25">
      <c r="A28" s="182"/>
      <c r="B28" s="183"/>
      <c r="C28" s="183"/>
      <c r="D28" s="184"/>
      <c r="E28" s="185"/>
      <c r="F28" s="185"/>
      <c r="G28" s="186"/>
      <c r="H28" s="187"/>
      <c r="I28" s="187"/>
      <c r="J28" s="317"/>
      <c r="K28" s="187"/>
      <c r="L28" s="317"/>
      <c r="M28" s="317"/>
      <c r="N28" s="187"/>
      <c r="O28" s="188"/>
    </row>
    <row r="29" spans="1:15" ht="13.5" thickBot="1" x14ac:dyDescent="0.25">
      <c r="A29" s="189" t="s">
        <v>113</v>
      </c>
      <c r="B29" s="190"/>
      <c r="C29" s="190"/>
      <c r="D29" s="190"/>
      <c r="E29" s="190"/>
      <c r="F29" s="190"/>
      <c r="G29" s="190"/>
      <c r="H29" s="190"/>
      <c r="I29" s="190"/>
      <c r="J29" s="190"/>
      <c r="K29" s="191"/>
      <c r="L29" s="191"/>
      <c r="M29" s="191"/>
      <c r="N29" s="190"/>
      <c r="O29" s="192"/>
    </row>
    <row r="30" spans="1:15" ht="13.5" thickBot="1" x14ac:dyDescent="0.25">
      <c r="A30" s="50" t="s">
        <v>96</v>
      </c>
      <c r="B30" s="51" t="s">
        <v>97</v>
      </c>
      <c r="C30" s="51" t="s">
        <v>98</v>
      </c>
      <c r="D30" s="51" t="s">
        <v>99</v>
      </c>
      <c r="E30" s="51" t="s">
        <v>100</v>
      </c>
      <c r="F30" s="51" t="s">
        <v>101</v>
      </c>
      <c r="G30" s="51" t="s">
        <v>102</v>
      </c>
      <c r="H30" s="51" t="s">
        <v>103</v>
      </c>
      <c r="I30" s="51" t="s">
        <v>104</v>
      </c>
      <c r="J30" s="314" t="s">
        <v>105</v>
      </c>
      <c r="K30" s="136" t="s">
        <v>127</v>
      </c>
      <c r="L30" s="314" t="s">
        <v>196</v>
      </c>
      <c r="M30" s="314" t="s">
        <v>310</v>
      </c>
      <c r="N30" s="136" t="s">
        <v>316</v>
      </c>
      <c r="O30" s="136" t="s">
        <v>319</v>
      </c>
    </row>
    <row r="31" spans="1:15" ht="101.25" thickBot="1" x14ac:dyDescent="0.25">
      <c r="A31" s="52" t="s">
        <v>106</v>
      </c>
      <c r="B31" s="53" t="s">
        <v>351</v>
      </c>
      <c r="C31" s="53" t="s">
        <v>181</v>
      </c>
      <c r="D31" s="54" t="s">
        <v>107</v>
      </c>
      <c r="E31" s="54" t="s">
        <v>76</v>
      </c>
      <c r="F31" s="55" t="s">
        <v>174</v>
      </c>
      <c r="G31" s="55" t="s">
        <v>108</v>
      </c>
      <c r="H31" s="55" t="s">
        <v>91</v>
      </c>
      <c r="I31" s="55" t="s">
        <v>307</v>
      </c>
      <c r="J31" s="315" t="s">
        <v>312</v>
      </c>
      <c r="K31" s="53" t="s">
        <v>308</v>
      </c>
      <c r="L31" s="320" t="s">
        <v>315</v>
      </c>
      <c r="M31" s="320" t="s">
        <v>317</v>
      </c>
      <c r="N31" s="53" t="s">
        <v>311</v>
      </c>
      <c r="O31" s="56" t="s">
        <v>333</v>
      </c>
    </row>
    <row r="32" spans="1:15" ht="13.5" thickBot="1" x14ac:dyDescent="0.25">
      <c r="A32" s="251" t="s">
        <v>345</v>
      </c>
      <c r="B32" s="251"/>
      <c r="C32" s="57" t="s">
        <v>321</v>
      </c>
      <c r="D32" s="57"/>
      <c r="E32" s="82"/>
      <c r="F32" s="82"/>
      <c r="G32" s="138" t="s">
        <v>109</v>
      </c>
      <c r="H32" s="83"/>
      <c r="I32" s="83"/>
      <c r="J32" s="316"/>
      <c r="K32" s="139">
        <v>0</v>
      </c>
      <c r="L32" s="321">
        <f t="shared" ref="L32:L33" si="4">SUM(D32-H32-I32-J32-K32)</f>
        <v>0</v>
      </c>
      <c r="M32" s="321"/>
      <c r="N32" s="232">
        <f t="shared" ref="N32:N33" si="5">MIN(L32,M32)</f>
        <v>0</v>
      </c>
      <c r="O32" s="84">
        <f t="shared" ref="O32:O33" si="6">SUM(K32,N32)</f>
        <v>0</v>
      </c>
    </row>
    <row r="33" spans="1:15" ht="13.5" thickBot="1" x14ac:dyDescent="0.25">
      <c r="A33" s="251" t="s">
        <v>346</v>
      </c>
      <c r="B33" s="251"/>
      <c r="C33" s="57" t="s">
        <v>321</v>
      </c>
      <c r="D33" s="57"/>
      <c r="E33" s="82"/>
      <c r="F33" s="82"/>
      <c r="G33" s="140" t="s">
        <v>83</v>
      </c>
      <c r="H33" s="85"/>
      <c r="I33" s="141">
        <v>0</v>
      </c>
      <c r="J33" s="316"/>
      <c r="K33" s="83"/>
      <c r="L33" s="321">
        <f t="shared" si="4"/>
        <v>0</v>
      </c>
      <c r="M33" s="321"/>
      <c r="N33" s="232">
        <f t="shared" si="5"/>
        <v>0</v>
      </c>
      <c r="O33" s="84">
        <f t="shared" si="6"/>
        <v>0</v>
      </c>
    </row>
    <row r="34" spans="1:15" ht="13.5" thickBot="1" x14ac:dyDescent="0.25">
      <c r="G34" s="98"/>
      <c r="K34" s="98"/>
      <c r="L34" s="312"/>
      <c r="M34" s="312"/>
    </row>
    <row r="35" spans="1:15" ht="13.5" thickBot="1" x14ac:dyDescent="0.25">
      <c r="A35" s="189" t="s">
        <v>114</v>
      </c>
      <c r="B35" s="190"/>
      <c r="C35" s="190"/>
      <c r="D35" s="190"/>
      <c r="E35" s="190"/>
      <c r="F35" s="190"/>
      <c r="G35" s="190"/>
      <c r="H35" s="190"/>
      <c r="I35" s="190"/>
      <c r="J35" s="190"/>
      <c r="K35" s="191"/>
      <c r="L35" s="191"/>
      <c r="M35" s="191"/>
      <c r="N35" s="190"/>
      <c r="O35" s="192"/>
    </row>
    <row r="36" spans="1:15" ht="13.5" thickBot="1" x14ac:dyDescent="0.25">
      <c r="A36" s="50" t="s">
        <v>96</v>
      </c>
      <c r="B36" s="51" t="s">
        <v>97</v>
      </c>
      <c r="C36" s="51" t="s">
        <v>98</v>
      </c>
      <c r="D36" s="51" t="s">
        <v>99</v>
      </c>
      <c r="E36" s="51" t="s">
        <v>100</v>
      </c>
      <c r="F36" s="51" t="s">
        <v>101</v>
      </c>
      <c r="G36" s="51" t="s">
        <v>102</v>
      </c>
      <c r="H36" s="51" t="s">
        <v>103</v>
      </c>
      <c r="I36" s="51" t="s">
        <v>104</v>
      </c>
      <c r="J36" s="314" t="s">
        <v>105</v>
      </c>
      <c r="K36" s="136" t="s">
        <v>127</v>
      </c>
      <c r="L36" s="314" t="s">
        <v>196</v>
      </c>
      <c r="M36" s="314" t="s">
        <v>310</v>
      </c>
      <c r="N36" s="136" t="s">
        <v>316</v>
      </c>
      <c r="O36" s="136" t="s">
        <v>319</v>
      </c>
    </row>
    <row r="37" spans="1:15" ht="101.25" thickBot="1" x14ac:dyDescent="0.25">
      <c r="A37" s="52" t="s">
        <v>106</v>
      </c>
      <c r="B37" s="53" t="s">
        <v>351</v>
      </c>
      <c r="C37" s="53" t="s">
        <v>181</v>
      </c>
      <c r="D37" s="55" t="s">
        <v>107</v>
      </c>
      <c r="E37" s="55" t="s">
        <v>76</v>
      </c>
      <c r="F37" s="55" t="s">
        <v>174</v>
      </c>
      <c r="G37" s="55" t="s">
        <v>108</v>
      </c>
      <c r="H37" s="55" t="s">
        <v>91</v>
      </c>
      <c r="I37" s="55" t="s">
        <v>301</v>
      </c>
      <c r="J37" s="315" t="s">
        <v>313</v>
      </c>
      <c r="K37" s="53" t="s">
        <v>303</v>
      </c>
      <c r="L37" s="320" t="s">
        <v>315</v>
      </c>
      <c r="M37" s="320" t="s">
        <v>317</v>
      </c>
      <c r="N37" s="53" t="s">
        <v>311</v>
      </c>
      <c r="O37" s="56" t="s">
        <v>333</v>
      </c>
    </row>
    <row r="38" spans="1:15" ht="13.5" thickBot="1" x14ac:dyDescent="0.25">
      <c r="A38" s="251" t="s">
        <v>347</v>
      </c>
      <c r="B38" s="251"/>
      <c r="C38" s="57" t="s">
        <v>321</v>
      </c>
      <c r="D38" s="57"/>
      <c r="E38" s="82"/>
      <c r="F38" s="82"/>
      <c r="G38" s="138" t="s">
        <v>109</v>
      </c>
      <c r="H38" s="83"/>
      <c r="I38" s="83">
        <v>0</v>
      </c>
      <c r="J38" s="316"/>
      <c r="K38" s="139">
        <v>0</v>
      </c>
      <c r="L38" s="321">
        <f>SUM(D38-H38-I38-J38-K38)</f>
        <v>0</v>
      </c>
      <c r="M38" s="321"/>
      <c r="N38" s="232">
        <f t="shared" ref="N38:N39" si="7">MIN(L38,M38)</f>
        <v>0</v>
      </c>
      <c r="O38" s="84">
        <f t="shared" ref="O38:O39" si="8">SUM(K38,N38)</f>
        <v>0</v>
      </c>
    </row>
    <row r="39" spans="1:15" ht="13.5" thickBot="1" x14ac:dyDescent="0.25">
      <c r="A39" s="251" t="s">
        <v>348</v>
      </c>
      <c r="B39" s="251"/>
      <c r="C39" s="57" t="s">
        <v>321</v>
      </c>
      <c r="D39" s="57"/>
      <c r="E39" s="82"/>
      <c r="F39" s="82"/>
      <c r="G39" s="140" t="s">
        <v>83</v>
      </c>
      <c r="H39" s="85"/>
      <c r="I39" s="141">
        <v>0</v>
      </c>
      <c r="J39" s="316"/>
      <c r="K39" s="83">
        <v>0</v>
      </c>
      <c r="L39" s="321">
        <f>SUM(D39-H39-I39-J39-K39)</f>
        <v>0</v>
      </c>
      <c r="M39" s="321"/>
      <c r="N39" s="232">
        <f t="shared" si="7"/>
        <v>0</v>
      </c>
      <c r="O39" s="84">
        <f t="shared" si="8"/>
        <v>0</v>
      </c>
    </row>
    <row r="40" spans="1:15" ht="13.5" thickBot="1" x14ac:dyDescent="0.25">
      <c r="A40" s="182"/>
      <c r="B40" s="183"/>
      <c r="C40" s="183"/>
      <c r="D40" s="184"/>
      <c r="E40" s="185"/>
      <c r="F40" s="185"/>
      <c r="G40" s="186"/>
      <c r="H40" s="187"/>
      <c r="I40" s="187"/>
      <c r="J40" s="317"/>
      <c r="K40" s="187"/>
      <c r="L40" s="317"/>
      <c r="M40" s="317"/>
      <c r="N40" s="187"/>
      <c r="O40" s="188"/>
    </row>
    <row r="41" spans="1:15" ht="13.9" customHeight="1" thickBot="1" x14ac:dyDescent="0.25">
      <c r="A41" s="189" t="s">
        <v>115</v>
      </c>
      <c r="B41" s="190"/>
      <c r="C41" s="190"/>
      <c r="D41" s="190"/>
      <c r="E41" s="190"/>
      <c r="F41" s="190"/>
      <c r="G41" s="190"/>
      <c r="H41" s="190"/>
      <c r="I41" s="190"/>
      <c r="J41" s="190"/>
      <c r="K41" s="191"/>
      <c r="L41" s="191"/>
      <c r="M41" s="191"/>
      <c r="N41" s="190"/>
      <c r="O41" s="192"/>
    </row>
    <row r="42" spans="1:15" ht="13.5" thickBot="1" x14ac:dyDescent="0.25">
      <c r="A42" s="50" t="s">
        <v>96</v>
      </c>
      <c r="B42" s="51" t="s">
        <v>97</v>
      </c>
      <c r="C42" s="51" t="s">
        <v>98</v>
      </c>
      <c r="D42" s="51" t="s">
        <v>99</v>
      </c>
      <c r="E42" s="51" t="s">
        <v>100</v>
      </c>
      <c r="F42" s="51" t="s">
        <v>101</v>
      </c>
      <c r="G42" s="51" t="s">
        <v>102</v>
      </c>
      <c r="H42" s="51" t="s">
        <v>103</v>
      </c>
      <c r="I42" s="51" t="s">
        <v>104</v>
      </c>
      <c r="J42" s="314" t="s">
        <v>105</v>
      </c>
      <c r="K42" s="136" t="s">
        <v>127</v>
      </c>
      <c r="L42" s="314" t="s">
        <v>196</v>
      </c>
      <c r="M42" s="314" t="s">
        <v>310</v>
      </c>
      <c r="N42" s="136" t="s">
        <v>316</v>
      </c>
      <c r="O42" s="136" t="s">
        <v>319</v>
      </c>
    </row>
    <row r="43" spans="1:15" ht="101.25" thickBot="1" x14ac:dyDescent="0.25">
      <c r="A43" s="52" t="s">
        <v>106</v>
      </c>
      <c r="B43" s="53" t="s">
        <v>351</v>
      </c>
      <c r="C43" s="53" t="s">
        <v>181</v>
      </c>
      <c r="D43" s="55" t="s">
        <v>107</v>
      </c>
      <c r="E43" s="55" t="s">
        <v>76</v>
      </c>
      <c r="F43" s="55" t="s">
        <v>174</v>
      </c>
      <c r="G43" s="55" t="s">
        <v>108</v>
      </c>
      <c r="H43" s="55" t="s">
        <v>91</v>
      </c>
      <c r="I43" s="55" t="s">
        <v>307</v>
      </c>
      <c r="J43" s="315" t="s">
        <v>312</v>
      </c>
      <c r="K43" s="53" t="s">
        <v>308</v>
      </c>
      <c r="L43" s="320" t="s">
        <v>315</v>
      </c>
      <c r="M43" s="320" t="s">
        <v>317</v>
      </c>
      <c r="N43" s="53" t="s">
        <v>311</v>
      </c>
      <c r="O43" s="56" t="s">
        <v>333</v>
      </c>
    </row>
    <row r="44" spans="1:15" ht="13.9" customHeight="1" thickBot="1" x14ac:dyDescent="0.25">
      <c r="A44" s="251" t="s">
        <v>349</v>
      </c>
      <c r="B44" s="251"/>
      <c r="C44" s="57" t="s">
        <v>321</v>
      </c>
      <c r="D44" s="57"/>
      <c r="E44" s="82"/>
      <c r="F44" s="82"/>
      <c r="G44" s="140" t="s">
        <v>83</v>
      </c>
      <c r="H44" s="85"/>
      <c r="I44" s="141">
        <v>0</v>
      </c>
      <c r="J44" s="316"/>
      <c r="K44" s="83"/>
      <c r="L44" s="321">
        <f>SUM(D44-H44-I44-J44-K44)</f>
        <v>0</v>
      </c>
      <c r="M44" s="321">
        <v>14.85</v>
      </c>
      <c r="N44" s="232">
        <f t="shared" ref="N44" si="9">MIN(L44,M44)</f>
        <v>0</v>
      </c>
      <c r="O44" s="84">
        <f t="shared" ref="O44" si="10">SUM(K44,N44)</f>
        <v>0</v>
      </c>
    </row>
    <row r="45" spans="1:15" ht="13.5" thickBot="1" x14ac:dyDescent="0.25">
      <c r="A45" s="193"/>
      <c r="B45" s="194"/>
      <c r="C45" s="194"/>
      <c r="D45" s="195"/>
      <c r="E45" s="196"/>
      <c r="F45" s="196"/>
      <c r="G45" s="197"/>
      <c r="H45" s="198"/>
      <c r="I45" s="198"/>
      <c r="J45" s="318"/>
      <c r="K45" s="187"/>
      <c r="L45" s="317"/>
      <c r="M45" s="317"/>
      <c r="N45" s="198"/>
      <c r="O45" s="199"/>
    </row>
    <row r="46" spans="1:15" ht="13.5" thickBot="1" x14ac:dyDescent="0.25">
      <c r="A46" s="189" t="s">
        <v>116</v>
      </c>
      <c r="B46" s="190"/>
      <c r="C46" s="190"/>
      <c r="D46" s="190"/>
      <c r="E46" s="190"/>
      <c r="F46" s="190"/>
      <c r="G46" s="190"/>
      <c r="H46" s="190"/>
      <c r="I46" s="190"/>
      <c r="J46" s="190"/>
      <c r="K46" s="191"/>
      <c r="L46" s="191"/>
      <c r="M46" s="191"/>
      <c r="N46" s="190"/>
      <c r="O46" s="192"/>
    </row>
    <row r="47" spans="1:15" ht="13.5" thickBot="1" x14ac:dyDescent="0.25">
      <c r="A47" s="50" t="s">
        <v>96</v>
      </c>
      <c r="B47" s="51" t="s">
        <v>97</v>
      </c>
      <c r="C47" s="51" t="s">
        <v>98</v>
      </c>
      <c r="D47" s="51" t="s">
        <v>99</v>
      </c>
      <c r="E47" s="51" t="s">
        <v>100</v>
      </c>
      <c r="F47" s="51" t="s">
        <v>101</v>
      </c>
      <c r="G47" s="51" t="s">
        <v>102</v>
      </c>
      <c r="H47" s="51" t="s">
        <v>103</v>
      </c>
      <c r="I47" s="51" t="s">
        <v>104</v>
      </c>
      <c r="J47" s="314" t="s">
        <v>105</v>
      </c>
      <c r="K47" s="136" t="s">
        <v>127</v>
      </c>
      <c r="L47" s="314" t="s">
        <v>196</v>
      </c>
      <c r="M47" s="314" t="s">
        <v>310</v>
      </c>
      <c r="N47" s="136" t="s">
        <v>316</v>
      </c>
      <c r="O47" s="136" t="s">
        <v>319</v>
      </c>
    </row>
    <row r="48" spans="1:15" ht="101.25" thickBot="1" x14ac:dyDescent="0.25">
      <c r="A48" s="52" t="s">
        <v>106</v>
      </c>
      <c r="B48" s="53" t="s">
        <v>351</v>
      </c>
      <c r="C48" s="53" t="s">
        <v>181</v>
      </c>
      <c r="D48" s="55" t="s">
        <v>107</v>
      </c>
      <c r="E48" s="55" t="s">
        <v>76</v>
      </c>
      <c r="F48" s="55" t="s">
        <v>174</v>
      </c>
      <c r="G48" s="55" t="s">
        <v>108</v>
      </c>
      <c r="H48" s="55" t="s">
        <v>91</v>
      </c>
      <c r="I48" s="55" t="s">
        <v>302</v>
      </c>
      <c r="J48" s="315" t="s">
        <v>313</v>
      </c>
      <c r="K48" s="53" t="s">
        <v>303</v>
      </c>
      <c r="L48" s="320" t="s">
        <v>315</v>
      </c>
      <c r="M48" s="320" t="s">
        <v>317</v>
      </c>
      <c r="N48" s="53" t="s">
        <v>311</v>
      </c>
      <c r="O48" s="56" t="s">
        <v>333</v>
      </c>
    </row>
    <row r="49" spans="1:19" ht="13.5" thickBot="1" x14ac:dyDescent="0.25">
      <c r="A49" s="251" t="s">
        <v>352</v>
      </c>
      <c r="B49" s="251"/>
      <c r="C49" s="57" t="s">
        <v>321</v>
      </c>
      <c r="D49" s="57"/>
      <c r="E49" s="82"/>
      <c r="F49" s="82"/>
      <c r="G49" s="140" t="s">
        <v>83</v>
      </c>
      <c r="H49" s="85"/>
      <c r="I49" s="141">
        <v>0</v>
      </c>
      <c r="J49" s="316"/>
      <c r="K49" s="83">
        <v>0</v>
      </c>
      <c r="L49" s="321">
        <f>SUM(D49-H49-I49-J49-K49)</f>
        <v>0</v>
      </c>
      <c r="M49" s="321"/>
      <c r="N49" s="232">
        <f t="shared" ref="N49" si="11">MIN(L49,M49)</f>
        <v>0</v>
      </c>
      <c r="O49" s="84">
        <f t="shared" ref="O49" si="12">SUM(K49,N49)</f>
        <v>0</v>
      </c>
    </row>
    <row r="50" spans="1:19" x14ac:dyDescent="0.2">
      <c r="A50" s="182"/>
      <c r="B50" s="183"/>
      <c r="C50" s="183"/>
      <c r="D50" s="184"/>
      <c r="E50" s="185"/>
      <c r="F50" s="185"/>
      <c r="G50" s="186"/>
      <c r="H50" s="187"/>
      <c r="I50" s="187"/>
      <c r="J50" s="317"/>
      <c r="K50" s="187"/>
      <c r="L50" s="317"/>
      <c r="M50" s="317"/>
      <c r="N50" s="187"/>
      <c r="O50" s="188"/>
    </row>
    <row r="51" spans="1:19" x14ac:dyDescent="0.2">
      <c r="A51" s="403" t="s">
        <v>117</v>
      </c>
      <c r="B51" s="403"/>
      <c r="C51" s="403"/>
      <c r="D51" s="403"/>
      <c r="E51" s="403"/>
      <c r="F51" s="311"/>
      <c r="G51" s="186"/>
      <c r="H51" s="187"/>
      <c r="I51" s="187"/>
      <c r="J51" s="317"/>
      <c r="K51" s="187"/>
      <c r="L51" s="317"/>
      <c r="M51" s="317"/>
      <c r="N51" s="187"/>
      <c r="O51" s="188"/>
    </row>
    <row r="52" spans="1:19" x14ac:dyDescent="0.2">
      <c r="G52" s="98"/>
      <c r="K52" s="98"/>
      <c r="L52" s="312"/>
      <c r="M52" s="312"/>
    </row>
    <row r="53" spans="1:19" ht="15" x14ac:dyDescent="0.2">
      <c r="A53" s="115" t="s">
        <v>118</v>
      </c>
      <c r="G53" s="98"/>
      <c r="K53" s="98"/>
      <c r="L53" s="312"/>
      <c r="M53" s="312"/>
    </row>
    <row r="54" spans="1:19" ht="27.75" customHeight="1" x14ac:dyDescent="0.2">
      <c r="A54" s="402" t="s">
        <v>175</v>
      </c>
      <c r="B54" s="402"/>
      <c r="C54" s="402"/>
      <c r="D54" s="402"/>
      <c r="E54" s="402"/>
      <c r="F54" s="402"/>
      <c r="G54" s="402"/>
      <c r="H54" s="402"/>
      <c r="I54" s="402"/>
      <c r="J54" s="402"/>
      <c r="K54" s="402"/>
      <c r="L54" s="402"/>
      <c r="M54" s="402"/>
      <c r="N54" s="402"/>
      <c r="O54" s="402"/>
    </row>
    <row r="55" spans="1:19" ht="33" customHeight="1" x14ac:dyDescent="0.2">
      <c r="A55" s="405" t="s">
        <v>299</v>
      </c>
      <c r="B55" s="405"/>
      <c r="C55" s="405"/>
      <c r="D55" s="405"/>
      <c r="E55" s="405"/>
      <c r="F55" s="405"/>
      <c r="G55" s="405"/>
      <c r="H55" s="405"/>
      <c r="I55" s="405"/>
      <c r="J55" s="405"/>
      <c r="K55" s="405"/>
      <c r="L55" s="405"/>
      <c r="M55" s="405"/>
      <c r="N55" s="405"/>
      <c r="O55" s="405"/>
      <c r="P55" s="307"/>
      <c r="Q55" s="307"/>
      <c r="R55" s="307"/>
      <c r="S55" s="307"/>
    </row>
    <row r="56" spans="1:19" ht="32.25" customHeight="1" x14ac:dyDescent="0.2">
      <c r="A56" s="404" t="s">
        <v>314</v>
      </c>
      <c r="B56" s="404"/>
      <c r="C56" s="404"/>
      <c r="D56" s="404"/>
      <c r="E56" s="404"/>
      <c r="F56" s="404"/>
      <c r="G56" s="404"/>
      <c r="H56" s="404"/>
      <c r="I56" s="404"/>
      <c r="J56" s="404"/>
      <c r="K56" s="404"/>
      <c r="L56" s="404"/>
      <c r="M56" s="404"/>
      <c r="N56" s="404"/>
      <c r="O56" s="404"/>
    </row>
    <row r="57" spans="1:19" x14ac:dyDescent="0.2">
      <c r="A57" s="142"/>
      <c r="G57" s="98"/>
      <c r="K57" s="98"/>
      <c r="L57" s="312"/>
      <c r="M57" s="312"/>
    </row>
    <row r="58" spans="1:19" x14ac:dyDescent="0.2">
      <c r="G58" s="98"/>
      <c r="K58" s="98"/>
      <c r="L58" s="312"/>
      <c r="M58" s="312"/>
    </row>
    <row r="59" spans="1:19" x14ac:dyDescent="0.2">
      <c r="G59" s="98"/>
      <c r="K59" s="98"/>
      <c r="L59" s="312"/>
      <c r="M59" s="312"/>
    </row>
    <row r="60" spans="1:19" x14ac:dyDescent="0.2">
      <c r="G60" s="98"/>
      <c r="K60" s="98"/>
      <c r="L60" s="312"/>
      <c r="M60" s="312"/>
    </row>
    <row r="61" spans="1:19" x14ac:dyDescent="0.2">
      <c r="G61" s="98"/>
      <c r="K61" s="98"/>
      <c r="L61" s="312"/>
      <c r="M61" s="312"/>
    </row>
    <row r="62" spans="1:19" x14ac:dyDescent="0.2">
      <c r="G62" s="98"/>
      <c r="K62" s="98"/>
      <c r="L62" s="312"/>
      <c r="M62" s="312"/>
    </row>
    <row r="63" spans="1:19" x14ac:dyDescent="0.2">
      <c r="G63" s="98"/>
      <c r="K63" s="98"/>
      <c r="L63" s="312"/>
      <c r="M63" s="312"/>
    </row>
    <row r="64" spans="1:19" x14ac:dyDescent="0.2">
      <c r="G64" s="98"/>
      <c r="K64" s="98"/>
      <c r="L64" s="312"/>
      <c r="M64" s="312"/>
    </row>
    <row r="65" spans="7:13" x14ac:dyDescent="0.2">
      <c r="G65" s="98"/>
      <c r="K65" s="98"/>
      <c r="L65" s="312"/>
      <c r="M65" s="312"/>
    </row>
    <row r="66" spans="7:13" x14ac:dyDescent="0.2">
      <c r="G66" s="98"/>
      <c r="K66" s="98"/>
      <c r="L66" s="312"/>
      <c r="M66" s="312"/>
    </row>
    <row r="67" spans="7:13" x14ac:dyDescent="0.2">
      <c r="G67" s="98"/>
      <c r="K67" s="98"/>
      <c r="L67" s="312"/>
      <c r="M67" s="312"/>
    </row>
    <row r="68" spans="7:13" x14ac:dyDescent="0.2">
      <c r="G68" s="98"/>
      <c r="K68" s="98"/>
      <c r="L68" s="312"/>
      <c r="M68" s="312"/>
    </row>
    <row r="69" spans="7:13" x14ac:dyDescent="0.2">
      <c r="G69" s="98"/>
      <c r="K69" s="98"/>
      <c r="L69" s="312"/>
      <c r="M69" s="312"/>
    </row>
  </sheetData>
  <mergeCells count="4">
    <mergeCell ref="A51:E51"/>
    <mergeCell ref="A54:O54"/>
    <mergeCell ref="A55:O55"/>
    <mergeCell ref="A56:O56"/>
  </mergeCells>
  <dataValidations count="40">
    <dataValidation type="decimal" operator="lessThanOrEqual" allowBlank="1" showInputMessage="1" showErrorMessage="1" error="The Maximum Broadband Benefit is up to $75_x000a__x000a_" sqref="J27 J49 J15 J14 J38 J39" xr:uid="{83A71CE3-8909-4C1C-8344-77EC27FDA6D5}">
      <formula1>75</formula1>
    </dataValidation>
    <dataValidation type="decimal" operator="lessThanOrEqual" allowBlank="1" showInputMessage="1" showErrorMessage="1" error="The Maximum Broadband Benefit is up to $50_x000a_" sqref="J44 J8:J9 J32:J33 J21" xr:uid="{16973568-CDC5-4F98-9786-95D79CEF94F3}">
      <formula1>50</formula1>
    </dataValidation>
    <dataValidation type="list" showDropDown="1" showInputMessage="1" showErrorMessage="1" error="Claim Form Line # 2.2g corresponds to EBB" sqref="C21" xr:uid="{F59CCBBF-6670-46AF-B561-EDB66EBDA41D}">
      <formula1>"EBB"</formula1>
    </dataValidation>
    <dataValidation type="list" showDropDown="1" showInputMessage="1" showErrorMessage="1" prompt="Do not change the Line Numbers" sqref="A21" xr:uid="{110AA34A-B667-4755-8A9B-3E68064FADCD}">
      <formula1>"2.2g"</formula1>
    </dataValidation>
    <dataValidation type="list" operator="equal" showDropDown="1" showInputMessage="1" showErrorMessage="1" error="Claim Form Line # 2.3g corresponds to EBB" sqref="C27" xr:uid="{7FAE3D9A-F174-4D09-9E37-95BA71E32AEF}">
      <formula1>"EBB"</formula1>
    </dataValidation>
    <dataValidation type="list" showDropDown="1" showInputMessage="1" showErrorMessage="1" error="Do not change Funding Type" sqref="G9 G33 G39 G44 G49 G27 G15 G21" xr:uid="{7604C274-071E-436D-B646-1FFA74526D54}">
      <formula1>"C"</formula1>
    </dataValidation>
    <dataValidation type="list" showDropDown="1" showInputMessage="1" showErrorMessage="1" error="Do not change Funding Type" sqref="G32 G38 G8 G14" xr:uid="{02941E3B-C125-4E1C-9DA9-C0CD6E1B5D1C}">
      <formula1>"F"</formula1>
    </dataValidation>
    <dataValidation type="list" showDropDown="1" showInputMessage="1" showErrorMessage="1" prompt="Do not change the Line Numbers" sqref="A49" xr:uid="{03221D33-15E5-48A8-BFEE-DA9758A292DB}">
      <formula1>"2.7g"</formula1>
    </dataValidation>
    <dataValidation type="list" showDropDown="1" showInputMessage="1" showErrorMessage="1" prompt="Do not change the Line Numbers" sqref="A44" xr:uid="{1A1AD11D-2016-46BA-8D03-42BA9296551C}">
      <formula1>"2.6g"</formula1>
    </dataValidation>
    <dataValidation type="list" showDropDown="1" showInputMessage="1" showErrorMessage="1" prompt="Do not change the Line Numbers" sqref="A39" xr:uid="{62D31930-E8DA-4124-B946-7C05A0694C2E}">
      <formula1>"2.5g"</formula1>
    </dataValidation>
    <dataValidation type="list" showDropDown="1" showInputMessage="1" showErrorMessage="1" prompt="Do not change the Line Numbers" sqref="A38" xr:uid="{DD7BBD8A-8F3F-4B22-B2B4-01712519B37E}">
      <formula1>"1.5g"</formula1>
    </dataValidation>
    <dataValidation type="list" showDropDown="1" showInputMessage="1" showErrorMessage="1" prompt="Do not change the Line Numbers" sqref="A33" xr:uid="{E7CFD96E-659E-4C13-9A0A-67A1ED92C730}">
      <formula1>"2.4g"</formula1>
    </dataValidation>
    <dataValidation type="list" showDropDown="1" showInputMessage="1" showErrorMessage="1" prompt="Do not change the Line Numbers" sqref="A32" xr:uid="{BBDE273A-F525-49FB-9779-CB7EBDBF96F6}">
      <formula1>"1.4g"</formula1>
    </dataValidation>
    <dataValidation type="list" showDropDown="1" showInputMessage="1" showErrorMessage="1" prompt="Do not change the Line Numbers" sqref="A27" xr:uid="{B3E7A2C6-6010-4719-9030-0D06A993BDFE}">
      <formula1>"2.3g"</formula1>
    </dataValidation>
    <dataValidation type="list" allowBlank="1" showInputMessage="1" showErrorMessage="1" error="Please choose from the drop down list." sqref="F8:F9 F14:F15 F21" xr:uid="{6A7777DB-63F2-4E1E-88D9-9D5FC8CDBF3C}">
      <formula1>"Voice, Bundled Voice, Bundled Broadband, Bundled Voice and Broadband"</formula1>
    </dataValidation>
    <dataValidation type="list" allowBlank="1" showInputMessage="1" showErrorMessage="1" sqref="F49 F44 F27 F32:F33 F38:F39" xr:uid="{7F417CA1-C8B5-49BC-9CFB-1A1D243631D4}">
      <formula1>"Voice, Bundled Voice, Bundled Broadband, Bundled Voice and Broadband"</formula1>
    </dataValidation>
    <dataValidation type="decimal" allowBlank="1" showInputMessage="1" showErrorMessage="1" errorTitle="Funding Type C - State Makeup" error="Funding Type C receives a maximum of $30.25 if the service does NOT meet federal broadband standards. " sqref="K39 K49" xr:uid="{3B6D54AE-7CC8-4EC6-B3FA-C8099B8473D1}">
      <formula1>0</formula1>
      <formula2>30.25</formula2>
    </dataValidation>
    <dataValidation type="decimal" allowBlank="1" showInputMessage="1" showErrorMessage="1" error="The maximum federal subsidy for NOT meeting broadband standards is $30.25." sqref="I38" xr:uid="{7BAC9EE5-CAB2-4015-BCB8-8955AE0F8F49}">
      <formula1>0</formula1>
      <formula2>30.25</formula2>
    </dataValidation>
    <dataValidation type="decimal" allowBlank="1" showInputMessage="1" showErrorMessage="1" error="The maximum federal subsidy for NOT meeting broadband standards is $5.25." sqref="I32" xr:uid="{FCD739B1-2006-405F-AAAC-DAA7822819FB}">
      <formula1>0</formula1>
      <formula2>5.25</formula2>
    </dataValidation>
    <dataValidation type="decimal" allowBlank="1" showInputMessage="1" showErrorMessage="1" error="Funding Type C receives a maximum of $5.25 State makeup if the service does not meet federal broadband standards. " sqref="K33 K44" xr:uid="{48B7CBE1-EC1F-433B-82BB-00B294D04505}">
      <formula1>0</formula1>
      <formula2>5.25</formula2>
    </dataValidation>
    <dataValidation type="decimal" allowBlank="1" showInputMessage="1" showErrorMessage="1" errorTitle="Funding Type C - State Makeup" error="Funding Type C receives a maximum of $34.25 if the service meets federal broadband standards. " sqref="K27" xr:uid="{4F54FD1F-E3C1-4DA8-B6D3-3E9AA32EBB51}">
      <formula1>0</formula1>
      <formula2>34.25</formula2>
    </dataValidation>
    <dataValidation type="decimal" allowBlank="1" showInputMessage="1" showErrorMessage="1" errorTitle="Funding Type C - State Makeup" error="Funding Type C receives a maximum of $9.25 if the service meets federal broadband standards. " sqref="K21" xr:uid="{1BD10FB9-B8E7-41B8-8B1A-74525257D449}">
      <formula1>0</formula1>
      <formula2>9.25</formula2>
    </dataValidation>
    <dataValidation type="decimal" operator="equal" allowBlank="1" showInputMessage="1" showErrorMessage="1" errorTitle="Funding Type C" error="Funding Type C does not receive federal support." sqref="I9 I33 I39 I44 I49 I27 I15 I21" xr:uid="{F0DF855C-213B-4C8D-8B26-AD1ECED7D170}">
      <formula1>0</formula1>
    </dataValidation>
    <dataValidation type="decimal" operator="equal" allowBlank="1" showInputMessage="1" showErrorMessage="1" errorTitle="State Makeup for Federal Support" error="Funding Type F does not receive State Makeup subsidies." sqref="K32 K38 K8 K14" xr:uid="{5E03F6FC-D6FD-446E-8C2E-EE91B546103B}">
      <formula1>0</formula1>
    </dataValidation>
    <dataValidation type="list" showDropDown="1" showInputMessage="1" showErrorMessage="1" prompt="Do not change the Line Numbers" sqref="A8" xr:uid="{3245C18D-EAAC-4763-85E3-AEB2C45DC207}">
      <formula1>"1g"</formula1>
    </dataValidation>
    <dataValidation type="list" showDropDown="1" showInputMessage="1" showErrorMessage="1" errorTitle="EBB" error="Claim Form Line # 1g corresponds to EBB" sqref="C8" xr:uid="{A7DC04B7-2B30-4EF8-9B0E-BE6CD30862AF}">
      <formula1>"EBB"</formula1>
    </dataValidation>
    <dataValidation type="list" showDropDown="1" showInputMessage="1" showErrorMessage="1" prompt="Do not change the Line Numbers" sqref="A9" xr:uid="{FF77D71D-761E-4CBD-9C9D-ABB38C293776}">
      <formula1>"2g"</formula1>
    </dataValidation>
    <dataValidation type="list" showDropDown="1" showInputMessage="1" showErrorMessage="1" errorTitle="EBB" error="Claim Form Line # 2g corresponds to EBB" sqref="C9 C14:C15" xr:uid="{9D8DD666-3ACD-4D00-A7F9-7707D5BCA8A1}">
      <formula1>"EBB"</formula1>
    </dataValidation>
    <dataValidation type="list" showDropDown="1" showInputMessage="1" showErrorMessage="1" prompt="Do not change the Line Numbers" sqref="A14" xr:uid="{640FCE39-E9FD-45F3-AD25-1D848EE282E1}">
      <formula1>"1.1g"</formula1>
    </dataValidation>
    <dataValidation type="decimal" allowBlank="1" showInputMessage="1" showErrorMessage="1" errorTitle="Federal Subsidy" error="The maximum federal subsidy for meeting broadband standards is $9.25." sqref="I8" xr:uid="{AD5BD2D9-9C38-41E3-8933-3DD01F877017}">
      <formula1>0</formula1>
      <formula2>9.25</formula2>
    </dataValidation>
    <dataValidation type="decimal" allowBlank="1" showInputMessage="1" showErrorMessage="1" errorTitle="Federal Subsidy" error="The maximum federal subsidy for meeting broadband standards is $34.25." sqref="I14" xr:uid="{8D26FA51-AA5D-4B29-A366-E7FDD650F30D}">
      <formula1>0</formula1>
      <formula2>34.25</formula2>
    </dataValidation>
    <dataValidation type="list" showDropDown="1" showInputMessage="1" showErrorMessage="1" prompt="Do not change the Line Numbers" sqref="A15" xr:uid="{8C85A753-4997-4BFF-AE31-211541E3F68E}">
      <formula1>"2.1g"</formula1>
    </dataValidation>
    <dataValidation type="list" operator="equal" showDropDown="1" showInputMessage="1" showErrorMessage="1" error="Claim Form Line # 1.4g corresponds to EBB" sqref="C32" xr:uid="{DAE17933-F5B1-4040-90AD-0FB87243D752}">
      <formula1>"EBB"</formula1>
    </dataValidation>
    <dataValidation type="list" operator="equal" showDropDown="1" showInputMessage="1" showErrorMessage="1" error="Claim Form Line # 2.4g corresponds to EBB" sqref="C33" xr:uid="{7CD07904-FE6C-4615-B692-057127A4F10C}">
      <formula1>"EBB"</formula1>
    </dataValidation>
    <dataValidation type="list" operator="equal" showDropDown="1" showInputMessage="1" showErrorMessage="1" error="Claim Form Line # 1.5g corresponds to EBB" sqref="C38" xr:uid="{F6819763-F26A-416B-AE5D-6D3A8BF83DEF}">
      <formula1>"EBB"</formula1>
    </dataValidation>
    <dataValidation type="list" operator="equal" showDropDown="1" showInputMessage="1" showErrorMessage="1" error="Claim Form Line # 2.5g corresponds to EBB" sqref="C39" xr:uid="{C9DFB2AA-5C84-46B7-B122-EB96266C2CCF}">
      <formula1>"EBB"</formula1>
    </dataValidation>
    <dataValidation type="list" operator="equal" showDropDown="1" showInputMessage="1" showErrorMessage="1" error="Claim Form Line # 2.6g corresponds to EBB" sqref="C44" xr:uid="{AF0B6343-F584-4869-9725-6A3A8296AFDA}">
      <formula1>"EBB"</formula1>
    </dataValidation>
    <dataValidation type="list" operator="equal" showDropDown="1" showInputMessage="1" showErrorMessage="1" error="Claim Form Line # 2.7g corresponds to EBB" sqref="C49" xr:uid="{D212E9D0-0022-4F8C-99BC-E4158FAD6EAC}">
      <formula1>"EBB"</formula1>
    </dataValidation>
    <dataValidation type="decimal" allowBlank="1" showInputMessage="1" showErrorMessage="1" errorTitle="Funding Type C - State Makeup" error="Funding Type C receives a maximum of $9.25 if the service meets federal broadband standards. " sqref="K9" xr:uid="{50EC90F1-96E2-4668-8968-3427F16AEA7F}">
      <formula1>-9.25</formula1>
      <formula2>9.25</formula2>
    </dataValidation>
    <dataValidation type="decimal" allowBlank="1" showInputMessage="1" showErrorMessage="1" errorTitle="Funding Type C - State Makeup" error="Funding Type C Tribal receives a maximum of $9.25 + $25 if the service meets federal broadband standards. " sqref="K15" xr:uid="{08DAF277-8D26-4254-A6D5-2E9703C43624}">
      <formula1>0</formula1>
      <formula2>34.25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53"/>
  <sheetViews>
    <sheetView workbookViewId="0">
      <selection activeCell="A21" sqref="A21:I21"/>
    </sheetView>
  </sheetViews>
  <sheetFormatPr defaultColWidth="9.140625" defaultRowHeight="12.75" x14ac:dyDescent="0.2"/>
  <cols>
    <col min="1" max="1" width="9.85546875" style="19" customWidth="1"/>
    <col min="2" max="2" width="17.5703125" style="19" bestFit="1" customWidth="1"/>
    <col min="3" max="3" width="22.140625" style="19" customWidth="1"/>
    <col min="4" max="4" width="22.140625" style="23" customWidth="1"/>
    <col min="5" max="5" width="22.140625" style="23" bestFit="1" customWidth="1"/>
    <col min="6" max="7" width="21" style="23" customWidth="1"/>
    <col min="8" max="8" width="16.5703125" style="27" customWidth="1"/>
    <col min="9" max="9" width="18" style="25" customWidth="1"/>
    <col min="10" max="10" width="21.7109375" style="29" customWidth="1"/>
    <col min="11" max="16384" width="9.140625" style="23"/>
  </cols>
  <sheetData>
    <row r="1" spans="1:12" x14ac:dyDescent="0.2">
      <c r="A1" s="115" t="s">
        <v>0</v>
      </c>
    </row>
    <row r="3" spans="1:12" ht="27.75" customHeight="1" x14ac:dyDescent="0.25">
      <c r="A3" s="262" t="s">
        <v>378</v>
      </c>
      <c r="D3" s="19"/>
      <c r="E3" s="21"/>
      <c r="F3" s="21"/>
      <c r="G3" s="21"/>
      <c r="H3" s="26"/>
      <c r="I3" s="22"/>
      <c r="K3" s="21"/>
      <c r="L3" s="21"/>
    </row>
    <row r="4" spans="1:12" x14ac:dyDescent="0.2">
      <c r="A4" s="18"/>
      <c r="D4" s="19"/>
      <c r="E4" s="21"/>
      <c r="F4" s="21"/>
      <c r="G4" s="21"/>
      <c r="H4" s="26"/>
      <c r="I4" s="22"/>
      <c r="K4" s="21"/>
      <c r="L4" s="21"/>
    </row>
    <row r="5" spans="1:12" ht="13.5" thickBot="1" x14ac:dyDescent="0.25"/>
    <row r="6" spans="1:12" s="24" customFormat="1" ht="39" thickBot="1" x14ac:dyDescent="0.25">
      <c r="A6" s="20" t="s">
        <v>106</v>
      </c>
      <c r="B6" s="20" t="s">
        <v>119</v>
      </c>
      <c r="C6" s="20" t="s">
        <v>181</v>
      </c>
      <c r="D6" s="20" t="s">
        <v>174</v>
      </c>
      <c r="E6" s="20" t="s">
        <v>76</v>
      </c>
      <c r="F6" s="20" t="s">
        <v>78</v>
      </c>
      <c r="G6" s="20" t="s">
        <v>120</v>
      </c>
      <c r="H6" s="28" t="s">
        <v>121</v>
      </c>
      <c r="I6" s="20" t="s">
        <v>122</v>
      </c>
      <c r="J6" s="69" t="s">
        <v>123</v>
      </c>
    </row>
    <row r="7" spans="1:12" s="24" customFormat="1" ht="13.5" thickBot="1" x14ac:dyDescent="0.25">
      <c r="A7" s="430" t="s">
        <v>211</v>
      </c>
      <c r="B7" s="431"/>
      <c r="C7" s="431"/>
      <c r="D7" s="431"/>
      <c r="E7" s="431"/>
      <c r="F7" s="431"/>
      <c r="G7" s="431"/>
      <c r="H7" s="431"/>
      <c r="I7" s="431"/>
      <c r="J7" s="432"/>
    </row>
    <row r="8" spans="1:12" s="24" customFormat="1" ht="13.5" thickBot="1" x14ac:dyDescent="0.25">
      <c r="A8" s="265">
        <v>1</v>
      </c>
      <c r="B8" s="383">
        <v>2</v>
      </c>
      <c r="C8" s="82" t="s">
        <v>183</v>
      </c>
      <c r="D8" s="82"/>
      <c r="E8" s="241"/>
      <c r="F8" s="138" t="s">
        <v>109</v>
      </c>
      <c r="G8" s="242" t="s">
        <v>124</v>
      </c>
      <c r="H8" s="243">
        <f>VLOOKUP(A8,SSA!$A$8:$L$176,12,FALSE)</f>
        <v>0</v>
      </c>
      <c r="I8" s="244"/>
      <c r="J8" s="233">
        <f>H8*I8</f>
        <v>0</v>
      </c>
    </row>
    <row r="9" spans="1:12" s="24" customFormat="1" ht="13.5" thickTop="1" x14ac:dyDescent="0.2">
      <c r="A9" s="406" t="s">
        <v>239</v>
      </c>
      <c r="B9" s="407"/>
      <c r="C9" s="407"/>
      <c r="D9" s="407"/>
      <c r="E9" s="407"/>
      <c r="F9" s="407"/>
      <c r="G9" s="407"/>
      <c r="H9" s="407"/>
      <c r="I9" s="408"/>
      <c r="J9" s="146">
        <f>ROUND(J8,2)</f>
        <v>0</v>
      </c>
    </row>
    <row r="10" spans="1:12" s="24" customFormat="1" ht="13.5" thickBot="1" x14ac:dyDescent="0.25">
      <c r="A10" s="247"/>
      <c r="B10" s="248"/>
      <c r="C10" s="248"/>
      <c r="D10" s="256"/>
      <c r="E10" s="257"/>
      <c r="F10" s="245"/>
      <c r="G10" s="245"/>
      <c r="H10" s="255"/>
      <c r="I10" s="261"/>
      <c r="J10" s="234"/>
    </row>
    <row r="11" spans="1:12" ht="13.5" thickBot="1" x14ac:dyDescent="0.25">
      <c r="A11" s="266" t="s">
        <v>176</v>
      </c>
      <c r="B11" s="383">
        <v>4</v>
      </c>
      <c r="C11" s="82" t="s">
        <v>248</v>
      </c>
      <c r="D11" s="82"/>
      <c r="E11" s="241"/>
      <c r="F11" s="138" t="s">
        <v>109</v>
      </c>
      <c r="G11" s="242" t="s">
        <v>124</v>
      </c>
      <c r="H11" s="243">
        <f>VLOOKUP(A11,SSA!$A$8:$L$176,12,FALSE)</f>
        <v>0</v>
      </c>
      <c r="I11" s="244"/>
      <c r="J11" s="145">
        <f>H11*I11</f>
        <v>0</v>
      </c>
    </row>
    <row r="12" spans="1:12" ht="13.5" thickTop="1" x14ac:dyDescent="0.2">
      <c r="A12" s="406" t="s">
        <v>239</v>
      </c>
      <c r="B12" s="407"/>
      <c r="C12" s="407"/>
      <c r="D12" s="407"/>
      <c r="E12" s="407"/>
      <c r="F12" s="407"/>
      <c r="G12" s="407"/>
      <c r="H12" s="407"/>
      <c r="I12" s="408"/>
      <c r="J12" s="146">
        <f>ROUND(J11,2)</f>
        <v>0</v>
      </c>
    </row>
    <row r="13" spans="1:12" ht="13.5" thickBot="1" x14ac:dyDescent="0.25">
      <c r="A13" s="247"/>
      <c r="B13" s="248"/>
      <c r="C13" s="248"/>
      <c r="D13" s="246"/>
      <c r="E13" s="246"/>
      <c r="F13" s="246"/>
      <c r="G13" s="246"/>
      <c r="H13" s="246"/>
      <c r="I13" s="246"/>
      <c r="J13" s="271"/>
    </row>
    <row r="14" spans="1:12" ht="13.5" thickBot="1" x14ac:dyDescent="0.25">
      <c r="A14" s="266" t="s">
        <v>182</v>
      </c>
      <c r="B14" s="383">
        <v>3</v>
      </c>
      <c r="C14" s="82" t="s">
        <v>197</v>
      </c>
      <c r="D14" s="82"/>
      <c r="E14" s="241"/>
      <c r="F14" s="138" t="s">
        <v>109</v>
      </c>
      <c r="G14" s="242" t="s">
        <v>124</v>
      </c>
      <c r="H14" s="243">
        <f>VLOOKUP(A14,SSA!$A$8:$L$176,12,FALSE)</f>
        <v>0</v>
      </c>
      <c r="I14" s="244"/>
      <c r="J14" s="233">
        <f>H14*I14</f>
        <v>0</v>
      </c>
    </row>
    <row r="15" spans="1:12" ht="13.5" thickTop="1" x14ac:dyDescent="0.2">
      <c r="A15" s="406" t="s">
        <v>239</v>
      </c>
      <c r="B15" s="407"/>
      <c r="C15" s="407"/>
      <c r="D15" s="407"/>
      <c r="E15" s="407"/>
      <c r="F15" s="407"/>
      <c r="G15" s="407"/>
      <c r="H15" s="407"/>
      <c r="I15" s="408"/>
      <c r="J15" s="276">
        <f>ROUND(J14,2)</f>
        <v>0</v>
      </c>
    </row>
    <row r="16" spans="1:12" ht="13.5" thickBot="1" x14ac:dyDescent="0.25">
      <c r="A16" s="334"/>
      <c r="B16" s="275"/>
      <c r="C16" s="275"/>
      <c r="D16" s="275"/>
      <c r="E16" s="275"/>
      <c r="F16" s="275"/>
      <c r="G16" s="275"/>
      <c r="H16" s="275"/>
      <c r="I16" s="275"/>
      <c r="J16" s="281"/>
    </row>
    <row r="17" spans="1:10" ht="13.5" thickBot="1" x14ac:dyDescent="0.25">
      <c r="A17" s="266" t="s">
        <v>249</v>
      </c>
      <c r="B17" s="383">
        <v>7</v>
      </c>
      <c r="C17" s="82" t="s">
        <v>425</v>
      </c>
      <c r="D17" s="82"/>
      <c r="E17" s="241"/>
      <c r="F17" s="138" t="s">
        <v>109</v>
      </c>
      <c r="G17" s="242" t="s">
        <v>124</v>
      </c>
      <c r="H17" s="243">
        <f>VLOOKUP(A17,SSA!$A$8:$L$176,12,FALSE)</f>
        <v>0</v>
      </c>
      <c r="I17" s="244"/>
      <c r="J17" s="233">
        <f>H17*I17</f>
        <v>0</v>
      </c>
    </row>
    <row r="18" spans="1:10" ht="13.5" thickTop="1" x14ac:dyDescent="0.2">
      <c r="A18" s="406" t="s">
        <v>239</v>
      </c>
      <c r="B18" s="407"/>
      <c r="C18" s="407"/>
      <c r="D18" s="407"/>
      <c r="E18" s="407"/>
      <c r="F18" s="407"/>
      <c r="G18" s="407"/>
      <c r="H18" s="407"/>
      <c r="I18" s="408"/>
      <c r="J18" s="276">
        <f>ROUND(J17,2)</f>
        <v>0</v>
      </c>
    </row>
    <row r="19" spans="1:10" ht="13.5" thickBot="1" x14ac:dyDescent="0.25">
      <c r="A19" s="292"/>
      <c r="B19" s="246"/>
      <c r="C19" s="246"/>
      <c r="D19" s="246"/>
      <c r="E19" s="246"/>
      <c r="F19" s="246"/>
      <c r="G19" s="246"/>
      <c r="H19" s="246"/>
      <c r="I19" s="246"/>
      <c r="J19" s="281"/>
    </row>
    <row r="20" spans="1:10" ht="13.5" thickBot="1" x14ac:dyDescent="0.25">
      <c r="A20" s="266" t="s">
        <v>320</v>
      </c>
      <c r="B20" s="383">
        <v>5</v>
      </c>
      <c r="C20" s="82" t="s">
        <v>350</v>
      </c>
      <c r="D20" s="82"/>
      <c r="E20" s="241"/>
      <c r="F20" s="138" t="s">
        <v>109</v>
      </c>
      <c r="G20" s="242" t="s">
        <v>124</v>
      </c>
      <c r="H20" s="243">
        <f>VLOOKUP(A20,SSA!$A$8:$L$176,12,FALSE)</f>
        <v>0</v>
      </c>
      <c r="I20" s="244"/>
      <c r="J20" s="233">
        <f>H20*I20</f>
        <v>0</v>
      </c>
    </row>
    <row r="21" spans="1:10" ht="13.5" thickTop="1" x14ac:dyDescent="0.2">
      <c r="A21" s="406" t="s">
        <v>239</v>
      </c>
      <c r="B21" s="407"/>
      <c r="C21" s="407"/>
      <c r="D21" s="407"/>
      <c r="E21" s="407"/>
      <c r="F21" s="407"/>
      <c r="G21" s="407"/>
      <c r="H21" s="407"/>
      <c r="I21" s="408"/>
      <c r="J21" s="276">
        <f>ROUND(J20,2)</f>
        <v>0</v>
      </c>
    </row>
    <row r="22" spans="1:10" ht="13.5" thickBot="1" x14ac:dyDescent="0.25">
      <c r="A22" s="333"/>
      <c r="B22" s="274"/>
      <c r="C22" s="274"/>
      <c r="D22" s="275"/>
      <c r="E22" s="275"/>
      <c r="F22" s="275"/>
      <c r="G22" s="275"/>
      <c r="H22" s="275"/>
      <c r="I22" s="246"/>
      <c r="J22" s="281"/>
    </row>
    <row r="23" spans="1:10" ht="13.5" thickBot="1" x14ac:dyDescent="0.25">
      <c r="A23" s="266" t="s">
        <v>341</v>
      </c>
      <c r="B23" s="82" t="s">
        <v>322</v>
      </c>
      <c r="C23" s="82" t="s">
        <v>321</v>
      </c>
      <c r="D23" s="82"/>
      <c r="E23" s="241"/>
      <c r="F23" s="138" t="s">
        <v>109</v>
      </c>
      <c r="G23" s="242" t="s">
        <v>124</v>
      </c>
      <c r="H23" s="243">
        <f>VLOOKUP(A23,' EBB and SSA'!$A$8:$O$49,15, FALSE)</f>
        <v>0</v>
      </c>
      <c r="I23" s="244"/>
      <c r="J23" s="233">
        <f>H23*I23</f>
        <v>0</v>
      </c>
    </row>
    <row r="24" spans="1:10" ht="13.5" thickTop="1" x14ac:dyDescent="0.2">
      <c r="A24" s="406" t="s">
        <v>239</v>
      </c>
      <c r="B24" s="407"/>
      <c r="C24" s="407"/>
      <c r="D24" s="407"/>
      <c r="E24" s="407"/>
      <c r="F24" s="407"/>
      <c r="G24" s="407"/>
      <c r="H24" s="407"/>
      <c r="I24" s="408"/>
      <c r="J24" s="276">
        <f>ROUND(J23,2)</f>
        <v>0</v>
      </c>
    </row>
    <row r="25" spans="1:10" x14ac:dyDescent="0.2">
      <c r="A25" s="325"/>
      <c r="B25" s="147"/>
      <c r="C25" s="147"/>
      <c r="D25" s="200"/>
      <c r="E25" s="200"/>
      <c r="F25" s="200"/>
      <c r="G25" s="200"/>
      <c r="H25" s="200"/>
      <c r="I25" s="337"/>
      <c r="J25" s="336"/>
    </row>
    <row r="26" spans="1:10" ht="13.5" thickBot="1" x14ac:dyDescent="0.25">
      <c r="A26" s="415" t="s">
        <v>84</v>
      </c>
      <c r="B26" s="416"/>
      <c r="C26" s="416"/>
      <c r="D26" s="416"/>
      <c r="E26" s="416"/>
      <c r="F26" s="416"/>
      <c r="G26" s="416"/>
      <c r="H26" s="416"/>
      <c r="I26" s="417"/>
      <c r="J26" s="235">
        <f>ROUND(SUM(J9,J12,J15,J18,J21, J24),2)</f>
        <v>0</v>
      </c>
    </row>
    <row r="27" spans="1:10" x14ac:dyDescent="0.2">
      <c r="A27" s="147"/>
      <c r="B27" s="147"/>
      <c r="C27" s="147"/>
      <c r="D27" s="200"/>
      <c r="E27" s="200"/>
      <c r="F27" s="200"/>
      <c r="G27" s="200"/>
      <c r="H27" s="200"/>
      <c r="I27" s="200"/>
      <c r="J27" s="237"/>
    </row>
    <row r="28" spans="1:10" ht="13.5" thickBot="1" x14ac:dyDescent="0.25">
      <c r="A28" s="147"/>
      <c r="B28" s="147"/>
      <c r="C28" s="147"/>
      <c r="D28" s="200"/>
      <c r="E28" s="200"/>
      <c r="F28" s="200"/>
      <c r="G28" s="200"/>
      <c r="H28" s="200"/>
      <c r="I28" s="200"/>
      <c r="J28" s="237"/>
    </row>
    <row r="29" spans="1:10" ht="13.5" thickBot="1" x14ac:dyDescent="0.25">
      <c r="A29" s="412" t="s">
        <v>212</v>
      </c>
      <c r="B29" s="413"/>
      <c r="C29" s="413"/>
      <c r="D29" s="413"/>
      <c r="E29" s="413"/>
      <c r="F29" s="413"/>
      <c r="G29" s="413"/>
      <c r="H29" s="413"/>
      <c r="I29" s="413"/>
      <c r="J29" s="414"/>
    </row>
    <row r="30" spans="1:10" ht="13.5" thickBot="1" x14ac:dyDescent="0.25">
      <c r="A30" s="265">
        <v>1.1000000000000001</v>
      </c>
      <c r="B30" s="383">
        <v>2</v>
      </c>
      <c r="C30" s="82" t="s">
        <v>183</v>
      </c>
      <c r="D30" s="82"/>
      <c r="E30" s="143"/>
      <c r="F30" s="138" t="s">
        <v>109</v>
      </c>
      <c r="G30" s="236" t="s">
        <v>125</v>
      </c>
      <c r="H30" s="243">
        <f>VLOOKUP(A30,SSA!$A$8:$L$176,12,FALSE)</f>
        <v>0</v>
      </c>
      <c r="I30" s="144"/>
      <c r="J30" s="145">
        <f>H30*I30</f>
        <v>0</v>
      </c>
    </row>
    <row r="31" spans="1:10" ht="13.5" thickTop="1" x14ac:dyDescent="0.2">
      <c r="A31" s="406" t="s">
        <v>239</v>
      </c>
      <c r="B31" s="407"/>
      <c r="C31" s="407"/>
      <c r="D31" s="407"/>
      <c r="E31" s="407"/>
      <c r="F31" s="407"/>
      <c r="G31" s="407"/>
      <c r="H31" s="407"/>
      <c r="I31" s="408"/>
      <c r="J31" s="146">
        <f>ROUND(J30,2)</f>
        <v>0</v>
      </c>
    </row>
    <row r="32" spans="1:10" ht="13.5" thickBot="1" x14ac:dyDescent="0.25">
      <c r="A32" s="247"/>
      <c r="B32" s="248"/>
      <c r="C32" s="248"/>
      <c r="D32" s="246"/>
      <c r="E32" s="246"/>
      <c r="F32" s="246"/>
      <c r="G32" s="246"/>
      <c r="H32" s="246"/>
      <c r="I32" s="246"/>
      <c r="J32" s="281"/>
    </row>
    <row r="33" spans="1:11" ht="13.5" thickBot="1" x14ac:dyDescent="0.25">
      <c r="A33" s="266" t="s">
        <v>178</v>
      </c>
      <c r="B33" s="383">
        <v>4</v>
      </c>
      <c r="C33" s="82" t="s">
        <v>248</v>
      </c>
      <c r="D33" s="82"/>
      <c r="E33" s="241"/>
      <c r="F33" s="138" t="s">
        <v>109</v>
      </c>
      <c r="G33" s="236" t="s">
        <v>125</v>
      </c>
      <c r="H33" s="243">
        <f>VLOOKUP(A33,SSA!$A$8:$L$176,12,FALSE)</f>
        <v>0</v>
      </c>
      <c r="I33" s="244"/>
      <c r="J33" s="145">
        <f>H33*I33</f>
        <v>0</v>
      </c>
    </row>
    <row r="34" spans="1:11" ht="13.5" thickBot="1" x14ac:dyDescent="0.25">
      <c r="A34" s="406" t="s">
        <v>239</v>
      </c>
      <c r="B34" s="407"/>
      <c r="C34" s="407"/>
      <c r="D34" s="407"/>
      <c r="E34" s="407"/>
      <c r="F34" s="407"/>
      <c r="G34" s="407"/>
      <c r="H34" s="407"/>
      <c r="I34" s="408"/>
      <c r="J34" s="146">
        <f>ROUND(J33,2)</f>
        <v>0</v>
      </c>
    </row>
    <row r="35" spans="1:11" ht="13.5" thickBot="1" x14ac:dyDescent="0.25">
      <c r="A35" s="247"/>
      <c r="B35" s="248"/>
      <c r="C35" s="248"/>
      <c r="D35" s="256"/>
      <c r="E35" s="257"/>
      <c r="F35" s="257"/>
      <c r="G35" s="258"/>
      <c r="H35" s="259"/>
      <c r="I35" s="340"/>
      <c r="J35" s="233"/>
    </row>
    <row r="36" spans="1:11" ht="13.5" thickBot="1" x14ac:dyDescent="0.25">
      <c r="A36" s="266" t="s">
        <v>185</v>
      </c>
      <c r="B36" s="383">
        <v>3</v>
      </c>
      <c r="C36" s="82" t="s">
        <v>197</v>
      </c>
      <c r="D36" s="82"/>
      <c r="E36" s="241"/>
      <c r="F36" s="138" t="s">
        <v>109</v>
      </c>
      <c r="G36" s="236" t="s">
        <v>125</v>
      </c>
      <c r="H36" s="243">
        <f>VLOOKUP(A36,SSA!$A$8:$L$176,12,FALSE)</f>
        <v>0</v>
      </c>
      <c r="I36" s="244"/>
      <c r="J36" s="145">
        <f>H36*I36</f>
        <v>0</v>
      </c>
    </row>
    <row r="37" spans="1:11" ht="13.5" thickTop="1" x14ac:dyDescent="0.2">
      <c r="A37" s="406" t="s">
        <v>239</v>
      </c>
      <c r="B37" s="407"/>
      <c r="C37" s="407"/>
      <c r="D37" s="407"/>
      <c r="E37" s="407"/>
      <c r="F37" s="407"/>
      <c r="G37" s="407"/>
      <c r="H37" s="407"/>
      <c r="I37" s="408"/>
      <c r="J37" s="276">
        <f>ROUND(J36,2)</f>
        <v>0</v>
      </c>
    </row>
    <row r="38" spans="1:11" ht="13.5" thickBot="1" x14ac:dyDescent="0.25">
      <c r="A38" s="274"/>
      <c r="B38" s="274"/>
      <c r="C38" s="274"/>
      <c r="D38" s="275"/>
      <c r="E38" s="275"/>
      <c r="F38" s="275"/>
      <c r="G38" s="275"/>
      <c r="H38" s="275"/>
      <c r="I38" s="275"/>
      <c r="J38" s="281"/>
    </row>
    <row r="39" spans="1:11" ht="13.5" thickBot="1" x14ac:dyDescent="0.25">
      <c r="A39" s="266" t="s">
        <v>251</v>
      </c>
      <c r="B39" s="383">
        <v>7</v>
      </c>
      <c r="C39" s="82" t="s">
        <v>425</v>
      </c>
      <c r="D39" s="82"/>
      <c r="E39" s="241"/>
      <c r="F39" s="138" t="s">
        <v>109</v>
      </c>
      <c r="G39" s="273" t="s">
        <v>124</v>
      </c>
      <c r="H39" s="243">
        <f>VLOOKUP(A39,SSA!$A$8:$L$176,12,FALSE)</f>
        <v>0</v>
      </c>
      <c r="I39" s="244"/>
      <c r="J39" s="233">
        <f>H39*I39</f>
        <v>0</v>
      </c>
    </row>
    <row r="40" spans="1:11" ht="13.5" thickTop="1" x14ac:dyDescent="0.2">
      <c r="A40" s="406" t="s">
        <v>239</v>
      </c>
      <c r="B40" s="407"/>
      <c r="C40" s="407"/>
      <c r="D40" s="407"/>
      <c r="E40" s="407"/>
      <c r="F40" s="407"/>
      <c r="G40" s="407"/>
      <c r="H40" s="407"/>
      <c r="I40" s="408"/>
      <c r="J40" s="278">
        <f>ROUND(J39,2)</f>
        <v>0</v>
      </c>
    </row>
    <row r="41" spans="1:11" ht="13.5" thickBot="1" x14ac:dyDescent="0.25">
      <c r="A41" s="292"/>
      <c r="B41" s="246"/>
      <c r="C41" s="246"/>
      <c r="D41" s="246"/>
      <c r="E41" s="246"/>
      <c r="F41" s="246"/>
      <c r="G41" s="246"/>
      <c r="H41" s="246"/>
      <c r="I41" s="246"/>
      <c r="J41" s="271"/>
    </row>
    <row r="42" spans="1:11" ht="13.5" thickBot="1" x14ac:dyDescent="0.25">
      <c r="A42" s="266" t="s">
        <v>324</v>
      </c>
      <c r="B42" s="383">
        <v>5</v>
      </c>
      <c r="C42" s="82" t="s">
        <v>350</v>
      </c>
      <c r="D42" s="82"/>
      <c r="E42" s="241"/>
      <c r="F42" s="138" t="s">
        <v>109</v>
      </c>
      <c r="G42" s="242" t="s">
        <v>124</v>
      </c>
      <c r="H42" s="243">
        <f>VLOOKUP(A42,SSA!$A$8:$L$176,12,FALSE)</f>
        <v>0</v>
      </c>
      <c r="I42" s="244"/>
      <c r="J42" s="233">
        <f>H42*I42</f>
        <v>0</v>
      </c>
    </row>
    <row r="43" spans="1:11" ht="13.5" thickTop="1" x14ac:dyDescent="0.2">
      <c r="A43" s="409" t="s">
        <v>239</v>
      </c>
      <c r="B43" s="410"/>
      <c r="C43" s="410"/>
      <c r="D43" s="410"/>
      <c r="E43" s="410"/>
      <c r="F43" s="410"/>
      <c r="G43" s="410"/>
      <c r="H43" s="410"/>
      <c r="I43" s="411"/>
      <c r="J43" s="305">
        <f>ROUND(J42,2)</f>
        <v>0</v>
      </c>
    </row>
    <row r="44" spans="1:11" ht="13.5" thickBot="1" x14ac:dyDescent="0.25">
      <c r="A44" s="246"/>
      <c r="B44" s="246"/>
      <c r="C44" s="246"/>
      <c r="D44" s="246"/>
      <c r="E44" s="246"/>
      <c r="F44" s="246"/>
      <c r="G44" s="246"/>
      <c r="H44" s="246"/>
      <c r="I44" s="246"/>
      <c r="J44" s="299"/>
      <c r="K44" s="283"/>
    </row>
    <row r="45" spans="1:11" ht="13.5" thickBot="1" x14ac:dyDescent="0.25">
      <c r="A45" s="266" t="s">
        <v>343</v>
      </c>
      <c r="B45" s="82" t="s">
        <v>322</v>
      </c>
      <c r="C45" s="82" t="s">
        <v>321</v>
      </c>
      <c r="D45" s="82"/>
      <c r="E45" s="241"/>
      <c r="F45" s="138" t="s">
        <v>109</v>
      </c>
      <c r="G45" s="242" t="s">
        <v>124</v>
      </c>
      <c r="H45" s="243">
        <f>VLOOKUP(A45,' EBB and SSA'!$A$8:$O$49,15, FALSE)</f>
        <v>0</v>
      </c>
      <c r="I45" s="244"/>
      <c r="J45" s="342">
        <f>H45*I45</f>
        <v>0</v>
      </c>
    </row>
    <row r="46" spans="1:11" ht="13.5" thickTop="1" x14ac:dyDescent="0.2">
      <c r="A46" s="406" t="s">
        <v>239</v>
      </c>
      <c r="B46" s="407"/>
      <c r="C46" s="407"/>
      <c r="D46" s="407"/>
      <c r="E46" s="407"/>
      <c r="F46" s="407"/>
      <c r="G46" s="407"/>
      <c r="H46" s="407"/>
      <c r="I46" s="408"/>
      <c r="J46" s="276">
        <f>ROUND(J45,2)</f>
        <v>0</v>
      </c>
    </row>
    <row r="47" spans="1:11" x14ac:dyDescent="0.2">
      <c r="A47" s="272"/>
      <c r="B47" s="200"/>
      <c r="C47" s="200"/>
      <c r="D47" s="200"/>
      <c r="E47" s="200"/>
      <c r="F47" s="200"/>
      <c r="G47" s="200"/>
      <c r="H47" s="200"/>
      <c r="I47" s="200"/>
      <c r="J47" s="341"/>
    </row>
    <row r="48" spans="1:11" ht="13.5" thickBot="1" x14ac:dyDescent="0.25">
      <c r="A48" s="415" t="s">
        <v>84</v>
      </c>
      <c r="B48" s="416"/>
      <c r="C48" s="416"/>
      <c r="D48" s="416"/>
      <c r="E48" s="416"/>
      <c r="F48" s="416"/>
      <c r="G48" s="416"/>
      <c r="H48" s="416"/>
      <c r="I48" s="417"/>
      <c r="J48" s="305">
        <f>ROUND(SUM(J31,J34,J37,J40, J43,J46),2)</f>
        <v>0</v>
      </c>
    </row>
    <row r="49" spans="1:18" x14ac:dyDescent="0.2">
      <c r="A49" s="147"/>
      <c r="B49" s="147"/>
      <c r="C49" s="147"/>
      <c r="D49" s="200"/>
      <c r="E49" s="200"/>
      <c r="F49" s="200"/>
      <c r="G49" s="200"/>
      <c r="H49" s="200"/>
      <c r="I49" s="200"/>
      <c r="J49" s="306"/>
      <c r="K49" s="290"/>
    </row>
    <row r="50" spans="1:18" ht="13.5" thickBot="1" x14ac:dyDescent="0.25">
      <c r="A50" s="147"/>
      <c r="B50" s="147"/>
      <c r="C50" s="147"/>
      <c r="D50" s="200"/>
      <c r="E50" s="200"/>
      <c r="F50" s="200"/>
      <c r="G50" s="200"/>
      <c r="H50" s="200"/>
      <c r="I50" s="200"/>
      <c r="J50" s="237"/>
      <c r="K50" s="290"/>
    </row>
    <row r="51" spans="1:18" ht="13.5" thickBot="1" x14ac:dyDescent="0.25">
      <c r="A51" s="427" t="s">
        <v>213</v>
      </c>
      <c r="B51" s="428"/>
      <c r="C51" s="428"/>
      <c r="D51" s="428"/>
      <c r="E51" s="428"/>
      <c r="F51" s="428"/>
      <c r="G51" s="428"/>
      <c r="H51" s="428"/>
      <c r="I51" s="428"/>
      <c r="J51" s="429"/>
    </row>
    <row r="52" spans="1:18" ht="13.5" thickBot="1" x14ac:dyDescent="0.25">
      <c r="A52" s="267">
        <v>1.4</v>
      </c>
      <c r="B52" s="383" t="s">
        <v>429</v>
      </c>
      <c r="C52" s="82" t="s">
        <v>183</v>
      </c>
      <c r="D52" s="82"/>
      <c r="E52" s="202"/>
      <c r="F52" s="279" t="s">
        <v>109</v>
      </c>
      <c r="G52" s="242" t="s">
        <v>124</v>
      </c>
      <c r="H52" s="243">
        <f>VLOOKUP(A52,SSA!$A$8:$L$176,12,FALSE)</f>
        <v>0</v>
      </c>
      <c r="I52" s="144"/>
      <c r="J52" s="201">
        <f>H52*I52</f>
        <v>0</v>
      </c>
    </row>
    <row r="53" spans="1:18" ht="13.5" thickTop="1" x14ac:dyDescent="0.2">
      <c r="A53" s="406" t="s">
        <v>239</v>
      </c>
      <c r="B53" s="407"/>
      <c r="C53" s="407"/>
      <c r="D53" s="407"/>
      <c r="E53" s="407"/>
      <c r="F53" s="407"/>
      <c r="G53" s="407"/>
      <c r="H53" s="407"/>
      <c r="I53" s="408"/>
      <c r="J53" s="146">
        <f>ROUND(J52,2)</f>
        <v>0</v>
      </c>
    </row>
    <row r="54" spans="1:18" ht="13.5" thickBot="1" x14ac:dyDescent="0.25">
      <c r="A54" s="248"/>
      <c r="B54" s="248"/>
      <c r="C54" s="248"/>
      <c r="D54" s="256"/>
      <c r="E54" s="257"/>
      <c r="F54" s="245"/>
      <c r="G54" s="245"/>
      <c r="H54" s="255"/>
      <c r="I54" s="261"/>
      <c r="J54" s="284"/>
      <c r="R54" s="118"/>
    </row>
    <row r="55" spans="1:18" ht="13.5" thickBot="1" x14ac:dyDescent="0.25">
      <c r="A55" s="268" t="s">
        <v>190</v>
      </c>
      <c r="B55" s="383" t="s">
        <v>430</v>
      </c>
      <c r="C55" s="309" t="s">
        <v>296</v>
      </c>
      <c r="D55" s="82"/>
      <c r="E55" s="260"/>
      <c r="F55" s="277" t="s">
        <v>109</v>
      </c>
      <c r="G55" s="242" t="s">
        <v>124</v>
      </c>
      <c r="H55" s="243">
        <f>VLOOKUP(A55,SSA!$A$8:$L$176,12,FALSE)</f>
        <v>0</v>
      </c>
      <c r="I55" s="244"/>
      <c r="J55" s="201">
        <f>H55*I55</f>
        <v>0</v>
      </c>
    </row>
    <row r="56" spans="1:18" ht="13.5" thickTop="1" x14ac:dyDescent="0.2">
      <c r="A56" s="406" t="s">
        <v>239</v>
      </c>
      <c r="B56" s="407"/>
      <c r="C56" s="407"/>
      <c r="D56" s="407"/>
      <c r="E56" s="407"/>
      <c r="F56" s="407"/>
      <c r="G56" s="407"/>
      <c r="H56" s="407"/>
      <c r="I56" s="408"/>
      <c r="J56" s="146">
        <f>ROUND(J55,2)</f>
        <v>0</v>
      </c>
    </row>
    <row r="57" spans="1:18" ht="13.5" thickBot="1" x14ac:dyDescent="0.25">
      <c r="A57" s="246"/>
      <c r="B57" s="246"/>
      <c r="C57" s="246"/>
      <c r="D57" s="246"/>
      <c r="E57" s="246"/>
      <c r="F57" s="246"/>
      <c r="G57" s="246"/>
      <c r="H57" s="246"/>
      <c r="I57" s="246"/>
      <c r="J57" s="271"/>
    </row>
    <row r="58" spans="1:18" ht="13.5" thickBot="1" x14ac:dyDescent="0.25">
      <c r="A58" s="268" t="s">
        <v>255</v>
      </c>
      <c r="B58" s="383" t="s">
        <v>431</v>
      </c>
      <c r="C58" s="82" t="s">
        <v>425</v>
      </c>
      <c r="D58" s="82"/>
      <c r="E58" s="241"/>
      <c r="F58" s="138" t="s">
        <v>109</v>
      </c>
      <c r="G58" s="273" t="s">
        <v>124</v>
      </c>
      <c r="H58" s="243">
        <f>VLOOKUP(A58,SSA!$A$8:$L$176,12,FALSE)</f>
        <v>0</v>
      </c>
      <c r="I58" s="244"/>
      <c r="J58" s="233">
        <f>H58*I58</f>
        <v>0</v>
      </c>
    </row>
    <row r="59" spans="1:18" ht="13.5" thickTop="1" x14ac:dyDescent="0.2">
      <c r="A59" s="406" t="s">
        <v>239</v>
      </c>
      <c r="B59" s="407"/>
      <c r="C59" s="407"/>
      <c r="D59" s="407"/>
      <c r="E59" s="407"/>
      <c r="F59" s="407"/>
      <c r="G59" s="407"/>
      <c r="H59" s="407"/>
      <c r="I59" s="408"/>
      <c r="J59" s="278">
        <f>ROUND(J58,2)</f>
        <v>0</v>
      </c>
    </row>
    <row r="60" spans="1:18" ht="13.5" thickBot="1" x14ac:dyDescent="0.25">
      <c r="A60" s="326"/>
      <c r="B60" s="248"/>
      <c r="C60" s="248"/>
      <c r="D60" s="246"/>
      <c r="E60" s="246"/>
      <c r="F60" s="246"/>
      <c r="G60" s="246"/>
      <c r="H60" s="246"/>
      <c r="I60" s="246"/>
      <c r="J60" s="281"/>
    </row>
    <row r="61" spans="1:18" ht="13.5" thickBot="1" x14ac:dyDescent="0.25">
      <c r="A61" s="268" t="s">
        <v>345</v>
      </c>
      <c r="B61" s="82" t="s">
        <v>335</v>
      </c>
      <c r="C61" s="82" t="s">
        <v>321</v>
      </c>
      <c r="D61" s="82"/>
      <c r="E61" s="241"/>
      <c r="F61" s="138" t="s">
        <v>109</v>
      </c>
      <c r="G61" s="242" t="s">
        <v>124</v>
      </c>
      <c r="H61" s="243">
        <f>VLOOKUP(A61,' EBB and SSA'!$A$8:$O$49,15, FALSE)</f>
        <v>0</v>
      </c>
      <c r="I61" s="244"/>
      <c r="J61" s="233">
        <f>H61*I61</f>
        <v>0</v>
      </c>
    </row>
    <row r="62" spans="1:18" ht="13.5" thickTop="1" x14ac:dyDescent="0.2">
      <c r="A62" s="406" t="s">
        <v>239</v>
      </c>
      <c r="B62" s="407"/>
      <c r="C62" s="407"/>
      <c r="D62" s="407"/>
      <c r="E62" s="407"/>
      <c r="F62" s="407"/>
      <c r="G62" s="407"/>
      <c r="H62" s="407"/>
      <c r="I62" s="408"/>
      <c r="J62" s="276">
        <f>ROUND(J61,2)</f>
        <v>0</v>
      </c>
    </row>
    <row r="63" spans="1:18" ht="13.5" thickBot="1" x14ac:dyDescent="0.25">
      <c r="A63" s="248"/>
      <c r="B63" s="248"/>
      <c r="C63" s="248"/>
      <c r="D63" s="246"/>
      <c r="E63" s="246"/>
      <c r="F63" s="246"/>
      <c r="G63" s="246"/>
      <c r="H63" s="246"/>
      <c r="I63" s="246"/>
      <c r="J63" s="281"/>
    </row>
    <row r="64" spans="1:18" ht="13.5" thickBot="1" x14ac:dyDescent="0.25">
      <c r="A64" s="268" t="s">
        <v>386</v>
      </c>
      <c r="B64" s="383" t="s">
        <v>432</v>
      </c>
      <c r="C64" s="82" t="s">
        <v>387</v>
      </c>
      <c r="D64" s="82"/>
      <c r="E64" s="241"/>
      <c r="F64" s="138" t="s">
        <v>109</v>
      </c>
      <c r="G64" s="273" t="s">
        <v>124</v>
      </c>
      <c r="H64" s="243">
        <f>VLOOKUP(A64,SSA!$A$8:$L$176,12,FALSE)</f>
        <v>0</v>
      </c>
      <c r="I64" s="244"/>
      <c r="J64" s="233">
        <f>H64*I64</f>
        <v>0</v>
      </c>
    </row>
    <row r="65" spans="1:11" ht="13.5" thickTop="1" x14ac:dyDescent="0.2">
      <c r="A65" s="406" t="s">
        <v>239</v>
      </c>
      <c r="B65" s="407"/>
      <c r="C65" s="407"/>
      <c r="D65" s="407"/>
      <c r="E65" s="407"/>
      <c r="F65" s="407"/>
      <c r="G65" s="407"/>
      <c r="H65" s="407"/>
      <c r="I65" s="408"/>
      <c r="J65" s="276">
        <f>ROUND(J64,2)</f>
        <v>0</v>
      </c>
    </row>
    <row r="66" spans="1:11" x14ac:dyDescent="0.2">
      <c r="A66" s="147"/>
      <c r="B66" s="147"/>
      <c r="C66" s="147"/>
      <c r="D66" s="200"/>
      <c r="E66" s="200"/>
      <c r="F66" s="200"/>
      <c r="G66" s="200"/>
      <c r="H66" s="200"/>
      <c r="I66" s="348"/>
      <c r="J66" s="240"/>
    </row>
    <row r="67" spans="1:11" ht="13.5" thickBot="1" x14ac:dyDescent="0.25">
      <c r="A67" s="415" t="s">
        <v>84</v>
      </c>
      <c r="B67" s="416"/>
      <c r="C67" s="416"/>
      <c r="D67" s="416"/>
      <c r="E67" s="416"/>
      <c r="F67" s="416"/>
      <c r="G67" s="416"/>
      <c r="H67" s="416"/>
      <c r="I67" s="417"/>
      <c r="J67" s="304">
        <f>ROUND(SUM(J53,J56,J59,J62,J65),2)</f>
        <v>0</v>
      </c>
    </row>
    <row r="68" spans="1:11" x14ac:dyDescent="0.2">
      <c r="A68" s="147"/>
      <c r="B68" s="147"/>
      <c r="C68" s="147"/>
      <c r="D68" s="148"/>
      <c r="E68" s="149"/>
      <c r="F68" s="150"/>
      <c r="G68" s="150"/>
      <c r="H68" s="151"/>
      <c r="I68" s="152"/>
      <c r="J68" s="153"/>
    </row>
    <row r="69" spans="1:11" ht="13.5" thickBot="1" x14ac:dyDescent="0.25">
      <c r="A69" s="147"/>
      <c r="B69" s="147"/>
      <c r="C69" s="147"/>
      <c r="D69" s="148"/>
      <c r="E69" s="149"/>
      <c r="F69" s="150"/>
      <c r="G69" s="150"/>
      <c r="H69" s="151"/>
      <c r="I69" s="152"/>
      <c r="J69" s="153"/>
    </row>
    <row r="70" spans="1:11" ht="13.5" thickBot="1" x14ac:dyDescent="0.25">
      <c r="A70" s="427" t="s">
        <v>214</v>
      </c>
      <c r="B70" s="428"/>
      <c r="C70" s="428"/>
      <c r="D70" s="428"/>
      <c r="E70" s="428"/>
      <c r="F70" s="428"/>
      <c r="G70" s="428"/>
      <c r="H70" s="428"/>
      <c r="I70" s="428"/>
      <c r="J70" s="429"/>
    </row>
    <row r="71" spans="1:11" ht="13.5" thickBot="1" x14ac:dyDescent="0.25">
      <c r="A71" s="267">
        <v>1.5</v>
      </c>
      <c r="B71" s="383" t="s">
        <v>429</v>
      </c>
      <c r="C71" s="82" t="s">
        <v>183</v>
      </c>
      <c r="D71" s="82"/>
      <c r="E71" s="249"/>
      <c r="F71" s="277" t="s">
        <v>109</v>
      </c>
      <c r="G71" s="236" t="s">
        <v>125</v>
      </c>
      <c r="H71" s="243">
        <f>VLOOKUP(A71,SSA!$A$8:$L$176,12,FALSE)</f>
        <v>0</v>
      </c>
      <c r="I71" s="244"/>
      <c r="J71" s="233">
        <f>H71*I71</f>
        <v>0</v>
      </c>
    </row>
    <row r="72" spans="1:11" ht="13.5" thickTop="1" x14ac:dyDescent="0.2">
      <c r="A72" s="406" t="s">
        <v>239</v>
      </c>
      <c r="B72" s="407"/>
      <c r="C72" s="407"/>
      <c r="D72" s="407"/>
      <c r="E72" s="407"/>
      <c r="F72" s="407"/>
      <c r="G72" s="407"/>
      <c r="H72" s="407"/>
      <c r="I72" s="408"/>
      <c r="J72" s="146">
        <f>ROUND(J71,2)</f>
        <v>0</v>
      </c>
    </row>
    <row r="73" spans="1:11" ht="13.5" thickBot="1" x14ac:dyDescent="0.25">
      <c r="A73" s="248"/>
      <c r="B73" s="248"/>
      <c r="C73" s="248"/>
      <c r="D73" s="246"/>
      <c r="E73" s="246"/>
      <c r="F73" s="246"/>
      <c r="G73" s="246"/>
      <c r="H73" s="246"/>
      <c r="I73" s="246"/>
      <c r="J73" s="162"/>
      <c r="K73" s="283"/>
    </row>
    <row r="74" spans="1:11" ht="13.5" thickBot="1" x14ac:dyDescent="0.25">
      <c r="A74" s="268" t="s">
        <v>192</v>
      </c>
      <c r="B74" s="383" t="s">
        <v>430</v>
      </c>
      <c r="C74" s="310" t="s">
        <v>296</v>
      </c>
      <c r="D74" s="82"/>
      <c r="E74" s="249"/>
      <c r="F74" s="277" t="s">
        <v>109</v>
      </c>
      <c r="G74" s="236" t="s">
        <v>125</v>
      </c>
      <c r="H74" s="243">
        <f>VLOOKUP(A74,SSA!$A$8:$L$176,12,FALSE)</f>
        <v>0</v>
      </c>
      <c r="I74" s="244"/>
      <c r="J74" s="145">
        <f>H74*I74</f>
        <v>0</v>
      </c>
    </row>
    <row r="75" spans="1:11" ht="13.5" thickTop="1" x14ac:dyDescent="0.2">
      <c r="A75" s="406" t="s">
        <v>239</v>
      </c>
      <c r="B75" s="407"/>
      <c r="C75" s="407"/>
      <c r="D75" s="407"/>
      <c r="E75" s="407"/>
      <c r="F75" s="407"/>
      <c r="G75" s="407"/>
      <c r="H75" s="407"/>
      <c r="I75" s="408"/>
      <c r="J75" s="146">
        <f>ROUND(J74,2)</f>
        <v>0</v>
      </c>
    </row>
    <row r="76" spans="1:11" ht="13.5" thickBot="1" x14ac:dyDescent="0.25">
      <c r="A76" s="246"/>
      <c r="B76" s="246"/>
      <c r="C76" s="246"/>
      <c r="D76" s="246"/>
      <c r="E76" s="246"/>
      <c r="F76" s="246"/>
      <c r="G76" s="246"/>
      <c r="H76" s="246"/>
      <c r="I76" s="246"/>
      <c r="J76" s="281"/>
    </row>
    <row r="77" spans="1:11" ht="13.5" thickBot="1" x14ac:dyDescent="0.25">
      <c r="A77" s="268" t="s">
        <v>257</v>
      </c>
      <c r="B77" s="383" t="s">
        <v>431</v>
      </c>
      <c r="C77" s="82" t="s">
        <v>425</v>
      </c>
      <c r="D77" s="82"/>
      <c r="E77" s="291"/>
      <c r="F77" s="138" t="s">
        <v>109</v>
      </c>
      <c r="G77" s="273" t="s">
        <v>125</v>
      </c>
      <c r="H77" s="243">
        <f>VLOOKUP(A77,SSA!$A$8:$L$176,12,FALSE)</f>
        <v>0</v>
      </c>
      <c r="I77" s="244"/>
      <c r="J77" s="233">
        <f>H77*I77</f>
        <v>0</v>
      </c>
    </row>
    <row r="78" spans="1:11" ht="13.5" thickTop="1" x14ac:dyDescent="0.2">
      <c r="A78" s="406" t="s">
        <v>239</v>
      </c>
      <c r="B78" s="407"/>
      <c r="C78" s="407"/>
      <c r="D78" s="407"/>
      <c r="E78" s="407"/>
      <c r="F78" s="407"/>
      <c r="G78" s="407"/>
      <c r="H78" s="407"/>
      <c r="I78" s="408"/>
      <c r="J78" s="146">
        <f>ROUND(J77,2)</f>
        <v>0</v>
      </c>
    </row>
    <row r="79" spans="1:11" ht="13.5" thickBot="1" x14ac:dyDescent="0.25">
      <c r="A79" s="248"/>
      <c r="B79" s="248"/>
      <c r="C79" s="248"/>
      <c r="D79" s="246"/>
      <c r="E79" s="246"/>
      <c r="F79" s="246"/>
      <c r="G79" s="246"/>
      <c r="H79" s="246"/>
      <c r="I79" s="246"/>
      <c r="J79" s="271"/>
    </row>
    <row r="80" spans="1:11" ht="13.5" thickBot="1" x14ac:dyDescent="0.25">
      <c r="A80" s="268" t="s">
        <v>347</v>
      </c>
      <c r="B80" s="82" t="s">
        <v>335</v>
      </c>
      <c r="C80" s="82" t="s">
        <v>321</v>
      </c>
      <c r="D80" s="82"/>
      <c r="E80" s="241"/>
      <c r="F80" s="138" t="s">
        <v>109</v>
      </c>
      <c r="G80" s="242" t="s">
        <v>124</v>
      </c>
      <c r="H80" s="243">
        <f>VLOOKUP(A80,' EBB and SSA'!$A$8:$O$49,15, FALSE)</f>
        <v>0</v>
      </c>
      <c r="I80" s="244"/>
      <c r="J80" s="233">
        <f>H80*I80</f>
        <v>0</v>
      </c>
    </row>
    <row r="81" spans="1:10" ht="13.5" thickTop="1" x14ac:dyDescent="0.2">
      <c r="A81" s="406" t="s">
        <v>239</v>
      </c>
      <c r="B81" s="407"/>
      <c r="C81" s="407"/>
      <c r="D81" s="407"/>
      <c r="E81" s="407"/>
      <c r="F81" s="407"/>
      <c r="G81" s="407"/>
      <c r="H81" s="407"/>
      <c r="I81" s="408"/>
      <c r="J81" s="276">
        <f>ROUND(J80,2)</f>
        <v>0</v>
      </c>
    </row>
    <row r="82" spans="1:10" ht="13.5" thickBot="1" x14ac:dyDescent="0.25">
      <c r="A82" s="248"/>
      <c r="B82" s="248"/>
      <c r="C82" s="248"/>
      <c r="D82" s="246"/>
      <c r="E82" s="246"/>
      <c r="F82" s="246"/>
      <c r="G82" s="246"/>
      <c r="H82" s="246"/>
      <c r="I82" s="246"/>
      <c r="J82" s="271"/>
    </row>
    <row r="83" spans="1:10" ht="13.5" thickBot="1" x14ac:dyDescent="0.25">
      <c r="A83" s="268" t="s">
        <v>389</v>
      </c>
      <c r="B83" s="383" t="s">
        <v>432</v>
      </c>
      <c r="C83" s="82" t="s">
        <v>387</v>
      </c>
      <c r="D83" s="349"/>
      <c r="E83" s="350"/>
      <c r="F83" s="138" t="s">
        <v>109</v>
      </c>
      <c r="G83" s="273" t="s">
        <v>125</v>
      </c>
      <c r="H83" s="243">
        <f>VLOOKUP(A83,SSA!$A$8:$L$176,12,FALSE)</f>
        <v>0</v>
      </c>
      <c r="I83" s="244"/>
      <c r="J83" s="233">
        <f>H83*I83</f>
        <v>0</v>
      </c>
    </row>
    <row r="84" spans="1:10" ht="13.5" thickTop="1" x14ac:dyDescent="0.2">
      <c r="A84" s="406" t="s">
        <v>239</v>
      </c>
      <c r="B84" s="407"/>
      <c r="C84" s="407"/>
      <c r="D84" s="407"/>
      <c r="E84" s="407"/>
      <c r="F84" s="407"/>
      <c r="G84" s="407"/>
      <c r="H84" s="407"/>
      <c r="I84" s="408"/>
      <c r="J84" s="146">
        <f>ROUND(J83,2)</f>
        <v>0</v>
      </c>
    </row>
    <row r="85" spans="1:10" x14ac:dyDescent="0.2">
      <c r="A85" s="147"/>
      <c r="B85" s="147"/>
      <c r="C85" s="147"/>
      <c r="D85" s="200"/>
      <c r="E85" s="200"/>
      <c r="F85" s="200"/>
      <c r="G85" s="200"/>
      <c r="H85" s="200"/>
      <c r="I85" s="200"/>
      <c r="J85" s="282"/>
    </row>
    <row r="86" spans="1:10" ht="13.5" thickBot="1" x14ac:dyDescent="0.25">
      <c r="A86" s="415" t="s">
        <v>84</v>
      </c>
      <c r="B86" s="416"/>
      <c r="C86" s="416"/>
      <c r="D86" s="416"/>
      <c r="E86" s="416"/>
      <c r="F86" s="416"/>
      <c r="G86" s="416"/>
      <c r="H86" s="416"/>
      <c r="I86" s="417"/>
      <c r="J86" s="304">
        <f>ROUND(SUM(J72,J75,J78,J81,J84),2)</f>
        <v>0</v>
      </c>
    </row>
    <row r="87" spans="1:10" x14ac:dyDescent="0.2">
      <c r="A87" s="147"/>
      <c r="B87" s="147"/>
      <c r="C87" s="147"/>
      <c r="D87" s="200"/>
      <c r="E87" s="200"/>
      <c r="F87" s="200"/>
      <c r="G87" s="200"/>
      <c r="H87" s="200"/>
      <c r="I87" s="200"/>
      <c r="J87" s="237"/>
    </row>
    <row r="88" spans="1:10" ht="13.5" thickBot="1" x14ac:dyDescent="0.25">
      <c r="A88" s="147"/>
      <c r="B88" s="147"/>
      <c r="C88" s="147"/>
      <c r="D88" s="200"/>
      <c r="E88" s="200"/>
      <c r="F88" s="200"/>
      <c r="G88" s="200"/>
      <c r="H88" s="200"/>
      <c r="I88" s="200"/>
      <c r="J88" s="237"/>
    </row>
    <row r="89" spans="1:10" ht="13.5" thickBot="1" x14ac:dyDescent="0.25">
      <c r="A89" s="418" t="s">
        <v>215</v>
      </c>
      <c r="B89" s="419"/>
      <c r="C89" s="419"/>
      <c r="D89" s="419"/>
      <c r="E89" s="419"/>
      <c r="F89" s="419"/>
      <c r="G89" s="419"/>
      <c r="H89" s="419"/>
      <c r="I89" s="419"/>
      <c r="J89" s="420"/>
    </row>
    <row r="90" spans="1:10" ht="13.5" thickBot="1" x14ac:dyDescent="0.25">
      <c r="A90" s="266">
        <v>2</v>
      </c>
      <c r="B90" s="383">
        <v>2</v>
      </c>
      <c r="C90" s="82" t="s">
        <v>183</v>
      </c>
      <c r="D90" s="82"/>
      <c r="E90" s="249"/>
      <c r="F90" s="277" t="s">
        <v>83</v>
      </c>
      <c r="G90" s="242" t="s">
        <v>124</v>
      </c>
      <c r="H90" s="243">
        <f>VLOOKUP(A90,SSA!$A$8:$L$176,12,FALSE)</f>
        <v>9.25</v>
      </c>
      <c r="I90" s="244"/>
      <c r="J90" s="233">
        <f>H90*I90</f>
        <v>0</v>
      </c>
    </row>
    <row r="91" spans="1:10" ht="13.5" thickTop="1" x14ac:dyDescent="0.2">
      <c r="A91" s="406" t="s">
        <v>239</v>
      </c>
      <c r="B91" s="407"/>
      <c r="C91" s="407"/>
      <c r="D91" s="407"/>
      <c r="E91" s="407"/>
      <c r="F91" s="407"/>
      <c r="G91" s="407"/>
      <c r="H91" s="407"/>
      <c r="I91" s="408"/>
      <c r="J91" s="146">
        <f>ROUND(J90,2)</f>
        <v>0</v>
      </c>
    </row>
    <row r="92" spans="1:10" ht="13.5" thickBot="1" x14ac:dyDescent="0.25">
      <c r="A92" s="248"/>
      <c r="B92" s="248"/>
      <c r="C92" s="248"/>
      <c r="D92" s="246"/>
      <c r="E92" s="246"/>
      <c r="F92" s="246"/>
      <c r="G92" s="246"/>
      <c r="H92" s="246"/>
      <c r="I92" s="246"/>
      <c r="J92" s="281"/>
    </row>
    <row r="93" spans="1:10" ht="13.5" thickBot="1" x14ac:dyDescent="0.25">
      <c r="A93" s="266" t="s">
        <v>177</v>
      </c>
      <c r="B93" s="383">
        <v>4</v>
      </c>
      <c r="C93" s="82" t="s">
        <v>248</v>
      </c>
      <c r="D93" s="82"/>
      <c r="E93" s="249"/>
      <c r="F93" s="277" t="s">
        <v>83</v>
      </c>
      <c r="G93" s="242" t="s">
        <v>124</v>
      </c>
      <c r="H93" s="243">
        <f>VLOOKUP(A93,SSA!$A$8:$L$176,12,FALSE)</f>
        <v>9.25</v>
      </c>
      <c r="I93" s="244"/>
      <c r="J93" s="145">
        <f>H93*I93</f>
        <v>0</v>
      </c>
    </row>
    <row r="94" spans="1:10" ht="13.5" thickTop="1" x14ac:dyDescent="0.2">
      <c r="A94" s="406" t="s">
        <v>239</v>
      </c>
      <c r="B94" s="407"/>
      <c r="C94" s="407"/>
      <c r="D94" s="407"/>
      <c r="E94" s="407"/>
      <c r="F94" s="407"/>
      <c r="G94" s="407"/>
      <c r="H94" s="407"/>
      <c r="I94" s="408"/>
      <c r="J94" s="146">
        <f>ROUND(J93,2)</f>
        <v>0</v>
      </c>
    </row>
    <row r="95" spans="1:10" ht="13.5" thickBot="1" x14ac:dyDescent="0.25">
      <c r="A95" s="248"/>
      <c r="B95" s="248"/>
      <c r="C95" s="248"/>
      <c r="D95" s="246"/>
      <c r="E95" s="246"/>
      <c r="F95" s="246"/>
      <c r="G95" s="246"/>
      <c r="H95" s="246"/>
      <c r="I95" s="246"/>
      <c r="J95" s="281"/>
    </row>
    <row r="96" spans="1:10" ht="13.5" thickBot="1" x14ac:dyDescent="0.25">
      <c r="A96" s="266" t="s">
        <v>184</v>
      </c>
      <c r="B96" s="383">
        <v>3</v>
      </c>
      <c r="C96" s="82" t="s">
        <v>197</v>
      </c>
      <c r="D96" s="82"/>
      <c r="E96" s="249"/>
      <c r="F96" s="277" t="s">
        <v>83</v>
      </c>
      <c r="G96" s="242" t="s">
        <v>124</v>
      </c>
      <c r="H96" s="243">
        <f>VLOOKUP(A96,SSA!$A$8:$L$176,12,FALSE)</f>
        <v>9.25</v>
      </c>
      <c r="I96" s="244"/>
      <c r="J96" s="145">
        <f>H96*I96</f>
        <v>0</v>
      </c>
    </row>
    <row r="97" spans="1:11" ht="13.5" thickTop="1" x14ac:dyDescent="0.2">
      <c r="A97" s="406" t="s">
        <v>239</v>
      </c>
      <c r="B97" s="407"/>
      <c r="C97" s="407"/>
      <c r="D97" s="407"/>
      <c r="E97" s="407"/>
      <c r="F97" s="407"/>
      <c r="G97" s="407"/>
      <c r="H97" s="407"/>
      <c r="I97" s="408"/>
      <c r="J97" s="146">
        <f>ROUND(J96,2)</f>
        <v>0</v>
      </c>
    </row>
    <row r="98" spans="1:11" ht="13.5" thickBot="1" x14ac:dyDescent="0.25">
      <c r="A98" s="246"/>
      <c r="B98" s="246"/>
      <c r="C98" s="246"/>
      <c r="D98" s="246"/>
      <c r="E98" s="246"/>
      <c r="F98" s="246"/>
      <c r="G98" s="246"/>
      <c r="H98" s="246"/>
      <c r="I98" s="246"/>
      <c r="J98" s="280"/>
      <c r="K98" s="283"/>
    </row>
    <row r="99" spans="1:11" ht="13.5" thickBot="1" x14ac:dyDescent="0.25">
      <c r="A99" s="266" t="s">
        <v>250</v>
      </c>
      <c r="B99" s="383">
        <v>7</v>
      </c>
      <c r="C99" s="82" t="s">
        <v>425</v>
      </c>
      <c r="D99" s="82"/>
      <c r="E99" s="291"/>
      <c r="F99" s="138" t="s">
        <v>83</v>
      </c>
      <c r="G99" s="242" t="s">
        <v>124</v>
      </c>
      <c r="H99" s="243">
        <f>VLOOKUP(A99,SSA!$A$8:$L$176,12,FALSE)</f>
        <v>9.25</v>
      </c>
      <c r="I99" s="244"/>
      <c r="J99" s="233">
        <f>H99*I99</f>
        <v>0</v>
      </c>
    </row>
    <row r="100" spans="1:11" ht="13.5" thickTop="1" x14ac:dyDescent="0.2">
      <c r="A100" s="406" t="s">
        <v>239</v>
      </c>
      <c r="B100" s="407"/>
      <c r="C100" s="407"/>
      <c r="D100" s="407"/>
      <c r="E100" s="407"/>
      <c r="F100" s="407"/>
      <c r="G100" s="407"/>
      <c r="H100" s="407"/>
      <c r="I100" s="408"/>
      <c r="J100" s="146">
        <f>ROUND(J99,2)</f>
        <v>0</v>
      </c>
    </row>
    <row r="101" spans="1:11" ht="13.5" thickBot="1" x14ac:dyDescent="0.25">
      <c r="A101" s="248"/>
      <c r="B101" s="248"/>
      <c r="C101" s="248"/>
      <c r="D101" s="256"/>
      <c r="E101" s="257"/>
      <c r="F101" s="258"/>
      <c r="G101" s="258"/>
      <c r="H101" s="328"/>
      <c r="I101" s="296"/>
      <c r="J101" s="271"/>
      <c r="K101" s="283"/>
    </row>
    <row r="102" spans="1:11" ht="13.5" thickBot="1" x14ac:dyDescent="0.25">
      <c r="A102" s="266" t="s">
        <v>323</v>
      </c>
      <c r="B102" s="383">
        <v>5</v>
      </c>
      <c r="C102" s="82" t="s">
        <v>350</v>
      </c>
      <c r="D102" s="82"/>
      <c r="E102" s="241"/>
      <c r="F102" s="138" t="s">
        <v>83</v>
      </c>
      <c r="G102" s="242" t="s">
        <v>124</v>
      </c>
      <c r="H102" s="243">
        <f>VLOOKUP(A102,SSA!$A$8:$L$176,12,FALSE)</f>
        <v>9.25</v>
      </c>
      <c r="I102" s="244"/>
      <c r="J102" s="233">
        <f>H102*I102</f>
        <v>0</v>
      </c>
      <c r="K102" s="290"/>
    </row>
    <row r="103" spans="1:11" ht="13.5" thickTop="1" x14ac:dyDescent="0.2">
      <c r="A103" s="406" t="s">
        <v>239</v>
      </c>
      <c r="B103" s="407"/>
      <c r="C103" s="407"/>
      <c r="D103" s="407"/>
      <c r="E103" s="407"/>
      <c r="F103" s="407"/>
      <c r="G103" s="407"/>
      <c r="H103" s="407"/>
      <c r="I103" s="408"/>
      <c r="J103" s="276">
        <f>ROUND(J102,2)</f>
        <v>0</v>
      </c>
      <c r="K103" s="290"/>
    </row>
    <row r="104" spans="1:11" ht="13.5" thickBot="1" x14ac:dyDescent="0.25">
      <c r="A104" s="274"/>
      <c r="B104" s="274"/>
      <c r="C104" s="274"/>
      <c r="D104" s="338"/>
      <c r="E104" s="149"/>
      <c r="F104" s="339"/>
      <c r="G104" s="159"/>
      <c r="H104" s="343"/>
      <c r="I104" s="345"/>
      <c r="J104" s="344"/>
      <c r="K104" s="290"/>
    </row>
    <row r="105" spans="1:11" ht="13.5" thickBot="1" x14ac:dyDescent="0.25">
      <c r="A105" s="327" t="s">
        <v>342</v>
      </c>
      <c r="B105" s="82" t="s">
        <v>322</v>
      </c>
      <c r="C105" s="82" t="s">
        <v>321</v>
      </c>
      <c r="D105" s="82"/>
      <c r="E105" s="291"/>
      <c r="F105" s="138" t="s">
        <v>83</v>
      </c>
      <c r="G105" s="286" t="s">
        <v>124</v>
      </c>
      <c r="H105" s="243">
        <f>VLOOKUP(A105,' EBB and SSA'!$A$8:$O$49,15, FALSE)</f>
        <v>0</v>
      </c>
      <c r="I105" s="288"/>
      <c r="J105" s="233">
        <f>H105*I105</f>
        <v>0</v>
      </c>
      <c r="K105" s="290"/>
    </row>
    <row r="106" spans="1:11" ht="13.5" thickTop="1" x14ac:dyDescent="0.2">
      <c r="A106" s="406" t="s">
        <v>239</v>
      </c>
      <c r="B106" s="407"/>
      <c r="C106" s="407"/>
      <c r="D106" s="407"/>
      <c r="E106" s="407"/>
      <c r="F106" s="407"/>
      <c r="G106" s="407"/>
      <c r="H106" s="407"/>
      <c r="I106" s="408"/>
      <c r="J106" s="276">
        <f>ROUND(J105,2)</f>
        <v>0</v>
      </c>
      <c r="K106" s="290"/>
    </row>
    <row r="107" spans="1:11" x14ac:dyDescent="0.2">
      <c r="A107" s="147"/>
      <c r="B107" s="147"/>
      <c r="C107" s="147"/>
      <c r="D107" s="148"/>
      <c r="E107" s="149"/>
      <c r="F107" s="159"/>
      <c r="G107" s="159"/>
      <c r="H107" s="161"/>
      <c r="I107" s="160"/>
      <c r="J107" s="335"/>
      <c r="K107" s="283"/>
    </row>
    <row r="108" spans="1:11" ht="13.5" thickBot="1" x14ac:dyDescent="0.25">
      <c r="A108" s="415" t="s">
        <v>84</v>
      </c>
      <c r="B108" s="416"/>
      <c r="C108" s="416"/>
      <c r="D108" s="416"/>
      <c r="E108" s="416"/>
      <c r="F108" s="416"/>
      <c r="G108" s="416"/>
      <c r="H108" s="416"/>
      <c r="I108" s="417"/>
      <c r="J108" s="250">
        <f>ROUND(SUM(J91,J94,J97,J100,J103,J106),2)</f>
        <v>0</v>
      </c>
    </row>
    <row r="109" spans="1:11" x14ac:dyDescent="0.2">
      <c r="A109" s="147"/>
      <c r="B109" s="147"/>
      <c r="C109" s="147"/>
      <c r="D109" s="200"/>
      <c r="E109" s="200"/>
      <c r="F109" s="200"/>
      <c r="G109" s="200"/>
      <c r="H109" s="200"/>
      <c r="I109" s="200"/>
      <c r="J109" s="237"/>
    </row>
    <row r="110" spans="1:11" ht="13.5" thickBot="1" x14ac:dyDescent="0.25">
      <c r="A110" s="147"/>
      <c r="B110" s="147"/>
      <c r="C110" s="147"/>
      <c r="D110" s="200"/>
      <c r="E110" s="200"/>
      <c r="F110" s="200"/>
      <c r="G110" s="200"/>
      <c r="H110" s="200"/>
      <c r="I110" s="200"/>
      <c r="J110" s="237"/>
    </row>
    <row r="111" spans="1:11" ht="13.5" thickBot="1" x14ac:dyDescent="0.25">
      <c r="A111" s="424" t="s">
        <v>216</v>
      </c>
      <c r="B111" s="425"/>
      <c r="C111" s="425"/>
      <c r="D111" s="425"/>
      <c r="E111" s="425"/>
      <c r="F111" s="425"/>
      <c r="G111" s="425"/>
      <c r="H111" s="425"/>
      <c r="I111" s="425"/>
      <c r="J111" s="426"/>
    </row>
    <row r="112" spans="1:11" ht="13.5" thickBot="1" x14ac:dyDescent="0.25">
      <c r="A112" s="265">
        <v>2.1</v>
      </c>
      <c r="B112" s="383">
        <v>2</v>
      </c>
      <c r="C112" s="82" t="s">
        <v>183</v>
      </c>
      <c r="D112" s="82"/>
      <c r="E112" s="249"/>
      <c r="F112" s="277" t="s">
        <v>83</v>
      </c>
      <c r="G112" s="236" t="s">
        <v>125</v>
      </c>
      <c r="H112" s="243">
        <f>VLOOKUP(A112,SSA!$A$8:$L$176,12,FALSE)</f>
        <v>0</v>
      </c>
      <c r="I112" s="244"/>
      <c r="J112" s="233">
        <f>H112*I112</f>
        <v>0</v>
      </c>
    </row>
    <row r="113" spans="1:11" ht="13.5" thickTop="1" x14ac:dyDescent="0.2">
      <c r="A113" s="406" t="s">
        <v>239</v>
      </c>
      <c r="B113" s="407"/>
      <c r="C113" s="407"/>
      <c r="D113" s="407"/>
      <c r="E113" s="407"/>
      <c r="F113" s="407"/>
      <c r="G113" s="407"/>
      <c r="H113" s="407"/>
      <c r="I113" s="408"/>
      <c r="J113" s="146">
        <f>ROUND(J112,2)</f>
        <v>0</v>
      </c>
    </row>
    <row r="114" spans="1:11" ht="13.5" thickBot="1" x14ac:dyDescent="0.25">
      <c r="A114" s="248"/>
      <c r="B114" s="248"/>
      <c r="C114" s="248"/>
      <c r="D114" s="246"/>
      <c r="E114" s="246"/>
      <c r="F114" s="246"/>
      <c r="G114" s="246"/>
      <c r="H114" s="246"/>
      <c r="I114" s="246"/>
      <c r="J114" s="281"/>
    </row>
    <row r="115" spans="1:11" ht="13.5" thickBot="1" x14ac:dyDescent="0.25">
      <c r="A115" s="266" t="s">
        <v>179</v>
      </c>
      <c r="B115" s="383">
        <v>4</v>
      </c>
      <c r="C115" s="82" t="s">
        <v>248</v>
      </c>
      <c r="D115" s="82"/>
      <c r="E115" s="249"/>
      <c r="F115" s="277" t="s">
        <v>83</v>
      </c>
      <c r="G115" s="236" t="s">
        <v>125</v>
      </c>
      <c r="H115" s="243">
        <f>VLOOKUP(A115,SSA!$A$8:$L$176,12,FALSE)</f>
        <v>0</v>
      </c>
      <c r="I115" s="244"/>
      <c r="J115" s="145">
        <f>H115*I115</f>
        <v>0</v>
      </c>
    </row>
    <row r="116" spans="1:11" ht="13.5" thickTop="1" x14ac:dyDescent="0.2">
      <c r="A116" s="406" t="s">
        <v>239</v>
      </c>
      <c r="B116" s="407"/>
      <c r="C116" s="407"/>
      <c r="D116" s="407"/>
      <c r="E116" s="407"/>
      <c r="F116" s="407"/>
      <c r="G116" s="407"/>
      <c r="H116" s="407"/>
      <c r="I116" s="408"/>
      <c r="J116" s="146">
        <f>ROUND(J115,2)</f>
        <v>0</v>
      </c>
    </row>
    <row r="117" spans="1:11" ht="13.5" thickBot="1" x14ac:dyDescent="0.25">
      <c r="A117" s="248"/>
      <c r="B117" s="248"/>
      <c r="C117" s="248"/>
      <c r="D117" s="246"/>
      <c r="E117" s="246"/>
      <c r="F117" s="246"/>
      <c r="G117" s="246"/>
      <c r="H117" s="246"/>
      <c r="I117" s="246"/>
      <c r="J117" s="237"/>
      <c r="K117" s="283"/>
    </row>
    <row r="118" spans="1:11" ht="13.5" thickBot="1" x14ac:dyDescent="0.25">
      <c r="A118" s="266" t="s">
        <v>186</v>
      </c>
      <c r="B118" s="383">
        <v>3</v>
      </c>
      <c r="C118" s="82" t="s">
        <v>197</v>
      </c>
      <c r="D118" s="82"/>
      <c r="E118" s="249"/>
      <c r="F118" s="277" t="s">
        <v>83</v>
      </c>
      <c r="G118" s="236" t="s">
        <v>125</v>
      </c>
      <c r="H118" s="243">
        <f>VLOOKUP(A118,SSA!$A$8:$L$176,12,FALSE)</f>
        <v>0</v>
      </c>
      <c r="I118" s="244"/>
      <c r="J118" s="145">
        <f>H118*I118</f>
        <v>0</v>
      </c>
    </row>
    <row r="119" spans="1:11" ht="13.5" thickTop="1" x14ac:dyDescent="0.2">
      <c r="A119" s="406" t="s">
        <v>239</v>
      </c>
      <c r="B119" s="407"/>
      <c r="C119" s="407"/>
      <c r="D119" s="407"/>
      <c r="E119" s="407"/>
      <c r="F119" s="407"/>
      <c r="G119" s="407"/>
      <c r="H119" s="407"/>
      <c r="I119" s="408"/>
      <c r="J119" s="146">
        <f>ROUND(J118,2)</f>
        <v>0</v>
      </c>
    </row>
    <row r="120" spans="1:11" ht="13.5" thickBot="1" x14ac:dyDescent="0.25">
      <c r="A120" s="246"/>
      <c r="B120" s="246"/>
      <c r="C120" s="246"/>
      <c r="D120" s="246"/>
      <c r="E120" s="246"/>
      <c r="F120" s="246"/>
      <c r="G120" s="246"/>
      <c r="H120" s="246"/>
      <c r="I120" s="246"/>
      <c r="J120" s="281"/>
    </row>
    <row r="121" spans="1:11" ht="13.5" thickBot="1" x14ac:dyDescent="0.25">
      <c r="A121" s="266" t="s">
        <v>252</v>
      </c>
      <c r="B121" s="383">
        <v>7</v>
      </c>
      <c r="C121" s="82" t="s">
        <v>425</v>
      </c>
      <c r="D121" s="82"/>
      <c r="E121" s="249"/>
      <c r="F121" s="277" t="s">
        <v>83</v>
      </c>
      <c r="G121" s="273" t="s">
        <v>125</v>
      </c>
      <c r="H121" s="243">
        <f>VLOOKUP(A121,SSA!$A$8:$L$176,12,FALSE)</f>
        <v>0</v>
      </c>
      <c r="I121" s="244"/>
      <c r="J121" s="233">
        <f>H121*I121</f>
        <v>0</v>
      </c>
    </row>
    <row r="122" spans="1:11" ht="14.25" thickTop="1" thickBot="1" x14ac:dyDescent="0.25">
      <c r="A122" s="433" t="s">
        <v>239</v>
      </c>
      <c r="B122" s="434"/>
      <c r="C122" s="434"/>
      <c r="D122" s="434"/>
      <c r="E122" s="434"/>
      <c r="F122" s="434"/>
      <c r="G122" s="434"/>
      <c r="H122" s="434"/>
      <c r="I122" s="435"/>
      <c r="J122" s="146">
        <f>ROUND(J121,2)</f>
        <v>0</v>
      </c>
    </row>
    <row r="123" spans="1:11" ht="13.5" thickBot="1" x14ac:dyDescent="0.25">
      <c r="A123" s="274"/>
      <c r="B123" s="274"/>
      <c r="C123" s="274"/>
      <c r="D123" s="275"/>
      <c r="E123" s="275"/>
      <c r="F123" s="275"/>
      <c r="G123" s="275"/>
      <c r="H123" s="275"/>
      <c r="I123" s="275"/>
      <c r="J123" s="281"/>
    </row>
    <row r="124" spans="1:11" ht="13.5" thickBot="1" x14ac:dyDescent="0.25">
      <c r="A124" s="266" t="s">
        <v>325</v>
      </c>
      <c r="B124" s="383">
        <v>5</v>
      </c>
      <c r="C124" s="82" t="s">
        <v>350</v>
      </c>
      <c r="D124" s="82"/>
      <c r="E124" s="241"/>
      <c r="F124" s="277" t="s">
        <v>83</v>
      </c>
      <c r="G124" s="242" t="s">
        <v>124</v>
      </c>
      <c r="H124" s="243">
        <f>VLOOKUP(A124,SSA!$A$8:$L$176,12,FALSE)</f>
        <v>0</v>
      </c>
      <c r="I124" s="244"/>
      <c r="J124" s="233">
        <f>H124*I124</f>
        <v>0</v>
      </c>
    </row>
    <row r="125" spans="1:11" ht="13.5" thickTop="1" x14ac:dyDescent="0.2">
      <c r="A125" s="406" t="s">
        <v>239</v>
      </c>
      <c r="B125" s="407"/>
      <c r="C125" s="407"/>
      <c r="D125" s="407"/>
      <c r="E125" s="407"/>
      <c r="F125" s="407"/>
      <c r="G125" s="407"/>
      <c r="H125" s="407"/>
      <c r="I125" s="408"/>
      <c r="J125" s="305">
        <f>ROUND(J124,2)</f>
        <v>0</v>
      </c>
    </row>
    <row r="126" spans="1:11" ht="13.5" thickBot="1" x14ac:dyDescent="0.25">
      <c r="A126" s="274"/>
      <c r="B126" s="274"/>
      <c r="C126" s="274"/>
      <c r="D126" s="275"/>
      <c r="E126" s="246"/>
      <c r="F126" s="246"/>
      <c r="G126" s="246"/>
      <c r="H126" s="246"/>
      <c r="I126" s="246"/>
      <c r="J126" s="281"/>
    </row>
    <row r="127" spans="1:11" ht="13.5" thickBot="1" x14ac:dyDescent="0.25">
      <c r="A127" s="327" t="s">
        <v>356</v>
      </c>
      <c r="B127" s="82" t="s">
        <v>322</v>
      </c>
      <c r="C127" s="82" t="s">
        <v>321</v>
      </c>
      <c r="D127" s="82"/>
      <c r="E127" s="241"/>
      <c r="F127" s="138" t="s">
        <v>83</v>
      </c>
      <c r="G127" s="242" t="s">
        <v>124</v>
      </c>
      <c r="H127" s="243">
        <f>VLOOKUP(A127,' EBB and SSA'!$A$8:$O$49,15, FALSE)</f>
        <v>0</v>
      </c>
      <c r="I127" s="244"/>
      <c r="J127" s="233">
        <f>H127*I127</f>
        <v>0</v>
      </c>
    </row>
    <row r="128" spans="1:11" ht="13.5" thickTop="1" x14ac:dyDescent="0.2">
      <c r="A128" s="406" t="s">
        <v>239</v>
      </c>
      <c r="B128" s="407"/>
      <c r="C128" s="407"/>
      <c r="D128" s="407"/>
      <c r="E128" s="407"/>
      <c r="F128" s="407"/>
      <c r="G128" s="407"/>
      <c r="H128" s="407"/>
      <c r="I128" s="408"/>
      <c r="J128" s="276">
        <f>ROUND(J127,2)</f>
        <v>0</v>
      </c>
    </row>
    <row r="129" spans="1:11" x14ac:dyDescent="0.2">
      <c r="A129" s="147"/>
      <c r="B129" s="147"/>
      <c r="C129" s="147"/>
      <c r="D129" s="200"/>
      <c r="E129" s="200"/>
      <c r="F129" s="200"/>
      <c r="G129" s="200"/>
      <c r="H129" s="200"/>
      <c r="I129" s="200"/>
      <c r="J129" s="336"/>
    </row>
    <row r="130" spans="1:11" ht="13.5" thickBot="1" x14ac:dyDescent="0.25">
      <c r="A130" s="415" t="s">
        <v>84</v>
      </c>
      <c r="B130" s="416"/>
      <c r="C130" s="416"/>
      <c r="D130" s="416"/>
      <c r="E130" s="416"/>
      <c r="F130" s="416"/>
      <c r="G130" s="416"/>
      <c r="H130" s="416"/>
      <c r="I130" s="417"/>
      <c r="J130" s="250">
        <f>ROUND(SUM(J113,J116,J119,J122,J125,J128),2)</f>
        <v>0</v>
      </c>
    </row>
    <row r="131" spans="1:11" x14ac:dyDescent="0.2">
      <c r="A131" s="147"/>
      <c r="B131" s="147"/>
      <c r="C131" s="147"/>
      <c r="D131" s="200"/>
      <c r="E131" s="200"/>
      <c r="F131" s="200"/>
      <c r="G131" s="200"/>
      <c r="H131" s="200"/>
      <c r="I131" s="200"/>
      <c r="J131" s="237"/>
    </row>
    <row r="132" spans="1:11" ht="13.5" thickBot="1" x14ac:dyDescent="0.25">
      <c r="A132" s="263"/>
      <c r="B132" s="263"/>
      <c r="C132" s="263"/>
      <c r="D132" s="118"/>
      <c r="E132" s="118"/>
      <c r="F132" s="118"/>
      <c r="G132" s="118"/>
      <c r="H132" s="163"/>
      <c r="I132" s="156"/>
      <c r="J132" s="157"/>
    </row>
    <row r="133" spans="1:11" ht="13.5" thickBot="1" x14ac:dyDescent="0.25">
      <c r="A133" s="412" t="s">
        <v>217</v>
      </c>
      <c r="B133" s="413"/>
      <c r="C133" s="413"/>
      <c r="D133" s="413"/>
      <c r="E133" s="413"/>
      <c r="F133" s="413"/>
      <c r="G133" s="413"/>
      <c r="H133" s="413"/>
      <c r="I133" s="413"/>
      <c r="J133" s="414"/>
    </row>
    <row r="134" spans="1:11" ht="13.5" thickBot="1" x14ac:dyDescent="0.25">
      <c r="A134" s="265">
        <v>2.2000000000000002</v>
      </c>
      <c r="B134" s="383" t="s">
        <v>433</v>
      </c>
      <c r="C134" s="82" t="s">
        <v>183</v>
      </c>
      <c r="D134" s="82"/>
      <c r="E134" s="249"/>
      <c r="F134" s="277" t="s">
        <v>83</v>
      </c>
      <c r="G134" s="236" t="s">
        <v>125</v>
      </c>
      <c r="H134" s="243">
        <f>VLOOKUP(A134,SSA!$A$8:$L$176,12,FALSE)</f>
        <v>9.25</v>
      </c>
      <c r="I134" s="158"/>
      <c r="J134" s="233">
        <f>H134*I134</f>
        <v>0</v>
      </c>
    </row>
    <row r="135" spans="1:11" ht="13.5" thickTop="1" x14ac:dyDescent="0.2">
      <c r="A135" s="406" t="s">
        <v>239</v>
      </c>
      <c r="B135" s="407"/>
      <c r="C135" s="407"/>
      <c r="D135" s="407"/>
      <c r="E135" s="407"/>
      <c r="F135" s="407"/>
      <c r="G135" s="407"/>
      <c r="H135" s="407"/>
      <c r="I135" s="408"/>
      <c r="J135" s="146">
        <f>ROUND(J134,2)</f>
        <v>0</v>
      </c>
    </row>
    <row r="136" spans="1:11" ht="13.5" thickBot="1" x14ac:dyDescent="0.25">
      <c r="A136" s="248"/>
      <c r="B136" s="248"/>
      <c r="C136" s="248"/>
      <c r="D136" s="246"/>
      <c r="E136" s="246"/>
      <c r="F136" s="246"/>
      <c r="G136" s="246"/>
      <c r="H136" s="246"/>
      <c r="I136" s="246"/>
      <c r="J136" s="281"/>
      <c r="K136" s="283"/>
    </row>
    <row r="137" spans="1:11" ht="13.5" thickBot="1" x14ac:dyDescent="0.25">
      <c r="A137" s="266" t="s">
        <v>180</v>
      </c>
      <c r="B137" s="383" t="s">
        <v>434</v>
      </c>
      <c r="C137" s="82" t="s">
        <v>248</v>
      </c>
      <c r="D137" s="82"/>
      <c r="E137" s="249"/>
      <c r="F137" s="277" t="s">
        <v>83</v>
      </c>
      <c r="G137" s="236" t="s">
        <v>125</v>
      </c>
      <c r="H137" s="243">
        <f>VLOOKUP(A137,SSA!$A$8:$L$176,12,FALSE)</f>
        <v>9.25</v>
      </c>
      <c r="I137" s="244"/>
      <c r="J137" s="145">
        <f>H137*I137</f>
        <v>0</v>
      </c>
    </row>
    <row r="138" spans="1:11" ht="13.5" thickTop="1" x14ac:dyDescent="0.2">
      <c r="A138" s="406" t="s">
        <v>239</v>
      </c>
      <c r="B138" s="407"/>
      <c r="C138" s="407"/>
      <c r="D138" s="407"/>
      <c r="E138" s="407"/>
      <c r="F138" s="407"/>
      <c r="G138" s="407"/>
      <c r="H138" s="407"/>
      <c r="I138" s="408"/>
      <c r="J138" s="146">
        <f>ROUND(J137,2)</f>
        <v>0</v>
      </c>
    </row>
    <row r="139" spans="1:11" ht="13.5" thickBot="1" x14ac:dyDescent="0.25">
      <c r="A139" s="248"/>
      <c r="B139" s="248"/>
      <c r="C139" s="248"/>
      <c r="D139" s="246"/>
      <c r="E139" s="246"/>
      <c r="F139" s="246"/>
      <c r="G139" s="246"/>
      <c r="H139" s="246"/>
      <c r="I139" s="246"/>
      <c r="J139" s="281"/>
    </row>
    <row r="140" spans="1:11" ht="13.5" thickBot="1" x14ac:dyDescent="0.25">
      <c r="A140" s="266" t="s">
        <v>187</v>
      </c>
      <c r="B140" s="383" t="s">
        <v>435</v>
      </c>
      <c r="C140" s="82" t="s">
        <v>197</v>
      </c>
      <c r="D140" s="82"/>
      <c r="E140" s="249"/>
      <c r="F140" s="277" t="s">
        <v>83</v>
      </c>
      <c r="G140" s="236" t="s">
        <v>125</v>
      </c>
      <c r="H140" s="243">
        <f>VLOOKUP(A140,SSA!$A$8:$L$176,12,FALSE)</f>
        <v>9.25</v>
      </c>
      <c r="I140" s="244"/>
      <c r="J140" s="145">
        <f>H140*I140</f>
        <v>0</v>
      </c>
    </row>
    <row r="141" spans="1:11" ht="13.5" thickTop="1" x14ac:dyDescent="0.2">
      <c r="A141" s="406" t="s">
        <v>239</v>
      </c>
      <c r="B141" s="407"/>
      <c r="C141" s="407"/>
      <c r="D141" s="407"/>
      <c r="E141" s="407"/>
      <c r="F141" s="407"/>
      <c r="G141" s="407"/>
      <c r="H141" s="407"/>
      <c r="I141" s="408"/>
      <c r="J141" s="146">
        <f>ROUND(J140,2)</f>
        <v>0</v>
      </c>
    </row>
    <row r="142" spans="1:11" ht="13.5" thickBot="1" x14ac:dyDescent="0.25">
      <c r="A142" s="246"/>
      <c r="B142" s="246"/>
      <c r="C142" s="246"/>
      <c r="D142" s="246"/>
      <c r="E142" s="246"/>
      <c r="F142" s="246"/>
      <c r="G142" s="246"/>
      <c r="H142" s="246"/>
      <c r="I142" s="246"/>
      <c r="J142" s="281"/>
    </row>
    <row r="143" spans="1:11" ht="13.5" thickBot="1" x14ac:dyDescent="0.25">
      <c r="A143" s="266" t="s">
        <v>253</v>
      </c>
      <c r="B143" s="383" t="s">
        <v>436</v>
      </c>
      <c r="C143" s="82" t="s">
        <v>425</v>
      </c>
      <c r="D143" s="82"/>
      <c r="E143" s="249"/>
      <c r="F143" s="277" t="s">
        <v>83</v>
      </c>
      <c r="G143" s="273" t="s">
        <v>125</v>
      </c>
      <c r="H143" s="243">
        <f>VLOOKUP(A143,SSA!$A$8:$L$176,12,FALSE)</f>
        <v>9.25</v>
      </c>
      <c r="I143" s="244"/>
      <c r="J143" s="233">
        <f>H143*I143</f>
        <v>0</v>
      </c>
    </row>
    <row r="144" spans="1:11" ht="13.5" thickTop="1" x14ac:dyDescent="0.2">
      <c r="A144" s="406" t="s">
        <v>239</v>
      </c>
      <c r="B144" s="407"/>
      <c r="C144" s="407"/>
      <c r="D144" s="407"/>
      <c r="E144" s="407"/>
      <c r="F144" s="407"/>
      <c r="G144" s="407"/>
      <c r="H144" s="407"/>
      <c r="I144" s="408"/>
      <c r="J144" s="146">
        <f>ROUND(J143,2)</f>
        <v>0</v>
      </c>
    </row>
    <row r="145" spans="1:11" ht="13.5" thickBot="1" x14ac:dyDescent="0.25">
      <c r="A145" s="326"/>
      <c r="B145" s="248"/>
      <c r="C145" s="248"/>
      <c r="D145" s="246"/>
      <c r="E145" s="246"/>
      <c r="F145" s="246"/>
      <c r="G145" s="246"/>
      <c r="H145" s="246"/>
      <c r="I145" s="246"/>
      <c r="J145" s="281"/>
    </row>
    <row r="146" spans="1:11" ht="13.5" thickBot="1" x14ac:dyDescent="0.25">
      <c r="A146" s="266" t="s">
        <v>327</v>
      </c>
      <c r="B146" s="383" t="s">
        <v>437</v>
      </c>
      <c r="C146" s="82" t="s">
        <v>350</v>
      </c>
      <c r="D146" s="82"/>
      <c r="E146" s="241"/>
      <c r="F146" s="277" t="s">
        <v>83</v>
      </c>
      <c r="G146" s="242" t="s">
        <v>124</v>
      </c>
      <c r="H146" s="243">
        <f>VLOOKUP(A146,SSA!$A$8:$L$176,12,FALSE)</f>
        <v>9.25</v>
      </c>
      <c r="I146" s="244"/>
      <c r="J146" s="233">
        <f>H146*I146</f>
        <v>0</v>
      </c>
    </row>
    <row r="147" spans="1:11" ht="13.5" thickTop="1" x14ac:dyDescent="0.2">
      <c r="A147" s="406" t="s">
        <v>239</v>
      </c>
      <c r="B147" s="407"/>
      <c r="C147" s="407"/>
      <c r="D147" s="407"/>
      <c r="E147" s="407"/>
      <c r="F147" s="407"/>
      <c r="G147" s="407"/>
      <c r="H147" s="407"/>
      <c r="I147" s="408"/>
      <c r="J147" s="276">
        <f>ROUND(J146,2)</f>
        <v>0</v>
      </c>
    </row>
    <row r="148" spans="1:11" ht="13.5" thickBot="1" x14ac:dyDescent="0.25">
      <c r="A148" s="274"/>
      <c r="B148" s="274"/>
      <c r="C148" s="274"/>
      <c r="D148" s="275"/>
      <c r="E148" s="275"/>
      <c r="F148" s="275"/>
      <c r="G148" s="275"/>
      <c r="H148" s="275"/>
      <c r="I148" s="275"/>
      <c r="J148" s="238"/>
    </row>
    <row r="149" spans="1:11" ht="13.5" thickBot="1" x14ac:dyDescent="0.25">
      <c r="A149" s="327" t="s">
        <v>357</v>
      </c>
      <c r="B149" s="82" t="s">
        <v>334</v>
      </c>
      <c r="C149" s="82" t="s">
        <v>321</v>
      </c>
      <c r="D149" s="82"/>
      <c r="E149" s="241"/>
      <c r="F149" s="138" t="s">
        <v>83</v>
      </c>
      <c r="G149" s="242" t="s">
        <v>124</v>
      </c>
      <c r="H149" s="243">
        <f>VLOOKUP(A149,' EBB and SSA'!$A$8:$O$49,15, FALSE)</f>
        <v>0</v>
      </c>
      <c r="I149" s="244"/>
      <c r="J149" s="233">
        <f>H149*I149</f>
        <v>0</v>
      </c>
    </row>
    <row r="150" spans="1:11" ht="13.5" thickTop="1" x14ac:dyDescent="0.2">
      <c r="A150" s="406" t="s">
        <v>239</v>
      </c>
      <c r="B150" s="407"/>
      <c r="C150" s="407"/>
      <c r="D150" s="407"/>
      <c r="E150" s="407"/>
      <c r="F150" s="407"/>
      <c r="G150" s="407"/>
      <c r="H150" s="407"/>
      <c r="I150" s="408"/>
      <c r="J150" s="276">
        <f>ROUND(J149,2)</f>
        <v>0</v>
      </c>
    </row>
    <row r="151" spans="1:11" x14ac:dyDescent="0.2">
      <c r="A151" s="147"/>
      <c r="B151" s="147"/>
      <c r="C151" s="147"/>
      <c r="D151" s="200"/>
      <c r="E151" s="200"/>
      <c r="F151" s="200"/>
      <c r="G151" s="200"/>
      <c r="H151" s="200"/>
      <c r="I151" s="200"/>
      <c r="J151" s="336"/>
    </row>
    <row r="152" spans="1:11" ht="13.5" thickBot="1" x14ac:dyDescent="0.25">
      <c r="A152" s="415" t="s">
        <v>84</v>
      </c>
      <c r="B152" s="416"/>
      <c r="C152" s="416"/>
      <c r="D152" s="416"/>
      <c r="E152" s="416"/>
      <c r="F152" s="416"/>
      <c r="G152" s="416"/>
      <c r="H152" s="416"/>
      <c r="I152" s="417"/>
      <c r="J152" s="304">
        <f>ROUND(SUM(J135,J138,J141,J144,J147,J150),2)</f>
        <v>0</v>
      </c>
    </row>
    <row r="153" spans="1:11" x14ac:dyDescent="0.2">
      <c r="A153" s="264"/>
      <c r="B153" s="264"/>
      <c r="C153" s="264"/>
      <c r="D153" s="252"/>
      <c r="E153" s="252"/>
      <c r="F153" s="252"/>
      <c r="G153" s="252"/>
      <c r="H153" s="252"/>
      <c r="I153" s="252"/>
      <c r="J153" s="237"/>
    </row>
    <row r="154" spans="1:11" ht="13.5" thickBot="1" x14ac:dyDescent="0.25">
      <c r="A154" s="264"/>
      <c r="B154" s="264"/>
      <c r="C154" s="264"/>
      <c r="D154" s="252"/>
      <c r="E154" s="252"/>
      <c r="F154" s="252"/>
      <c r="G154" s="252"/>
      <c r="H154" s="252"/>
      <c r="I154" s="252"/>
      <c r="J154" s="237"/>
    </row>
    <row r="155" spans="1:11" ht="13.5" thickBot="1" x14ac:dyDescent="0.25">
      <c r="A155" s="412" t="s">
        <v>222</v>
      </c>
      <c r="B155" s="413"/>
      <c r="C155" s="413"/>
      <c r="D155" s="413"/>
      <c r="E155" s="413"/>
      <c r="F155" s="413"/>
      <c r="G155" s="413"/>
      <c r="H155" s="413"/>
      <c r="I155" s="413"/>
      <c r="J155" s="414"/>
    </row>
    <row r="156" spans="1:11" ht="13.5" thickBot="1" x14ac:dyDescent="0.25">
      <c r="A156" s="265">
        <v>2.2999999999999998</v>
      </c>
      <c r="B156" s="383" t="s">
        <v>433</v>
      </c>
      <c r="C156" s="82" t="s">
        <v>183</v>
      </c>
      <c r="D156" s="82"/>
      <c r="E156" s="291"/>
      <c r="F156" s="140" t="s">
        <v>83</v>
      </c>
      <c r="G156" s="242" t="s">
        <v>124</v>
      </c>
      <c r="H156" s="243">
        <f>VLOOKUP(A156,SSA!$A$8:$L$176,12,FALSE)</f>
        <v>0</v>
      </c>
      <c r="I156" s="158"/>
      <c r="J156" s="233">
        <f>H156*I156</f>
        <v>0</v>
      </c>
    </row>
    <row r="157" spans="1:11" ht="13.5" thickTop="1" x14ac:dyDescent="0.2">
      <c r="A157" s="406" t="s">
        <v>239</v>
      </c>
      <c r="B157" s="407"/>
      <c r="C157" s="407"/>
      <c r="D157" s="407"/>
      <c r="E157" s="407"/>
      <c r="F157" s="407"/>
      <c r="G157" s="407"/>
      <c r="H157" s="407"/>
      <c r="I157" s="408"/>
      <c r="J157" s="146">
        <f>ROUND(J156,2)</f>
        <v>0</v>
      </c>
    </row>
    <row r="158" spans="1:11" ht="13.5" thickBot="1" x14ac:dyDescent="0.25">
      <c r="A158" s="248"/>
      <c r="B158" s="248"/>
      <c r="C158" s="248"/>
      <c r="D158" s="246"/>
      <c r="E158" s="246"/>
      <c r="F158" s="246"/>
      <c r="G158" s="246"/>
      <c r="H158" s="246"/>
      <c r="I158" s="246"/>
      <c r="J158" s="281"/>
      <c r="K158" s="283"/>
    </row>
    <row r="159" spans="1:11" ht="13.5" thickBot="1" x14ac:dyDescent="0.25">
      <c r="A159" s="266" t="s">
        <v>188</v>
      </c>
      <c r="B159" s="383" t="s">
        <v>434</v>
      </c>
      <c r="C159" s="82" t="s">
        <v>248</v>
      </c>
      <c r="D159" s="82"/>
      <c r="E159" s="249"/>
      <c r="F159" s="277" t="s">
        <v>83</v>
      </c>
      <c r="G159" s="242" t="s">
        <v>124</v>
      </c>
      <c r="H159" s="243">
        <f>VLOOKUP(A159,SSA!$A$8:$L$176,12,FALSE)</f>
        <v>0</v>
      </c>
      <c r="I159" s="244"/>
      <c r="J159" s="145">
        <f>H159*I159</f>
        <v>0</v>
      </c>
    </row>
    <row r="160" spans="1:11" ht="13.5" thickTop="1" x14ac:dyDescent="0.2">
      <c r="A160" s="406" t="s">
        <v>239</v>
      </c>
      <c r="B160" s="407"/>
      <c r="C160" s="407"/>
      <c r="D160" s="407"/>
      <c r="E160" s="407"/>
      <c r="F160" s="407"/>
      <c r="G160" s="407"/>
      <c r="H160" s="407"/>
      <c r="I160" s="408"/>
      <c r="J160" s="146">
        <f>ROUND(J159,2)</f>
        <v>0</v>
      </c>
    </row>
    <row r="161" spans="1:19" ht="13.5" thickBot="1" x14ac:dyDescent="0.25">
      <c r="A161" s="248"/>
      <c r="B161" s="248"/>
      <c r="C161" s="248"/>
      <c r="D161" s="246"/>
      <c r="E161" s="246"/>
      <c r="F161" s="246"/>
      <c r="G161" s="246"/>
      <c r="H161" s="246"/>
      <c r="I161" s="246"/>
      <c r="J161" s="281"/>
    </row>
    <row r="162" spans="1:19" ht="13.5" thickBot="1" x14ac:dyDescent="0.25">
      <c r="A162" s="266" t="s">
        <v>189</v>
      </c>
      <c r="B162" s="383" t="s">
        <v>435</v>
      </c>
      <c r="C162" s="82" t="s">
        <v>197</v>
      </c>
      <c r="D162" s="82"/>
      <c r="E162" s="249"/>
      <c r="F162" s="277" t="s">
        <v>83</v>
      </c>
      <c r="G162" s="242" t="s">
        <v>124</v>
      </c>
      <c r="H162" s="243">
        <f>VLOOKUP(A162,SSA!$A$8:$L$176,12,FALSE)</f>
        <v>0</v>
      </c>
      <c r="I162" s="244"/>
      <c r="J162" s="145">
        <f>H162*I162</f>
        <v>0</v>
      </c>
    </row>
    <row r="163" spans="1:19" ht="13.5" thickTop="1" x14ac:dyDescent="0.2">
      <c r="A163" s="406" t="s">
        <v>239</v>
      </c>
      <c r="B163" s="407"/>
      <c r="C163" s="407"/>
      <c r="D163" s="407"/>
      <c r="E163" s="407"/>
      <c r="F163" s="407"/>
      <c r="G163" s="407"/>
      <c r="H163" s="407"/>
      <c r="I163" s="408"/>
      <c r="J163" s="146">
        <f>ROUND(J162,2)</f>
        <v>0</v>
      </c>
    </row>
    <row r="164" spans="1:19" ht="13.5" thickBot="1" x14ac:dyDescent="0.25">
      <c r="A164" s="269"/>
      <c r="B164" s="248"/>
      <c r="C164" s="248"/>
      <c r="D164" s="246"/>
      <c r="E164" s="246"/>
      <c r="F164" s="200"/>
      <c r="G164" s="200"/>
      <c r="H164" s="200"/>
      <c r="I164" s="246"/>
      <c r="J164" s="239"/>
    </row>
    <row r="165" spans="1:19" ht="13.5" thickBot="1" x14ac:dyDescent="0.25">
      <c r="A165" s="285" t="s">
        <v>254</v>
      </c>
      <c r="B165" s="383" t="s">
        <v>436</v>
      </c>
      <c r="C165" s="82" t="s">
        <v>425</v>
      </c>
      <c r="D165" s="82"/>
      <c r="E165" s="291"/>
      <c r="F165" s="140" t="s">
        <v>83</v>
      </c>
      <c r="G165" s="286" t="s">
        <v>124</v>
      </c>
      <c r="H165" s="287">
        <f>VLOOKUP(A165,SSA!$A$8:$L$176,12,FALSE)</f>
        <v>0</v>
      </c>
      <c r="I165" s="288"/>
      <c r="J165" s="145">
        <f>H165*I165</f>
        <v>0</v>
      </c>
    </row>
    <row r="166" spans="1:19" ht="13.5" thickTop="1" x14ac:dyDescent="0.2">
      <c r="A166" s="406" t="s">
        <v>239</v>
      </c>
      <c r="B166" s="407"/>
      <c r="C166" s="407"/>
      <c r="D166" s="407"/>
      <c r="E166" s="407"/>
      <c r="F166" s="407"/>
      <c r="G166" s="407"/>
      <c r="H166" s="407"/>
      <c r="I166" s="408"/>
      <c r="J166" s="146">
        <f>ROUND(J165,2)</f>
        <v>0</v>
      </c>
    </row>
    <row r="167" spans="1:19" ht="13.5" thickBot="1" x14ac:dyDescent="0.25">
      <c r="A167" s="248"/>
      <c r="B167" s="248"/>
      <c r="C167" s="248"/>
      <c r="D167" s="246"/>
      <c r="E167" s="246"/>
      <c r="F167" s="246"/>
      <c r="G167" s="246"/>
      <c r="H167" s="246"/>
      <c r="I167" s="246"/>
      <c r="J167" s="281"/>
    </row>
    <row r="168" spans="1:19" ht="13.5" thickBot="1" x14ac:dyDescent="0.25">
      <c r="A168" s="266" t="s">
        <v>326</v>
      </c>
      <c r="B168" s="383" t="s">
        <v>437</v>
      </c>
      <c r="C168" s="82" t="s">
        <v>350</v>
      </c>
      <c r="D168" s="82"/>
      <c r="E168" s="241"/>
      <c r="F168" s="140" t="s">
        <v>83</v>
      </c>
      <c r="G168" s="242" t="s">
        <v>124</v>
      </c>
      <c r="H168" s="243">
        <f>VLOOKUP(A168,SSA!$A$8:$L$176,12,FALSE)</f>
        <v>0</v>
      </c>
      <c r="I168" s="244"/>
      <c r="J168" s="233">
        <f>H168*I168</f>
        <v>0</v>
      </c>
    </row>
    <row r="169" spans="1:19" ht="13.5" thickTop="1" x14ac:dyDescent="0.2">
      <c r="A169" s="406" t="s">
        <v>239</v>
      </c>
      <c r="B169" s="407"/>
      <c r="C169" s="407"/>
      <c r="D169" s="407"/>
      <c r="E169" s="407"/>
      <c r="F169" s="407"/>
      <c r="G169" s="407"/>
      <c r="H169" s="407"/>
      <c r="I169" s="408"/>
      <c r="J169" s="276">
        <f>ROUND(J168,2)</f>
        <v>0</v>
      </c>
    </row>
    <row r="170" spans="1:19" ht="13.5" thickBot="1" x14ac:dyDescent="0.25">
      <c r="A170" s="274"/>
      <c r="B170" s="274"/>
      <c r="C170" s="274"/>
      <c r="D170" s="275"/>
      <c r="E170" s="275"/>
      <c r="F170" s="275"/>
      <c r="G170" s="275"/>
      <c r="H170" s="275"/>
      <c r="I170" s="275"/>
      <c r="J170" s="238"/>
    </row>
    <row r="171" spans="1:19" ht="13.5" thickBot="1" x14ac:dyDescent="0.25">
      <c r="A171" s="327" t="s">
        <v>344</v>
      </c>
      <c r="B171" s="82" t="s">
        <v>334</v>
      </c>
      <c r="C171" s="82" t="s">
        <v>321</v>
      </c>
      <c r="D171" s="82"/>
      <c r="E171" s="241"/>
      <c r="F171" s="138" t="s">
        <v>83</v>
      </c>
      <c r="G171" s="242" t="s">
        <v>124</v>
      </c>
      <c r="H171" s="243">
        <f>VLOOKUP(A171,' EBB and SSA'!$A$8:$O$49,15, FALSE)</f>
        <v>0</v>
      </c>
      <c r="I171" s="244"/>
      <c r="J171" s="233">
        <f>H171*I171</f>
        <v>0</v>
      </c>
    </row>
    <row r="172" spans="1:19" ht="13.5" thickTop="1" x14ac:dyDescent="0.2">
      <c r="A172" s="406" t="s">
        <v>239</v>
      </c>
      <c r="B172" s="407"/>
      <c r="C172" s="407"/>
      <c r="D172" s="407"/>
      <c r="E172" s="407"/>
      <c r="F172" s="407"/>
      <c r="G172" s="407"/>
      <c r="H172" s="407"/>
      <c r="I172" s="408"/>
      <c r="J172" s="276">
        <f>ROUND(J171,2)</f>
        <v>0</v>
      </c>
    </row>
    <row r="173" spans="1:19" x14ac:dyDescent="0.2">
      <c r="A173" s="147"/>
      <c r="B173" s="147"/>
      <c r="C173" s="147"/>
      <c r="D173" s="200"/>
      <c r="E173" s="200"/>
      <c r="F173" s="200"/>
      <c r="G173" s="200"/>
      <c r="H173" s="200"/>
      <c r="I173" s="200"/>
      <c r="J173" s="336"/>
      <c r="Q173" s="27"/>
      <c r="R173" s="25"/>
      <c r="S173" s="29"/>
    </row>
    <row r="174" spans="1:19" ht="13.5" thickBot="1" x14ac:dyDescent="0.25">
      <c r="A174" s="415" t="s">
        <v>84</v>
      </c>
      <c r="B174" s="416"/>
      <c r="C174" s="416"/>
      <c r="D174" s="416"/>
      <c r="E174" s="416"/>
      <c r="F174" s="416"/>
      <c r="G174" s="416"/>
      <c r="H174" s="416"/>
      <c r="I174" s="417"/>
      <c r="J174" s="304">
        <f>ROUND(SUM(J157,J160,J163,J166,J169,J172),2)</f>
        <v>0</v>
      </c>
    </row>
    <row r="175" spans="1:19" x14ac:dyDescent="0.2">
      <c r="A175" s="264"/>
      <c r="B175" s="264"/>
      <c r="C175" s="264"/>
      <c r="D175" s="252"/>
      <c r="E175" s="252"/>
      <c r="F175" s="252"/>
      <c r="G175" s="252"/>
      <c r="H175" s="252"/>
      <c r="I175" s="252"/>
      <c r="J175" s="237"/>
      <c r="K175" s="290"/>
    </row>
    <row r="176" spans="1:19" ht="13.5" thickBot="1" x14ac:dyDescent="0.25"/>
    <row r="177" spans="1:11" ht="13.5" thickBot="1" x14ac:dyDescent="0.25">
      <c r="A177" s="421" t="s">
        <v>218</v>
      </c>
      <c r="B177" s="422"/>
      <c r="C177" s="422"/>
      <c r="D177" s="422"/>
      <c r="E177" s="422"/>
      <c r="F177" s="422"/>
      <c r="G177" s="422"/>
      <c r="H177" s="422"/>
      <c r="I177" s="422"/>
      <c r="J177" s="423"/>
    </row>
    <row r="178" spans="1:11" ht="13.5" thickBot="1" x14ac:dyDescent="0.25">
      <c r="A178" s="267">
        <v>2.4</v>
      </c>
      <c r="B178" s="383" t="s">
        <v>429</v>
      </c>
      <c r="C178" s="82" t="s">
        <v>183</v>
      </c>
      <c r="D178" s="82"/>
      <c r="E178" s="249"/>
      <c r="F178" s="277" t="s">
        <v>83</v>
      </c>
      <c r="G178" s="242" t="s">
        <v>124</v>
      </c>
      <c r="H178" s="243">
        <f>VLOOKUP(A178,SSA!$A$8:$L$75,12,FALSE)</f>
        <v>5.25</v>
      </c>
      <c r="I178" s="244"/>
      <c r="J178" s="145">
        <f>H178*I178</f>
        <v>0</v>
      </c>
      <c r="K178" s="283"/>
    </row>
    <row r="179" spans="1:11" ht="13.5" thickTop="1" x14ac:dyDescent="0.2">
      <c r="A179" s="406" t="s">
        <v>239</v>
      </c>
      <c r="B179" s="407"/>
      <c r="C179" s="407"/>
      <c r="D179" s="407"/>
      <c r="E179" s="407"/>
      <c r="F179" s="407"/>
      <c r="G179" s="407"/>
      <c r="H179" s="407"/>
      <c r="I179" s="408"/>
      <c r="J179" s="146">
        <f>ROUND(J178,2)</f>
        <v>0</v>
      </c>
    </row>
    <row r="180" spans="1:11" ht="13.5" thickBot="1" x14ac:dyDescent="0.25">
      <c r="A180" s="248"/>
      <c r="B180" s="248"/>
      <c r="C180" s="248"/>
      <c r="D180" s="246"/>
      <c r="E180" s="246"/>
      <c r="F180" s="246"/>
      <c r="G180" s="246"/>
      <c r="H180" s="246"/>
      <c r="I180" s="246"/>
      <c r="J180" s="297"/>
    </row>
    <row r="181" spans="1:11" ht="13.5" thickBot="1" x14ac:dyDescent="0.25">
      <c r="A181" s="268" t="s">
        <v>191</v>
      </c>
      <c r="B181" s="383" t="s">
        <v>430</v>
      </c>
      <c r="C181" s="310" t="s">
        <v>296</v>
      </c>
      <c r="D181" s="82"/>
      <c r="E181" s="249"/>
      <c r="F181" s="277" t="s">
        <v>83</v>
      </c>
      <c r="G181" s="242" t="s">
        <v>124</v>
      </c>
      <c r="H181" s="243">
        <f>VLOOKUP(A181,SSA!$A$8:$L$176,12,FALSE)</f>
        <v>5.25</v>
      </c>
      <c r="I181" s="244"/>
      <c r="J181" s="298">
        <f>H181*I181</f>
        <v>0</v>
      </c>
      <c r="K181" s="283"/>
    </row>
    <row r="182" spans="1:11" ht="13.5" thickTop="1" x14ac:dyDescent="0.2">
      <c r="A182" s="406" t="s">
        <v>239</v>
      </c>
      <c r="B182" s="407"/>
      <c r="C182" s="407"/>
      <c r="D182" s="407"/>
      <c r="E182" s="407"/>
      <c r="F182" s="407"/>
      <c r="G182" s="407"/>
      <c r="H182" s="407"/>
      <c r="I182" s="408"/>
      <c r="J182" s="146">
        <f>ROUND(J181,2)</f>
        <v>0</v>
      </c>
    </row>
    <row r="183" spans="1:11" ht="13.5" thickBot="1" x14ac:dyDescent="0.25">
      <c r="A183" s="248"/>
      <c r="B183" s="248"/>
      <c r="C183" s="248"/>
      <c r="D183" s="200"/>
      <c r="E183" s="200"/>
      <c r="F183" s="200"/>
      <c r="G183" s="200"/>
      <c r="H183" s="246"/>
      <c r="I183" s="200"/>
      <c r="J183" s="297"/>
    </row>
    <row r="184" spans="1:11" ht="13.5" thickBot="1" x14ac:dyDescent="0.25">
      <c r="A184" s="268" t="s">
        <v>256</v>
      </c>
      <c r="B184" s="383" t="s">
        <v>431</v>
      </c>
      <c r="C184" s="82" t="s">
        <v>425</v>
      </c>
      <c r="D184" s="293"/>
      <c r="E184" s="294"/>
      <c r="F184" s="277" t="s">
        <v>83</v>
      </c>
      <c r="G184" s="286" t="s">
        <v>124</v>
      </c>
      <c r="H184" s="243">
        <f>VLOOKUP(A184,SSA!$A$8:$L$176,12,FALSE)</f>
        <v>5.25</v>
      </c>
      <c r="I184" s="288"/>
      <c r="J184" s="289">
        <f>H184*I184</f>
        <v>0</v>
      </c>
      <c r="K184" s="283"/>
    </row>
    <row r="185" spans="1:11" ht="13.5" thickTop="1" x14ac:dyDescent="0.2">
      <c r="A185" s="406" t="s">
        <v>239</v>
      </c>
      <c r="B185" s="407"/>
      <c r="C185" s="407"/>
      <c r="D185" s="407"/>
      <c r="E185" s="407"/>
      <c r="F185" s="407"/>
      <c r="G185" s="407"/>
      <c r="H185" s="407"/>
      <c r="I185" s="408"/>
      <c r="J185" s="146">
        <f>ROUND(J184,2)</f>
        <v>0</v>
      </c>
    </row>
    <row r="186" spans="1:11" ht="13.5" thickBot="1" x14ac:dyDescent="0.25">
      <c r="A186" s="248"/>
      <c r="B186" s="248"/>
      <c r="C186" s="248"/>
      <c r="D186" s="246"/>
      <c r="E186" s="246"/>
      <c r="F186" s="246"/>
      <c r="G186" s="246"/>
      <c r="H186" s="246"/>
      <c r="I186" s="246"/>
      <c r="J186" s="281"/>
    </row>
    <row r="187" spans="1:11" ht="13.5" thickBot="1" x14ac:dyDescent="0.25">
      <c r="A187" s="268" t="s">
        <v>346</v>
      </c>
      <c r="B187" s="82" t="s">
        <v>335</v>
      </c>
      <c r="C187" s="82" t="s">
        <v>321</v>
      </c>
      <c r="D187" s="82"/>
      <c r="E187" s="241"/>
      <c r="F187" s="138" t="s">
        <v>83</v>
      </c>
      <c r="G187" s="242" t="s">
        <v>124</v>
      </c>
      <c r="H187" s="243">
        <f>VLOOKUP(A187,' EBB and SSA'!$A$8:$O$49,15, FALSE)</f>
        <v>0</v>
      </c>
      <c r="I187" s="244"/>
      <c r="J187" s="233">
        <f>H187*I187</f>
        <v>0</v>
      </c>
    </row>
    <row r="188" spans="1:11" ht="13.5" thickTop="1" x14ac:dyDescent="0.2">
      <c r="A188" s="406" t="s">
        <v>239</v>
      </c>
      <c r="B188" s="407"/>
      <c r="C188" s="407"/>
      <c r="D188" s="407"/>
      <c r="E188" s="407"/>
      <c r="F188" s="407"/>
      <c r="G188" s="407"/>
      <c r="H188" s="407"/>
      <c r="I188" s="408"/>
      <c r="J188" s="276">
        <f>ROUND(J187,2)</f>
        <v>0</v>
      </c>
    </row>
    <row r="189" spans="1:11" ht="13.5" thickBot="1" x14ac:dyDescent="0.25">
      <c r="A189" s="248"/>
      <c r="B189" s="248"/>
      <c r="C189" s="248"/>
      <c r="D189" s="246"/>
      <c r="E189" s="246"/>
      <c r="F189" s="246"/>
      <c r="G189" s="246"/>
      <c r="H189" s="246"/>
      <c r="I189" s="246"/>
      <c r="J189" s="281"/>
    </row>
    <row r="190" spans="1:11" ht="13.5" thickBot="1" x14ac:dyDescent="0.25">
      <c r="A190" s="268" t="s">
        <v>388</v>
      </c>
      <c r="B190" s="383" t="s">
        <v>432</v>
      </c>
      <c r="C190" s="82" t="s">
        <v>387</v>
      </c>
      <c r="D190" s="349"/>
      <c r="E190" s="351"/>
      <c r="F190" s="352" t="s">
        <v>83</v>
      </c>
      <c r="G190" s="353" t="s">
        <v>124</v>
      </c>
      <c r="H190" s="243">
        <f>VLOOKUP(A190,SSA!$A$8:$L$176,12,FALSE)</f>
        <v>5.25</v>
      </c>
      <c r="I190" s="354"/>
      <c r="J190" s="300">
        <f>H190*I190</f>
        <v>0</v>
      </c>
      <c r="K190" s="283"/>
    </row>
    <row r="191" spans="1:11" ht="13.5" thickTop="1" x14ac:dyDescent="0.2">
      <c r="A191" s="406" t="s">
        <v>239</v>
      </c>
      <c r="B191" s="407"/>
      <c r="C191" s="407"/>
      <c r="D191" s="407"/>
      <c r="E191" s="407"/>
      <c r="F191" s="407"/>
      <c r="G191" s="407"/>
      <c r="H191" s="407"/>
      <c r="I191" s="408"/>
      <c r="J191" s="146">
        <f>ROUND(J190,2)</f>
        <v>0</v>
      </c>
    </row>
    <row r="192" spans="1:11" x14ac:dyDescent="0.2">
      <c r="A192" s="147"/>
      <c r="B192" s="147"/>
      <c r="C192" s="147"/>
      <c r="D192" s="200"/>
      <c r="E192" s="200"/>
      <c r="F192" s="200"/>
      <c r="G192" s="200"/>
      <c r="H192" s="200"/>
      <c r="I192" s="200"/>
      <c r="J192" s="240"/>
    </row>
    <row r="193" spans="1:11" ht="13.5" thickBot="1" x14ac:dyDescent="0.25">
      <c r="A193" s="415" t="s">
        <v>84</v>
      </c>
      <c r="B193" s="416"/>
      <c r="C193" s="416"/>
      <c r="D193" s="416"/>
      <c r="E193" s="416"/>
      <c r="F193" s="416"/>
      <c r="G193" s="416"/>
      <c r="H193" s="416"/>
      <c r="I193" s="417"/>
      <c r="J193" s="304">
        <f>ROUND(SUM(J179,J182,J185,J188,J191),2)</f>
        <v>0</v>
      </c>
    </row>
    <row r="194" spans="1:11" x14ac:dyDescent="0.2">
      <c r="A194" s="263"/>
      <c r="B194" s="147"/>
      <c r="C194" s="147"/>
      <c r="D194" s="148"/>
      <c r="E194" s="154"/>
      <c r="F194" s="154"/>
      <c r="G194" s="154"/>
      <c r="H194" s="155"/>
      <c r="I194" s="156"/>
      <c r="J194" s="157"/>
      <c r="K194" s="290"/>
    </row>
    <row r="195" spans="1:11" ht="13.5" thickBot="1" x14ac:dyDescent="0.25">
      <c r="A195" s="263"/>
      <c r="B195" s="147"/>
      <c r="C195" s="147"/>
      <c r="D195" s="148"/>
      <c r="E195" s="154"/>
      <c r="F195" s="154"/>
      <c r="G195" s="154"/>
      <c r="H195" s="155"/>
      <c r="I195" s="156"/>
      <c r="J195" s="157"/>
    </row>
    <row r="196" spans="1:11" ht="13.5" thickBot="1" x14ac:dyDescent="0.25">
      <c r="A196" s="421" t="s">
        <v>219</v>
      </c>
      <c r="B196" s="422"/>
      <c r="C196" s="422"/>
      <c r="D196" s="422"/>
      <c r="E196" s="422"/>
      <c r="F196" s="422"/>
      <c r="G196" s="422"/>
      <c r="H196" s="422"/>
      <c r="I196" s="422"/>
      <c r="J196" s="423"/>
      <c r="K196" s="283"/>
    </row>
    <row r="197" spans="1:11" ht="13.5" thickBot="1" x14ac:dyDescent="0.25">
      <c r="A197" s="267">
        <v>2.5</v>
      </c>
      <c r="B197" s="383" t="s">
        <v>429</v>
      </c>
      <c r="C197" s="82" t="s">
        <v>183</v>
      </c>
      <c r="D197" s="82"/>
      <c r="E197" s="249"/>
      <c r="F197" s="277" t="s">
        <v>83</v>
      </c>
      <c r="G197" s="236" t="s">
        <v>125</v>
      </c>
      <c r="H197" s="243">
        <f>VLOOKUP(A197,SSA!$A$8:$L$176,12,FALSE)</f>
        <v>0</v>
      </c>
      <c r="I197" s="244"/>
      <c r="J197" s="289">
        <f>H197*I197</f>
        <v>0</v>
      </c>
      <c r="K197" s="283"/>
    </row>
    <row r="198" spans="1:11" ht="13.5" thickTop="1" x14ac:dyDescent="0.2">
      <c r="A198" s="406" t="s">
        <v>239</v>
      </c>
      <c r="B198" s="407"/>
      <c r="C198" s="407"/>
      <c r="D198" s="407"/>
      <c r="E198" s="407"/>
      <c r="F198" s="407"/>
      <c r="G198" s="407"/>
      <c r="H198" s="407"/>
      <c r="I198" s="408"/>
      <c r="J198" s="146">
        <f>ROUND(J197,2)</f>
        <v>0</v>
      </c>
    </row>
    <row r="199" spans="1:11" ht="13.5" thickBot="1" x14ac:dyDescent="0.25">
      <c r="A199" s="248"/>
      <c r="B199" s="248"/>
      <c r="C199" s="248"/>
      <c r="D199" s="246"/>
      <c r="E199" s="246"/>
      <c r="F199" s="246"/>
      <c r="G199" s="246"/>
      <c r="H199" s="246"/>
      <c r="I199" s="246"/>
      <c r="J199" s="299"/>
      <c r="K199" s="283"/>
    </row>
    <row r="200" spans="1:11" ht="13.5" thickBot="1" x14ac:dyDescent="0.25">
      <c r="A200" s="268" t="s">
        <v>193</v>
      </c>
      <c r="B200" s="383" t="s">
        <v>430</v>
      </c>
      <c r="C200" s="310" t="s">
        <v>296</v>
      </c>
      <c r="D200" s="82"/>
      <c r="E200" s="249"/>
      <c r="F200" s="277" t="s">
        <v>83</v>
      </c>
      <c r="G200" s="236" t="s">
        <v>125</v>
      </c>
      <c r="H200" s="243">
        <f>VLOOKUP(A200,SSA!$A$8:$L$176,12,FALSE)</f>
        <v>0</v>
      </c>
      <c r="I200" s="244"/>
      <c r="J200" s="298">
        <f>H200*I200</f>
        <v>0</v>
      </c>
      <c r="K200" s="283"/>
    </row>
    <row r="201" spans="1:11" ht="13.5" thickTop="1" x14ac:dyDescent="0.2">
      <c r="A201" s="406" t="s">
        <v>239</v>
      </c>
      <c r="B201" s="407"/>
      <c r="C201" s="407"/>
      <c r="D201" s="407"/>
      <c r="E201" s="407"/>
      <c r="F201" s="407"/>
      <c r="G201" s="407"/>
      <c r="H201" s="407"/>
      <c r="I201" s="408"/>
      <c r="J201" s="146">
        <f>ROUND(J200,2)</f>
        <v>0</v>
      </c>
      <c r="K201" s="290"/>
    </row>
    <row r="202" spans="1:11" ht="13.5" thickBot="1" x14ac:dyDescent="0.25">
      <c r="A202" s="248"/>
      <c r="B202" s="248"/>
      <c r="C202" s="248"/>
      <c r="D202" s="256"/>
      <c r="E202" s="118"/>
      <c r="F202" s="118"/>
      <c r="G202" s="118"/>
      <c r="H202" s="295"/>
      <c r="I202" s="296"/>
      <c r="J202" s="284"/>
      <c r="K202" s="283"/>
    </row>
    <row r="203" spans="1:11" ht="13.5" thickBot="1" x14ac:dyDescent="0.25">
      <c r="A203" s="268" t="s">
        <v>258</v>
      </c>
      <c r="B203" s="383" t="s">
        <v>431</v>
      </c>
      <c r="C203" s="82" t="s">
        <v>425</v>
      </c>
      <c r="D203" s="82"/>
      <c r="E203" s="294"/>
      <c r="F203" s="277" t="s">
        <v>83</v>
      </c>
      <c r="G203" s="236" t="s">
        <v>125</v>
      </c>
      <c r="H203" s="243">
        <f>VLOOKUP(A203,SSA!$A$8:$L$176,12,FALSE)</f>
        <v>0</v>
      </c>
      <c r="I203" s="244"/>
      <c r="J203" s="298">
        <f>H203*I203</f>
        <v>0</v>
      </c>
      <c r="K203" s="290"/>
    </row>
    <row r="204" spans="1:11" ht="13.5" thickTop="1" x14ac:dyDescent="0.2">
      <c r="A204" s="406" t="s">
        <v>239</v>
      </c>
      <c r="B204" s="407"/>
      <c r="C204" s="407"/>
      <c r="D204" s="407"/>
      <c r="E204" s="407"/>
      <c r="F204" s="407"/>
      <c r="G204" s="407"/>
      <c r="H204" s="407"/>
      <c r="I204" s="408"/>
      <c r="J204" s="146">
        <f>ROUND(J203,2)</f>
        <v>0</v>
      </c>
      <c r="K204" s="290"/>
    </row>
    <row r="205" spans="1:11" ht="13.5" thickBot="1" x14ac:dyDescent="0.25">
      <c r="A205" s="248"/>
      <c r="B205" s="248"/>
      <c r="C205" s="248"/>
      <c r="D205" s="256"/>
      <c r="E205" s="256"/>
      <c r="F205" s="256"/>
      <c r="G205" s="256"/>
      <c r="H205" s="295"/>
      <c r="I205" s="296"/>
      <c r="J205" s="284"/>
      <c r="K205" s="290"/>
    </row>
    <row r="206" spans="1:11" ht="13.5" thickBot="1" x14ac:dyDescent="0.25">
      <c r="A206" s="268" t="s">
        <v>348</v>
      </c>
      <c r="B206" s="82" t="s">
        <v>336</v>
      </c>
      <c r="C206" s="82" t="s">
        <v>321</v>
      </c>
      <c r="D206" s="82"/>
      <c r="E206" s="241"/>
      <c r="F206" s="138" t="s">
        <v>83</v>
      </c>
      <c r="G206" s="242" t="s">
        <v>124</v>
      </c>
      <c r="H206" s="243">
        <f>VLOOKUP(A206,' EBB and SSA'!$A$8:$O$49,15, FALSE)</f>
        <v>0</v>
      </c>
      <c r="I206" s="244"/>
      <c r="J206" s="233">
        <f>H206*I206</f>
        <v>0</v>
      </c>
    </row>
    <row r="207" spans="1:11" ht="13.5" thickTop="1" x14ac:dyDescent="0.2">
      <c r="A207" s="406" t="s">
        <v>239</v>
      </c>
      <c r="B207" s="407"/>
      <c r="C207" s="407"/>
      <c r="D207" s="407"/>
      <c r="E207" s="407"/>
      <c r="F207" s="407"/>
      <c r="G207" s="407"/>
      <c r="H207" s="407"/>
      <c r="I207" s="408"/>
      <c r="J207" s="276">
        <f>ROUND(J206,2)</f>
        <v>0</v>
      </c>
    </row>
    <row r="208" spans="1:11" ht="13.5" thickBot="1" x14ac:dyDescent="0.25">
      <c r="A208" s="248"/>
      <c r="B208" s="248"/>
      <c r="C208" s="248"/>
      <c r="D208" s="256"/>
      <c r="E208" s="256"/>
      <c r="F208" s="256"/>
      <c r="G208" s="256"/>
      <c r="H208" s="295"/>
      <c r="I208" s="296"/>
      <c r="J208" s="284"/>
      <c r="K208" s="283"/>
    </row>
    <row r="209" spans="1:11" ht="13.5" thickBot="1" x14ac:dyDescent="0.25">
      <c r="A209" s="268" t="s">
        <v>390</v>
      </c>
      <c r="B209" s="383" t="s">
        <v>432</v>
      </c>
      <c r="C209" s="82" t="s">
        <v>387</v>
      </c>
      <c r="D209" s="82"/>
      <c r="E209" s="351"/>
      <c r="F209" s="352" t="s">
        <v>83</v>
      </c>
      <c r="G209" s="273" t="s">
        <v>125</v>
      </c>
      <c r="H209" s="243">
        <f>VLOOKUP(A209,SSA!$A$8:$L$176,12,FALSE)</f>
        <v>0</v>
      </c>
      <c r="I209" s="244"/>
      <c r="J209" s="303">
        <f>H209*I209</f>
        <v>0</v>
      </c>
      <c r="K209" s="290"/>
    </row>
    <row r="210" spans="1:11" ht="13.5" thickTop="1" x14ac:dyDescent="0.2">
      <c r="A210" s="406" t="s">
        <v>239</v>
      </c>
      <c r="B210" s="407"/>
      <c r="C210" s="407"/>
      <c r="D210" s="407"/>
      <c r="E210" s="407"/>
      <c r="F210" s="407"/>
      <c r="G210" s="407"/>
      <c r="H210" s="407"/>
      <c r="I210" s="408"/>
      <c r="J210" s="146">
        <f>ROUND(J209,2)</f>
        <v>0</v>
      </c>
      <c r="K210" s="290"/>
    </row>
    <row r="211" spans="1:11" x14ac:dyDescent="0.2">
      <c r="A211" s="263"/>
      <c r="B211" s="263"/>
      <c r="C211" s="263"/>
      <c r="D211" s="118"/>
      <c r="E211" s="118"/>
      <c r="F211" s="118"/>
      <c r="G211" s="118"/>
      <c r="H211" s="163"/>
      <c r="I211" s="156"/>
      <c r="J211" s="153"/>
      <c r="K211" s="283"/>
    </row>
    <row r="212" spans="1:11" ht="13.5" thickBot="1" x14ac:dyDescent="0.25">
      <c r="A212" s="415" t="s">
        <v>84</v>
      </c>
      <c r="B212" s="416"/>
      <c r="C212" s="416"/>
      <c r="D212" s="416"/>
      <c r="E212" s="416"/>
      <c r="F212" s="416"/>
      <c r="G212" s="416"/>
      <c r="H212" s="416"/>
      <c r="I212" s="417"/>
      <c r="J212" s="304">
        <f>ROUND(SUM(J198,J201,J204,J207,J210),2)</f>
        <v>0</v>
      </c>
    </row>
    <row r="213" spans="1:11" x14ac:dyDescent="0.2">
      <c r="A213" s="263"/>
      <c r="B213" s="263"/>
      <c r="C213" s="263"/>
      <c r="D213" s="118"/>
      <c r="E213" s="118"/>
      <c r="F213" s="118"/>
      <c r="G213" s="118"/>
      <c r="H213" s="163"/>
      <c r="I213" s="156"/>
      <c r="J213" s="157"/>
      <c r="K213" s="290"/>
    </row>
    <row r="214" spans="1:11" ht="13.5" thickBot="1" x14ac:dyDescent="0.25">
      <c r="A214" s="263"/>
      <c r="B214" s="263"/>
      <c r="C214" s="263"/>
      <c r="D214" s="118"/>
      <c r="E214" s="118"/>
      <c r="F214" s="118"/>
      <c r="G214" s="118"/>
      <c r="H214" s="163"/>
      <c r="I214" s="156"/>
      <c r="J214" s="157"/>
    </row>
    <row r="215" spans="1:11" ht="13.5" thickBot="1" x14ac:dyDescent="0.25">
      <c r="A215" s="421" t="s">
        <v>220</v>
      </c>
      <c r="B215" s="422"/>
      <c r="C215" s="422"/>
      <c r="D215" s="422"/>
      <c r="E215" s="422"/>
      <c r="F215" s="422"/>
      <c r="G215" s="422"/>
      <c r="H215" s="422"/>
      <c r="I215" s="422"/>
      <c r="J215" s="423"/>
    </row>
    <row r="216" spans="1:11" ht="13.5" thickBot="1" x14ac:dyDescent="0.25">
      <c r="A216" s="267">
        <v>2.6</v>
      </c>
      <c r="B216" s="383" t="s">
        <v>433</v>
      </c>
      <c r="C216" s="82" t="s">
        <v>183</v>
      </c>
      <c r="D216" s="82"/>
      <c r="E216" s="249"/>
      <c r="F216" s="277" t="s">
        <v>83</v>
      </c>
      <c r="G216" s="242" t="s">
        <v>124</v>
      </c>
      <c r="H216" s="243">
        <f>VLOOKUP(A216,SSA!$A$8:$L$176,12,FALSE)</f>
        <v>5.25</v>
      </c>
      <c r="I216" s="244"/>
      <c r="J216" s="289">
        <f>H216*I216</f>
        <v>0</v>
      </c>
      <c r="K216" s="283"/>
    </row>
    <row r="217" spans="1:11" ht="13.5" thickTop="1" x14ac:dyDescent="0.2">
      <c r="A217" s="406" t="s">
        <v>239</v>
      </c>
      <c r="B217" s="407"/>
      <c r="C217" s="407"/>
      <c r="D217" s="407"/>
      <c r="E217" s="407"/>
      <c r="F217" s="407"/>
      <c r="G217" s="407"/>
      <c r="H217" s="407"/>
      <c r="I217" s="408"/>
      <c r="J217" s="146">
        <f>ROUND(J216,2)</f>
        <v>0</v>
      </c>
    </row>
    <row r="218" spans="1:11" ht="13.5" thickBot="1" x14ac:dyDescent="0.25">
      <c r="A218" s="248"/>
      <c r="B218" s="248"/>
      <c r="C218" s="248"/>
      <c r="D218" s="246"/>
      <c r="E218" s="246"/>
      <c r="F218" s="246"/>
      <c r="G218" s="246"/>
      <c r="H218" s="246"/>
      <c r="I218" s="246"/>
      <c r="J218" s="281"/>
      <c r="K218" s="283"/>
    </row>
    <row r="219" spans="1:11" ht="13.5" thickBot="1" x14ac:dyDescent="0.25">
      <c r="A219" s="268" t="s">
        <v>194</v>
      </c>
      <c r="B219" s="383" t="s">
        <v>438</v>
      </c>
      <c r="C219" s="310" t="s">
        <v>296</v>
      </c>
      <c r="D219" s="82"/>
      <c r="E219" s="291"/>
      <c r="F219" s="140" t="s">
        <v>83</v>
      </c>
      <c r="G219" s="242" t="s">
        <v>124</v>
      </c>
      <c r="H219" s="243">
        <f>VLOOKUP(A219,SSA!$A$8:$L$176,12,FALSE)</f>
        <v>5.25</v>
      </c>
      <c r="I219" s="244"/>
      <c r="J219" s="300">
        <f>H219*I219</f>
        <v>0</v>
      </c>
      <c r="K219" s="283"/>
    </row>
    <row r="220" spans="1:11" ht="13.5" thickTop="1" x14ac:dyDescent="0.2">
      <c r="A220" s="406" t="s">
        <v>239</v>
      </c>
      <c r="B220" s="407"/>
      <c r="C220" s="407"/>
      <c r="D220" s="407"/>
      <c r="E220" s="407"/>
      <c r="F220" s="407"/>
      <c r="G220" s="407"/>
      <c r="H220" s="407"/>
      <c r="I220" s="408"/>
      <c r="J220" s="146">
        <f>ROUND(J219,2)</f>
        <v>0</v>
      </c>
      <c r="K220" s="290"/>
    </row>
    <row r="221" spans="1:11" ht="13.5" thickBot="1" x14ac:dyDescent="0.25">
      <c r="A221" s="248"/>
      <c r="B221" s="248"/>
      <c r="C221" s="248"/>
      <c r="D221" s="148"/>
      <c r="E221" s="149"/>
      <c r="F221" s="149"/>
      <c r="G221" s="159"/>
      <c r="H221" s="151"/>
      <c r="I221" s="160"/>
      <c r="J221" s="301"/>
      <c r="K221" s="283"/>
    </row>
    <row r="222" spans="1:11" ht="13.5" thickBot="1" x14ac:dyDescent="0.25">
      <c r="A222" s="268" t="s">
        <v>259</v>
      </c>
      <c r="B222" s="383" t="s">
        <v>436</v>
      </c>
      <c r="C222" s="82" t="s">
        <v>425</v>
      </c>
      <c r="D222" s="293"/>
      <c r="E222" s="294"/>
      <c r="F222" s="277" t="s">
        <v>83</v>
      </c>
      <c r="G222" s="286" t="s">
        <v>124</v>
      </c>
      <c r="H222" s="287">
        <f>VLOOKUP(A222,SSA!$A$8:$L$176,12,FALSE)</f>
        <v>5.25</v>
      </c>
      <c r="I222" s="288"/>
      <c r="J222" s="298">
        <f>H222*I222</f>
        <v>0</v>
      </c>
      <c r="K222" s="290"/>
    </row>
    <row r="223" spans="1:11" ht="13.5" thickTop="1" x14ac:dyDescent="0.2">
      <c r="A223" s="406" t="s">
        <v>239</v>
      </c>
      <c r="B223" s="407"/>
      <c r="C223" s="407"/>
      <c r="D223" s="407"/>
      <c r="E223" s="407"/>
      <c r="F223" s="407"/>
      <c r="G223" s="407"/>
      <c r="H223" s="407"/>
      <c r="I223" s="408"/>
      <c r="J223" s="146">
        <f>ROUND(J222,2)</f>
        <v>0</v>
      </c>
      <c r="K223" s="290"/>
    </row>
    <row r="224" spans="1:11" ht="13.5" thickBot="1" x14ac:dyDescent="0.25">
      <c r="A224" s="248"/>
      <c r="B224" s="248"/>
      <c r="C224" s="248"/>
      <c r="D224" s="256"/>
      <c r="E224" s="257"/>
      <c r="F224" s="257"/>
      <c r="G224" s="258"/>
      <c r="H224" s="255"/>
      <c r="I224" s="296"/>
      <c r="J224" s="271"/>
      <c r="K224" s="290"/>
    </row>
    <row r="225" spans="1:14" ht="13.5" thickBot="1" x14ac:dyDescent="0.25">
      <c r="A225" s="268" t="s">
        <v>349</v>
      </c>
      <c r="B225" s="82" t="s">
        <v>337</v>
      </c>
      <c r="C225" s="82" t="s">
        <v>321</v>
      </c>
      <c r="D225" s="82"/>
      <c r="E225" s="241"/>
      <c r="F225" s="138" t="s">
        <v>83</v>
      </c>
      <c r="G225" s="242" t="s">
        <v>124</v>
      </c>
      <c r="H225" s="243">
        <f>VLOOKUP(A225,' EBB and SSA'!$A$8:$O$49,15, FALSE)</f>
        <v>0</v>
      </c>
      <c r="I225" s="244"/>
      <c r="J225" s="233">
        <f>H225*I225</f>
        <v>0</v>
      </c>
    </row>
    <row r="226" spans="1:14" ht="13.5" thickTop="1" x14ac:dyDescent="0.2">
      <c r="A226" s="406" t="s">
        <v>239</v>
      </c>
      <c r="B226" s="407"/>
      <c r="C226" s="407"/>
      <c r="D226" s="407"/>
      <c r="E226" s="407"/>
      <c r="F226" s="407"/>
      <c r="G226" s="407"/>
      <c r="H226" s="407"/>
      <c r="I226" s="408"/>
      <c r="J226" s="276">
        <f>ROUND(J225,2)</f>
        <v>0</v>
      </c>
    </row>
    <row r="227" spans="1:14" ht="13.5" thickBot="1" x14ac:dyDescent="0.25">
      <c r="A227" s="248"/>
      <c r="B227" s="248"/>
      <c r="C227" s="248"/>
      <c r="D227" s="256"/>
      <c r="E227" s="257"/>
      <c r="F227" s="257"/>
      <c r="G227" s="258"/>
      <c r="H227" s="255"/>
      <c r="I227" s="296"/>
      <c r="J227" s="271"/>
    </row>
    <row r="228" spans="1:14" ht="13.5" thickBot="1" x14ac:dyDescent="0.25">
      <c r="A228" s="268" t="s">
        <v>391</v>
      </c>
      <c r="B228" s="383" t="s">
        <v>439</v>
      </c>
      <c r="C228" s="82" t="s">
        <v>387</v>
      </c>
      <c r="D228" s="82"/>
      <c r="E228" s="241"/>
      <c r="F228" s="138" t="s">
        <v>83</v>
      </c>
      <c r="G228" s="242" t="s">
        <v>124</v>
      </c>
      <c r="H228" s="355">
        <f>VLOOKUP(A228,SSA!$A$8:$L$176,12,FALSE)</f>
        <v>5.25</v>
      </c>
      <c r="I228" s="244"/>
      <c r="J228" s="233">
        <f>H228*I228</f>
        <v>0</v>
      </c>
    </row>
    <row r="229" spans="1:14" ht="13.5" thickTop="1" x14ac:dyDescent="0.2">
      <c r="A229" s="406" t="s">
        <v>239</v>
      </c>
      <c r="B229" s="407"/>
      <c r="C229" s="407"/>
      <c r="D229" s="407"/>
      <c r="E229" s="407"/>
      <c r="F229" s="407"/>
      <c r="G229" s="407"/>
      <c r="H229" s="407"/>
      <c r="I229" s="408"/>
      <c r="J229" s="276">
        <f>ROUND(J228,2)</f>
        <v>0</v>
      </c>
    </row>
    <row r="230" spans="1:14" x14ac:dyDescent="0.2">
      <c r="A230" s="147"/>
      <c r="B230" s="147"/>
      <c r="C230" s="147"/>
      <c r="D230" s="148"/>
      <c r="E230" s="149"/>
      <c r="F230" s="149"/>
      <c r="G230" s="159"/>
      <c r="H230" s="151"/>
      <c r="I230" s="160"/>
      <c r="J230" s="341"/>
    </row>
    <row r="231" spans="1:14" ht="13.5" thickBot="1" x14ac:dyDescent="0.25">
      <c r="A231" s="415" t="s">
        <v>84</v>
      </c>
      <c r="B231" s="416"/>
      <c r="C231" s="416"/>
      <c r="D231" s="416"/>
      <c r="E231" s="416"/>
      <c r="F231" s="416"/>
      <c r="G231" s="416"/>
      <c r="H231" s="416"/>
      <c r="I231" s="417"/>
      <c r="J231" s="250">
        <f>ROUND(SUM(J217,J220,J223,J226,J229),2)</f>
        <v>0</v>
      </c>
    </row>
    <row r="232" spans="1:14" x14ac:dyDescent="0.2">
      <c r="A232" s="147"/>
      <c r="B232" s="147"/>
      <c r="C232" s="147"/>
      <c r="D232" s="148"/>
      <c r="E232" s="149"/>
      <c r="F232" s="149"/>
      <c r="G232" s="159"/>
      <c r="H232" s="151"/>
      <c r="I232" s="160"/>
      <c r="J232" s="162"/>
      <c r="K232" s="290"/>
      <c r="N232" s="290"/>
    </row>
    <row r="233" spans="1:14" ht="13.5" thickBot="1" x14ac:dyDescent="0.25">
      <c r="A233" s="147"/>
      <c r="B233" s="147"/>
      <c r="C233" s="147"/>
      <c r="D233" s="148"/>
      <c r="E233" s="149"/>
      <c r="F233" s="149"/>
      <c r="G233" s="159"/>
      <c r="H233" s="151"/>
      <c r="I233" s="160"/>
      <c r="J233" s="162"/>
    </row>
    <row r="234" spans="1:14" ht="13.5" thickBot="1" x14ac:dyDescent="0.25">
      <c r="A234" s="421" t="s">
        <v>221</v>
      </c>
      <c r="B234" s="422"/>
      <c r="C234" s="422"/>
      <c r="D234" s="422"/>
      <c r="E234" s="422"/>
      <c r="F234" s="422"/>
      <c r="G234" s="422"/>
      <c r="H234" s="422"/>
      <c r="I234" s="422"/>
      <c r="J234" s="423"/>
      <c r="K234" s="283"/>
    </row>
    <row r="235" spans="1:14" ht="13.5" thickBot="1" x14ac:dyDescent="0.25">
      <c r="A235" s="267">
        <v>2.7</v>
      </c>
      <c r="B235" s="383" t="s">
        <v>433</v>
      </c>
      <c r="C235" s="82" t="s">
        <v>183</v>
      </c>
      <c r="D235" s="82"/>
      <c r="E235" s="249"/>
      <c r="F235" s="277" t="s">
        <v>83</v>
      </c>
      <c r="G235" s="236" t="s">
        <v>125</v>
      </c>
      <c r="H235" s="243">
        <f>VLOOKUP(A235,SSA!$A$8:$L$176,12,FALSE)</f>
        <v>0</v>
      </c>
      <c r="I235" s="244"/>
      <c r="J235" s="289">
        <f>H235*I235</f>
        <v>0</v>
      </c>
      <c r="K235" s="283"/>
    </row>
    <row r="236" spans="1:14" ht="13.5" thickTop="1" x14ac:dyDescent="0.2">
      <c r="A236" s="406" t="s">
        <v>239</v>
      </c>
      <c r="B236" s="407"/>
      <c r="C236" s="407"/>
      <c r="D236" s="407"/>
      <c r="E236" s="407"/>
      <c r="F236" s="407"/>
      <c r="G236" s="407"/>
      <c r="H236" s="407"/>
      <c r="I236" s="408"/>
      <c r="J236" s="146">
        <f>ROUND(J235,2)</f>
        <v>0</v>
      </c>
      <c r="M236" s="290"/>
    </row>
    <row r="237" spans="1:14" ht="13.5" thickBot="1" x14ac:dyDescent="0.25">
      <c r="A237" s="248"/>
      <c r="B237" s="248"/>
      <c r="C237" s="248"/>
      <c r="D237" s="246"/>
      <c r="E237" s="246"/>
      <c r="F237" s="246"/>
      <c r="G237" s="246"/>
      <c r="H237" s="246"/>
      <c r="I237" s="246"/>
      <c r="J237" s="281"/>
    </row>
    <row r="238" spans="1:14" ht="13.5" thickBot="1" x14ac:dyDescent="0.25">
      <c r="A238" s="268" t="s">
        <v>195</v>
      </c>
      <c r="B238" s="383" t="s">
        <v>438</v>
      </c>
      <c r="C238" s="310" t="s">
        <v>296</v>
      </c>
      <c r="D238" s="82"/>
      <c r="E238" s="291"/>
      <c r="F238" s="140" t="s">
        <v>83</v>
      </c>
      <c r="G238" s="236" t="s">
        <v>125</v>
      </c>
      <c r="H238" s="243">
        <f>VLOOKUP(A238,SSA!$A$8:$L$176,12,FALSE)</f>
        <v>0</v>
      </c>
      <c r="I238" s="244"/>
      <c r="J238" s="298">
        <f>H238*I238</f>
        <v>0</v>
      </c>
    </row>
    <row r="239" spans="1:14" ht="13.5" thickTop="1" x14ac:dyDescent="0.2">
      <c r="A239" s="406" t="s">
        <v>239</v>
      </c>
      <c r="B239" s="407"/>
      <c r="C239" s="407"/>
      <c r="D239" s="407"/>
      <c r="E239" s="407"/>
      <c r="F239" s="407"/>
      <c r="G239" s="407"/>
      <c r="H239" s="407"/>
      <c r="I239" s="408"/>
      <c r="J239" s="146">
        <f>ROUND(J238,2)</f>
        <v>0</v>
      </c>
    </row>
    <row r="240" spans="1:14" ht="13.5" thickBot="1" x14ac:dyDescent="0.25">
      <c r="A240" s="200"/>
      <c r="B240" s="246"/>
      <c r="C240" s="246"/>
      <c r="D240" s="200"/>
      <c r="E240" s="200"/>
      <c r="F240" s="200"/>
      <c r="G240" s="200"/>
      <c r="H240" s="246"/>
      <c r="I240" s="200"/>
      <c r="J240" s="281"/>
      <c r="K240" s="283"/>
    </row>
    <row r="241" spans="1:11" ht="13.5" thickBot="1" x14ac:dyDescent="0.25">
      <c r="A241" s="302" t="s">
        <v>260</v>
      </c>
      <c r="B241" s="383" t="s">
        <v>436</v>
      </c>
      <c r="C241" s="82" t="s">
        <v>425</v>
      </c>
      <c r="D241" s="293"/>
      <c r="E241" s="294"/>
      <c r="F241" s="277" t="s">
        <v>83</v>
      </c>
      <c r="G241" s="236" t="s">
        <v>125</v>
      </c>
      <c r="H241" s="243">
        <f>VLOOKUP(A241,SSA!$A$8:$L$176,12,FALSE)</f>
        <v>0</v>
      </c>
      <c r="I241" s="288"/>
      <c r="J241" s="303">
        <f>H241*I241</f>
        <v>0</v>
      </c>
      <c r="K241" s="290"/>
    </row>
    <row r="242" spans="1:11" ht="13.5" thickTop="1" x14ac:dyDescent="0.2">
      <c r="A242" s="406" t="s">
        <v>239</v>
      </c>
      <c r="B242" s="407"/>
      <c r="C242" s="407"/>
      <c r="D242" s="407"/>
      <c r="E242" s="407"/>
      <c r="F242" s="407"/>
      <c r="G242" s="407"/>
      <c r="H242" s="407"/>
      <c r="I242" s="408"/>
      <c r="J242" s="146">
        <f>ROUND(J241,2)</f>
        <v>0</v>
      </c>
      <c r="K242" s="290"/>
    </row>
    <row r="243" spans="1:11" ht="13.5" thickBot="1" x14ac:dyDescent="0.25">
      <c r="A243" s="248"/>
      <c r="B243" s="248"/>
      <c r="C243" s="248"/>
      <c r="D243" s="246"/>
      <c r="E243" s="246"/>
      <c r="F243" s="246"/>
      <c r="G243" s="246"/>
      <c r="H243" s="246"/>
      <c r="I243" s="246"/>
      <c r="J243" s="281"/>
      <c r="K243" s="290"/>
    </row>
    <row r="244" spans="1:11" ht="13.5" thickBot="1" x14ac:dyDescent="0.25">
      <c r="A244" s="268" t="s">
        <v>352</v>
      </c>
      <c r="B244" s="82" t="s">
        <v>337</v>
      </c>
      <c r="C244" s="82" t="s">
        <v>321</v>
      </c>
      <c r="D244" s="82"/>
      <c r="E244" s="241"/>
      <c r="F244" s="138" t="s">
        <v>83</v>
      </c>
      <c r="G244" s="242" t="s">
        <v>124</v>
      </c>
      <c r="H244" s="243">
        <f>VLOOKUP(A244,' EBB and SSA'!$A$8:$O$49,15, FALSE)</f>
        <v>0</v>
      </c>
      <c r="I244" s="244"/>
      <c r="J244" s="233">
        <f>H244*I244</f>
        <v>0</v>
      </c>
    </row>
    <row r="245" spans="1:11" ht="13.5" thickTop="1" x14ac:dyDescent="0.2">
      <c r="A245" s="406" t="s">
        <v>239</v>
      </c>
      <c r="B245" s="407"/>
      <c r="C245" s="407"/>
      <c r="D245" s="407"/>
      <c r="E245" s="407"/>
      <c r="F245" s="407"/>
      <c r="G245" s="407"/>
      <c r="H245" s="407"/>
      <c r="I245" s="408"/>
      <c r="J245" s="276">
        <f>ROUND(J244,2)</f>
        <v>0</v>
      </c>
    </row>
    <row r="246" spans="1:11" ht="13.5" thickBot="1" x14ac:dyDescent="0.25">
      <c r="A246" s="248"/>
      <c r="B246" s="248"/>
      <c r="C246" s="248"/>
      <c r="D246" s="246"/>
      <c r="E246" s="246"/>
      <c r="F246" s="246"/>
      <c r="G246" s="246"/>
      <c r="H246" s="246"/>
      <c r="I246" s="246"/>
      <c r="J246" s="281"/>
      <c r="K246" s="283"/>
    </row>
    <row r="247" spans="1:11" ht="13.5" thickBot="1" x14ac:dyDescent="0.25">
      <c r="A247" s="356" t="s">
        <v>392</v>
      </c>
      <c r="B247" s="383" t="s">
        <v>439</v>
      </c>
      <c r="C247" s="82" t="s">
        <v>387</v>
      </c>
      <c r="D247" s="349"/>
      <c r="E247" s="351"/>
      <c r="F247" s="352" t="s">
        <v>83</v>
      </c>
      <c r="G247" s="273" t="s">
        <v>125</v>
      </c>
      <c r="H247" s="243">
        <f>VLOOKUP(A247,SSA!$A$8:$L$176,12,FALSE)</f>
        <v>0</v>
      </c>
      <c r="I247" s="354"/>
      <c r="J247" s="303">
        <f>H247*I247</f>
        <v>0</v>
      </c>
      <c r="K247" s="290"/>
    </row>
    <row r="248" spans="1:11" ht="13.5" thickTop="1" x14ac:dyDescent="0.2">
      <c r="A248" s="406" t="s">
        <v>239</v>
      </c>
      <c r="B248" s="407"/>
      <c r="C248" s="407"/>
      <c r="D248" s="407"/>
      <c r="E248" s="407"/>
      <c r="F248" s="407"/>
      <c r="G248" s="407"/>
      <c r="H248" s="407"/>
      <c r="I248" s="408"/>
      <c r="J248" s="146">
        <f>ROUND(J247,2)</f>
        <v>0</v>
      </c>
      <c r="K248" s="290"/>
    </row>
    <row r="249" spans="1:11" x14ac:dyDescent="0.2">
      <c r="A249" s="147"/>
      <c r="B249" s="147"/>
      <c r="C249" s="147"/>
      <c r="D249" s="200"/>
      <c r="E249" s="200"/>
      <c r="F249" s="200"/>
      <c r="G249" s="200"/>
      <c r="H249" s="200"/>
      <c r="I249" s="200"/>
      <c r="J249" s="299"/>
      <c r="K249" s="283"/>
    </row>
    <row r="250" spans="1:11" ht="13.5" thickBot="1" x14ac:dyDescent="0.25">
      <c r="A250" s="415" t="s">
        <v>84</v>
      </c>
      <c r="B250" s="416"/>
      <c r="C250" s="416"/>
      <c r="D250" s="416"/>
      <c r="E250" s="416"/>
      <c r="F250" s="416"/>
      <c r="G250" s="416"/>
      <c r="H250" s="416"/>
      <c r="I250" s="417"/>
      <c r="J250" s="304">
        <f>ROUND(SUM(J236,J239,J242,J245,J248),2)</f>
        <v>0</v>
      </c>
    </row>
    <row r="251" spans="1:11" x14ac:dyDescent="0.2">
      <c r="A251" s="147"/>
      <c r="B251" s="147"/>
      <c r="C251" s="147"/>
      <c r="D251" s="200"/>
      <c r="E251" s="200"/>
      <c r="F251" s="200"/>
      <c r="G251" s="200"/>
      <c r="H251" s="200"/>
      <c r="I251" s="200"/>
      <c r="J251" s="162"/>
    </row>
    <row r="252" spans="1:11" x14ac:dyDescent="0.2">
      <c r="A252" s="403" t="s">
        <v>126</v>
      </c>
      <c r="B252" s="403"/>
      <c r="C252" s="403"/>
      <c r="D252" s="403"/>
      <c r="E252" s="403"/>
      <c r="F252" s="403"/>
    </row>
    <row r="253" spans="1:11" x14ac:dyDescent="0.2">
      <c r="A253" s="270" t="s">
        <v>92</v>
      </c>
    </row>
  </sheetData>
  <dataConsolidate/>
  <mergeCells count="91">
    <mergeCell ref="A191:I191"/>
    <mergeCell ref="A210:I210"/>
    <mergeCell ref="A229:I229"/>
    <mergeCell ref="A248:I248"/>
    <mergeCell ref="A138:I138"/>
    <mergeCell ref="A141:I141"/>
    <mergeCell ref="A177:J177"/>
    <mergeCell ref="A182:I182"/>
    <mergeCell ref="A152:I152"/>
    <mergeCell ref="A144:I144"/>
    <mergeCell ref="A166:I166"/>
    <mergeCell ref="A160:I160"/>
    <mergeCell ref="A163:I163"/>
    <mergeCell ref="A174:I174"/>
    <mergeCell ref="A150:I150"/>
    <mergeCell ref="A172:I172"/>
    <mergeCell ref="A157:I157"/>
    <mergeCell ref="A147:I147"/>
    <mergeCell ref="A169:I169"/>
    <mergeCell ref="A119:I119"/>
    <mergeCell ref="A130:I130"/>
    <mergeCell ref="A122:I122"/>
    <mergeCell ref="A133:J133"/>
    <mergeCell ref="A128:I128"/>
    <mergeCell ref="A125:I125"/>
    <mergeCell ref="A7:J7"/>
    <mergeCell ref="A91:I91"/>
    <mergeCell ref="A135:I135"/>
    <mergeCell ref="A113:I113"/>
    <mergeCell ref="A9:I9"/>
    <mergeCell ref="A31:I31"/>
    <mergeCell ref="A53:I53"/>
    <mergeCell ref="A72:I72"/>
    <mergeCell ref="A12:I12"/>
    <mergeCell ref="A15:I15"/>
    <mergeCell ref="A34:I34"/>
    <mergeCell ref="A37:I37"/>
    <mergeCell ref="A75:I75"/>
    <mergeCell ref="A86:I86"/>
    <mergeCell ref="A108:I108"/>
    <mergeCell ref="A116:I116"/>
    <mergeCell ref="A103:I103"/>
    <mergeCell ref="A65:I65"/>
    <mergeCell ref="A84:I84"/>
    <mergeCell ref="A111:J111"/>
    <mergeCell ref="A48:I48"/>
    <mergeCell ref="A51:J51"/>
    <mergeCell ref="A70:J70"/>
    <mergeCell ref="A67:I67"/>
    <mergeCell ref="A252:F252"/>
    <mergeCell ref="A193:I193"/>
    <mergeCell ref="A201:I201"/>
    <mergeCell ref="A196:J196"/>
    <mergeCell ref="A212:I212"/>
    <mergeCell ref="A215:J215"/>
    <mergeCell ref="A220:I220"/>
    <mergeCell ref="A231:I231"/>
    <mergeCell ref="A234:J234"/>
    <mergeCell ref="A239:I239"/>
    <mergeCell ref="A250:I250"/>
    <mergeCell ref="A198:I198"/>
    <mergeCell ref="A217:I217"/>
    <mergeCell ref="A18:I18"/>
    <mergeCell ref="A40:I40"/>
    <mergeCell ref="A59:I59"/>
    <mergeCell ref="A78:I78"/>
    <mergeCell ref="A100:I100"/>
    <mergeCell ref="A26:I26"/>
    <mergeCell ref="A56:I56"/>
    <mergeCell ref="A94:I94"/>
    <mergeCell ref="A97:I97"/>
    <mergeCell ref="A21:I21"/>
    <mergeCell ref="A46:I46"/>
    <mergeCell ref="A89:J89"/>
    <mergeCell ref="A29:J29"/>
    <mergeCell ref="A188:I188"/>
    <mergeCell ref="A207:I207"/>
    <mergeCell ref="A226:I226"/>
    <mergeCell ref="A245:I245"/>
    <mergeCell ref="A24:I24"/>
    <mergeCell ref="A43:I43"/>
    <mergeCell ref="A62:I62"/>
    <mergeCell ref="A81:I81"/>
    <mergeCell ref="A106:I106"/>
    <mergeCell ref="A185:I185"/>
    <mergeCell ref="A204:I204"/>
    <mergeCell ref="A223:I223"/>
    <mergeCell ref="A242:I242"/>
    <mergeCell ref="A236:I236"/>
    <mergeCell ref="A179:I179"/>
    <mergeCell ref="A155:J155"/>
  </mergeCells>
  <phoneticPr fontId="11" type="noConversion"/>
  <dataValidations xWindow="162" yWindow="519" count="140">
    <dataValidation type="list" allowBlank="1" showInputMessage="1" showErrorMessage="1" error="Please choose from the drop down list." sqref="D8 D11 D14 D30 D33 D36 D52 D55 D71 D74 D90 D93 D96 D112 D115 D118 D134 D137 D140 D156 D159 D162 D178 D181 D197 D200 D216 D219 D235 D238 D17 D39 D58 D77 D99 D121 D143 D165 D184 D203 D222 D241 D23 D20 D61 D80 D105 D127 D149 D171 D187 D206 D225 D244 D42 D45 D102 D124 D146 D168 D64 D83 D190 D209 D228 D247" xr:uid="{987FBD24-94B0-4D54-8D8E-90CF25A4C241}">
      <formula1>"Voice, Bundled Voice, Bundled Broadband, Bundled Voice and Broadband"</formula1>
    </dataValidation>
    <dataValidation type="list" showDropDown="1" showInputMessage="1" showErrorMessage="1" error="N for Not Tribal_x000a_" sqref="G216 G219 G8 G11 G14 G52 G55 G90 G93 G96 G156 G159 G162 G178 G181 G17 G39 G58 G99 G165 G184 G222 G23 G20 G61 G80 G105 G127 G149 G171 G187 G206 G225 G244 G42 G45 G102 G124 G146 G168 G64 G190 G228" xr:uid="{A1DA8E2B-BFA3-4566-A8E1-A4CF7B4120CC}">
      <formula1>"N"</formula1>
    </dataValidation>
    <dataValidation type="list" showDropDown="1" showInputMessage="1" showErrorMessage="1" error="Y for Tribal customers" sqref="G235 G238 G30 G33 G36 G71 G74 G112 G115 G118 G134 G137 G140 G197 G200 G77 G121 G143 G203 G241 G83 G209 G247" xr:uid="{A1F5FA95-ECAB-478E-A615-D2E386031DB8}">
      <formula1>"Y"</formula1>
    </dataValidation>
    <dataValidation type="list" operator="equal" showDropDown="1" showInputMessage="1" showErrorMessage="1" errorTitle="Standard Plan" error="Claim Form Line # 1 corresponds to Standard Plan only" sqref="C8" xr:uid="{3F98DE3B-6120-4EB9-80B4-27A037B7166F}">
      <formula1>"Standard"</formula1>
    </dataValidation>
    <dataValidation type="list" showDropDown="1" showInputMessage="1" showErrorMessage="1" error="Do not change Funding Type" sqref="F8 F11 F14 F30 F33 F36 F52 F55 F71 F74 F17 F39 F58 F77 F23 F20 F61 F80 F42 F45 F64 F83" xr:uid="{50BFDDB6-1586-41B0-9490-DE96681193B8}">
      <formula1>"F"</formula1>
    </dataValidation>
    <dataValidation type="list" showDropDown="1" showInputMessage="1" showErrorMessage="1" error="Do not change Funding Type" sqref="F90 F93 F96 F112 F115 F118 F134 F137 F140 F156 F159 F162 F178 F181 F197 F200 F216 F219 F235 F238 F99 F121 F143 F165 F184 F203 F222 F241 F105 F127 F149 F171 F187 F206 F225 F244 F190 F209 F228 F247 F168 F146 F124 F102" xr:uid="{ABA64763-82B6-456D-A732-68EBFBA4F1F7}">
      <formula1>"C"</formula1>
    </dataValidation>
    <dataValidation type="list" showDropDown="1" showInputMessage="1" showErrorMessage="1" errorTitle="Family Plan" error="Claim Form Line # 1c corresponds to Family Plan only" sqref="C11" xr:uid="{7C36ADB5-930F-4222-8D96-385D6019E31C}">
      <formula1>"Family"</formula1>
    </dataValidation>
    <dataValidation type="list" showDropDown="1" showInputMessage="1" showErrorMessage="1" errorTitle="Upgrade Plan" error="Claim Form Line # 1d corresponds to Upgrade Plan only" sqref="C14" xr:uid="{3DF509A2-F321-4763-AB28-A0B9B5A0C0E4}">
      <formula1>"Upgrade"</formula1>
    </dataValidation>
    <dataValidation type="list" operator="equal" showDropDown="1" showInputMessage="1" showErrorMessage="1" errorTitle="Standard Plan" error="Claim Form Line # 1.1 corresponds to Standard Plan only" sqref="C30" xr:uid="{7CA9DAB2-33F5-4AAC-B94A-E5F80BE1D3DB}">
      <formula1>"Standard"</formula1>
    </dataValidation>
    <dataValidation type="list" showDropDown="1" showInputMessage="1" showErrorMessage="1" errorTitle="Family Plan" error="Claim Form Line # 1.1c corresponds to Family Plan only" sqref="C33" xr:uid="{505CE4B3-2B49-4195-8F29-4ED1FFA9E211}">
      <formula1>"Family"</formula1>
    </dataValidation>
    <dataValidation type="list" showDropDown="1" showInputMessage="1" showErrorMessage="1" errorTitle="Upgrade Plan" error="Claim Form Line # 1.1d corresponds to Upgrade Plan only" sqref="C36" xr:uid="{A0548ACF-C57D-43D7-BC1C-2268B891DFA4}">
      <formula1>"Upgrade"</formula1>
    </dataValidation>
    <dataValidation type="list" operator="equal" showDropDown="1" showInputMessage="1" showErrorMessage="1" errorTitle="Standard Plan" error="Claim Form Line # 1.4 corresponds to Standard Plan only" sqref="C52" xr:uid="{691B8367-9C8A-4FF5-AB00-0510B202F464}">
      <formula1>"Standard"</formula1>
    </dataValidation>
    <dataValidation type="list" operator="equal" showDropDown="1" showInputMessage="1" showErrorMessage="1" errorTitle="Standard Plan" error="Claim Form Line # 1.5 corresponds to Standard Plan only" sqref="C71" xr:uid="{00355652-F29D-46AD-B58C-4B16AD28828B}">
      <formula1>"Standard"</formula1>
    </dataValidation>
    <dataValidation type="list" operator="equal" showDropDown="1" showInputMessage="1" showErrorMessage="1" errorTitle="Standard Plan" error="Claim Form Line # 2 corresponds to Standard Plan only" sqref="C90" xr:uid="{A77DD208-1307-4B72-BC8A-BBC34AD248BF}">
      <formula1>"Standard"</formula1>
    </dataValidation>
    <dataValidation type="list" showDropDown="1" showInputMessage="1" showErrorMessage="1" errorTitle="Family Plan" error="Claim Form Line # 2c corresponds to Family Plan only" sqref="C93" xr:uid="{39077B23-FD4F-496E-B4FB-1FF53473173C}">
      <formula1>"Family"</formula1>
    </dataValidation>
    <dataValidation type="list" showDropDown="1" showInputMessage="1" showErrorMessage="1" errorTitle="Upgrade Plan" error="Claim Form Line # 2d corresponds to Upgrade Plan only" sqref="C96" xr:uid="{5A877653-EA2F-40E4-AEE1-63355E094486}">
      <formula1>"Upgrade"</formula1>
    </dataValidation>
    <dataValidation type="list" operator="equal" showDropDown="1" showInputMessage="1" showErrorMessage="1" errorTitle="Standard Plan" error="Claim Form Line # 2.1 corresponds to Standard Plan only" sqref="C112" xr:uid="{6DF8A4CF-E4B0-43C0-9F60-89DE1125317C}">
      <formula1>"Standard"</formula1>
    </dataValidation>
    <dataValidation type="list" showDropDown="1" showInputMessage="1" showErrorMessage="1" errorTitle="Family Plan" error="Claim Form Line # 2.1c corresponds to Family Plan only" sqref="C115" xr:uid="{4D0EF5DA-2C9C-4F27-AA1F-BD8338D4E8C1}">
      <formula1>"Family"</formula1>
    </dataValidation>
    <dataValidation type="list" showDropDown="1" showInputMessage="1" showErrorMessage="1" errorTitle="Upgrade Plan" error="Claim Form Line # 2.1d corresponds to Upgrade Plan only" sqref="C118" xr:uid="{2B42FB35-7F04-4A77-8C58-691028CC1984}">
      <formula1>"Upgrade"</formula1>
    </dataValidation>
    <dataValidation type="list" operator="equal" showDropDown="1" showInputMessage="1" showErrorMessage="1" errorTitle="Standard Plan" error="Claim Form Line # 2.2 corresponds to Standard Plan only" sqref="C134" xr:uid="{29DFDC95-39B5-49A8-8A68-98C380DB9B48}">
      <formula1>"Standard"</formula1>
    </dataValidation>
    <dataValidation type="list" showDropDown="1" showInputMessage="1" showErrorMessage="1" errorTitle="Family Plan" error="Claim Form Line # 2.2c corresponds to Family Plan only" sqref="C137" xr:uid="{4A419BF8-C69A-420F-A14A-20385C57DF2F}">
      <formula1>"Family"</formula1>
    </dataValidation>
    <dataValidation type="list" showDropDown="1" showInputMessage="1" showErrorMessage="1" errorTitle="Upgrade Plan" error="Claim Form Line # 2.2d corresponds to Upgrade Plan only" sqref="C140" xr:uid="{D0306DFB-148C-4DB6-AE58-86E7FD6027C3}">
      <formula1>"Upgrade"</formula1>
    </dataValidation>
    <dataValidation type="list" operator="equal" showDropDown="1" showInputMessage="1" showErrorMessage="1" errorTitle="Standard Plan" error="Claim Form Line # 2.3 corresponds to Standard Plan only" sqref="C156" xr:uid="{78889044-5F14-43FE-B1A0-F2235DE608D6}">
      <formula1>"Standard"</formula1>
    </dataValidation>
    <dataValidation type="list" operator="equal" showDropDown="1" showInputMessage="1" showErrorMessage="1" errorTitle="Standard Plan" error="Claim Form Line # 2.4 corresponds to Standard Plan only" sqref="C178" xr:uid="{8C5771AC-114C-49F6-B5B7-FAC2757F8132}">
      <formula1>"Standard"</formula1>
    </dataValidation>
    <dataValidation type="list" showDropDown="1" showInputMessage="1" showErrorMessage="1" errorTitle="Upgrade Plan" error="Claim Form Line # 2.3d corresponds to Upgrade Plan only" sqref="C162" xr:uid="{39C951B9-0365-4C10-924A-2EDA038C80D1}">
      <formula1>"Upgrade"</formula1>
    </dataValidation>
    <dataValidation type="list" showDropDown="1" showInputMessage="1" showErrorMessage="1" errorTitle="Family Plan" error="Claim Form Line # 2.3c corresponds to Family Plan only" sqref="C159" xr:uid="{7936E8B0-392D-4EB0-8DD9-4D33C6DB763F}">
      <formula1>"Family"</formula1>
    </dataValidation>
    <dataValidation type="list" operator="equal" showDropDown="1" showInputMessage="1" showErrorMessage="1" errorTitle="Standard Plan" error="Claim Form Line # 2.5 corresponds to Standard Plan only" sqref="C197" xr:uid="{C922EBE7-F771-412D-8E62-C15F9AAA1F06}">
      <formula1>"Standard"</formula1>
    </dataValidation>
    <dataValidation type="list" operator="equal" showDropDown="1" showInputMessage="1" showErrorMessage="1" errorTitle="Standard Plan" error="Claim Form Line # 2.6 corresponds to Standard Plan only" sqref="C216" xr:uid="{A6040995-600F-4482-A32E-147C2F21E6FE}">
      <formula1>"Standard"</formula1>
    </dataValidation>
    <dataValidation type="list" operator="equal" showDropDown="1" showInputMessage="1" showErrorMessage="1" errorTitle="Standard Plan" error="Claim Form Line # 2.7 corresponds to Standard Plan only" sqref="C235" xr:uid="{D355DC6B-0B74-4B9B-94FE-0CADE56EA154}">
      <formula1>"Standard"</formula1>
    </dataValidation>
    <dataValidation type="list" operator="equal" showDropDown="1" showInputMessage="1" showErrorMessage="1" prompt="Do not change the Line Numbers" sqref="A8" xr:uid="{CA430032-5EFB-48F1-A74A-87D8F02A971B}">
      <formula1>"1"</formula1>
    </dataValidation>
    <dataValidation type="list" showDropDown="1" showInputMessage="1" showErrorMessage="1" prompt="Do not change the Line Numbers" sqref="A11" xr:uid="{1C1CB44A-713E-4EE1-AA0C-B47BBA17BAB4}">
      <formula1>"1c"</formula1>
    </dataValidation>
    <dataValidation type="list" showDropDown="1" showInputMessage="1" showErrorMessage="1" prompt="Do not change the Line Numbers" sqref="A14" xr:uid="{C95CE863-C75B-4294-9094-513C616EB2A1}">
      <formula1>"1d"</formula1>
    </dataValidation>
    <dataValidation type="list" showDropDown="1" showInputMessage="1" showErrorMessage="1" prompt="Do not change the Line Numbers" sqref="A30" xr:uid="{E81E113D-442F-4BEE-BDDF-B439055F6C69}">
      <formula1>"1.1"</formula1>
    </dataValidation>
    <dataValidation type="list" showDropDown="1" showInputMessage="1" showErrorMessage="1" prompt="Do not change the Line Numbers" sqref="A33" xr:uid="{E91E747D-478D-4366-8165-D98F0C462F0D}">
      <formula1>"1.1c"</formula1>
    </dataValidation>
    <dataValidation type="list" showDropDown="1" showInputMessage="1" showErrorMessage="1" prompt="Do not change the Line Numbers" sqref="A36" xr:uid="{25D62CED-5180-4F6B-BF5D-B190AA7FF452}">
      <formula1>"1.1d"</formula1>
    </dataValidation>
    <dataValidation type="list" showDropDown="1" showInputMessage="1" showErrorMessage="1" prompt="Do not change the Line Numbers" sqref="A52" xr:uid="{10FF36A9-09B8-4967-85B1-CFDD65A392E1}">
      <formula1>"1.4"</formula1>
    </dataValidation>
    <dataValidation type="list" showDropDown="1" showInputMessage="1" showErrorMessage="1" prompt="Do not change the Line Numbers" sqref="A55" xr:uid="{37783D1D-DD83-4DA7-990C-D3F80220D56E}">
      <formula1>"1.4b"</formula1>
    </dataValidation>
    <dataValidation type="list" showDropDown="1" showInputMessage="1" showErrorMessage="1" prompt="Do not change the Line Numbers" sqref="A71" xr:uid="{2F3DEBCB-C21A-43C9-AC83-A54A869B74CD}">
      <formula1>"1.5"</formula1>
    </dataValidation>
    <dataValidation type="list" showDropDown="1" showInputMessage="1" showErrorMessage="1" prompt="Do not change the Line Numbers" sqref="A74" xr:uid="{D23F9125-5C9F-41AB-B057-94805A98D22A}">
      <formula1>"1.5b"</formula1>
    </dataValidation>
    <dataValidation type="list" showDropDown="1" showInputMessage="1" showErrorMessage="1" prompt="Do not change the Line Numbers" sqref="A90" xr:uid="{CFE91DB5-334A-4307-A363-EA9A3156E2FF}">
      <formula1>"2"</formula1>
    </dataValidation>
    <dataValidation type="list" showDropDown="1" showInputMessage="1" showErrorMessage="1" prompt="Do not change the Line Numbers" sqref="A93" xr:uid="{AF2E9030-C6C1-482D-8A32-FE92AFC5A964}">
      <formula1>"2c"</formula1>
    </dataValidation>
    <dataValidation type="list" showDropDown="1" showInputMessage="1" showErrorMessage="1" prompt="Do not change the Line Numbers" sqref="A96" xr:uid="{B21E9F22-EEED-4D34-98F0-74F3A22DE610}">
      <formula1>"2d"</formula1>
    </dataValidation>
    <dataValidation type="list" showDropDown="1" showInputMessage="1" showErrorMessage="1" prompt="Do not change the Line Numbers" sqref="A112" xr:uid="{6A6A9FFF-9F9D-424F-A7A2-082C78D12E97}">
      <formula1>"2.1"</formula1>
    </dataValidation>
    <dataValidation type="list" showDropDown="1" showInputMessage="1" showErrorMessage="1" prompt="Do not change the Line Numbers" sqref="A115" xr:uid="{D3864953-8372-424D-BB57-33DC0358D55A}">
      <formula1>"2.1c"</formula1>
    </dataValidation>
    <dataValidation type="list" showDropDown="1" showInputMessage="1" showErrorMessage="1" prompt="Do not change the Line Numbers" sqref="A118" xr:uid="{305BC788-3605-4789-AED1-78F1B55E6F41}">
      <formula1>"2.1d"</formula1>
    </dataValidation>
    <dataValidation type="list" showDropDown="1" showInputMessage="1" showErrorMessage="1" prompt="Do not change the Line Numbers" sqref="A134" xr:uid="{E6C09644-90FD-49BE-AEF4-9E5DA0A451F3}">
      <formula1>"2.2"</formula1>
    </dataValidation>
    <dataValidation type="list" showDropDown="1" showInputMessage="1" showErrorMessage="1" prompt="Do not change the Line Numbers" sqref="A137" xr:uid="{0E791A86-B03D-48A6-9A30-F75563B439F4}">
      <formula1>"2.2c"</formula1>
    </dataValidation>
    <dataValidation type="list" showDropDown="1" showInputMessage="1" showErrorMessage="1" prompt="Do not change the Line Numbers" sqref="A140" xr:uid="{CCB1F78C-DC6C-4C4F-B8E3-70EB96D36C5C}">
      <formula1>"2.2d"</formula1>
    </dataValidation>
    <dataValidation type="list" showDropDown="1" showInputMessage="1" showErrorMessage="1" prompt="Do not change the Line Numbers" sqref="A156" xr:uid="{81056CC0-0072-40DE-BC38-BAA82051523D}">
      <formula1>"2.3"</formula1>
    </dataValidation>
    <dataValidation type="list" showDropDown="1" showInputMessage="1" showErrorMessage="1" prompt="Do not change the Line Numbers" sqref="A159" xr:uid="{A288B6D0-B4B2-4510-84E3-3BFF6EEAA80C}">
      <formula1>"2.3c"</formula1>
    </dataValidation>
    <dataValidation type="list" showDropDown="1" showInputMessage="1" showErrorMessage="1" prompt="Do not change the Line Numbers" sqref="A162" xr:uid="{7B8A964D-396B-4F83-870D-D50B1360EACB}">
      <formula1>"2.3d"</formula1>
    </dataValidation>
    <dataValidation type="list" showDropDown="1" showInputMessage="1" showErrorMessage="1" prompt="Do not change the Line Numbers" sqref="A178" xr:uid="{679358B4-48CA-4A55-AFCD-F5D31EBFECB4}">
      <formula1>"2.4"</formula1>
    </dataValidation>
    <dataValidation type="list" showDropDown="1" showInputMessage="1" showErrorMessage="1" prompt="Do not change the Line Numbers" sqref="A181" xr:uid="{7C866BAF-8F9A-474D-A2D0-400C8F49FC11}">
      <formula1>"2.4b"</formula1>
    </dataValidation>
    <dataValidation type="list" showDropDown="1" showInputMessage="1" showErrorMessage="1" prompt="Do not change the Line Numbers" sqref="A197" xr:uid="{A21F23A8-309A-4A16-B2DC-5B3011E12DE5}">
      <formula1>"2.5"</formula1>
    </dataValidation>
    <dataValidation type="list" showDropDown="1" showInputMessage="1" showErrorMessage="1" prompt="Do not change the Line Numbers" sqref="A200" xr:uid="{17C10D7C-1AD0-48FC-B702-D2B2545F8C92}">
      <formula1>"2.5b"</formula1>
    </dataValidation>
    <dataValidation type="list" showDropDown="1" showInputMessage="1" showErrorMessage="1" prompt="Do not change the Line Numbers" sqref="A216" xr:uid="{D0409F7B-0088-4F9E-BCE2-8143019B1AF4}">
      <formula1>"2.6"</formula1>
    </dataValidation>
    <dataValidation type="list" showDropDown="1" showInputMessage="1" showErrorMessage="1" prompt="Do not change the Line Numbers" sqref="A219" xr:uid="{1AFAF21B-ADDD-42A5-95BB-70B916EE32E0}">
      <formula1>"2.6b"</formula1>
    </dataValidation>
    <dataValidation type="list" showDropDown="1" showInputMessage="1" showErrorMessage="1" prompt="Do not change the Line Numbers" sqref="A235" xr:uid="{E1355C36-04C6-4780-9FA5-B9DE90EE5888}">
      <formula1>"2.7"</formula1>
    </dataValidation>
    <dataValidation type="list" showDropDown="1" showInputMessage="1" showErrorMessage="1" prompt="Do not change the Line Numbers" sqref="A238" xr:uid="{AEA27AE2-8272-4DB8-A998-76F56DA43820}">
      <formula1>"2.7b"</formula1>
    </dataValidation>
    <dataValidation type="list" showDropDown="1" showInputMessage="1" showErrorMessage="1" prompt="Do not change the Line Numbers" sqref="A17" xr:uid="{0DD33AB6-EBE7-436D-87A2-A1EE573B0054}">
      <formula1>"1e"</formula1>
    </dataValidation>
    <dataValidation type="list" showDropDown="1" showInputMessage="1" showErrorMessage="1" prompt="Do not change the Line Numbers" sqref="A39" xr:uid="{7B4F52C0-6D46-49CE-AD18-0001B1B056BD}">
      <formula1>"1.1e"</formula1>
    </dataValidation>
    <dataValidation type="list" showDropDown="1" showInputMessage="1" showErrorMessage="1" prompt="Do not change the Line Numbers" sqref="A58" xr:uid="{623AD802-4201-469D-9D2E-4BB7E87A0128}">
      <formula1>"1.4e"</formula1>
    </dataValidation>
    <dataValidation type="list" showDropDown="1" showInputMessage="1" showErrorMessage="1" prompt="Do not change the Line Numbers" sqref="A77" xr:uid="{D88AB695-26CD-4B2F-A2E4-EBF45244D4D2}">
      <formula1>"1.5e"</formula1>
    </dataValidation>
    <dataValidation type="list" showDropDown="1" showInputMessage="1" showErrorMessage="1" prompt="Do not change the Line Numbers" sqref="A99" xr:uid="{C9D38963-04A9-4B57-B7BF-D1EBC011BCB3}">
      <formula1>"2e"</formula1>
    </dataValidation>
    <dataValidation type="list" showDropDown="1" showInputMessage="1" showErrorMessage="1" prompt="Do not change the Line Numbers" sqref="A121" xr:uid="{B1A98810-6543-46B3-8705-0529735E0185}">
      <formula1>"2.1e"</formula1>
    </dataValidation>
    <dataValidation type="list" showDropDown="1" showInputMessage="1" showErrorMessage="1" prompt="Do not change the Line Numbers" sqref="A143" xr:uid="{3F8CE9DB-EA54-4DF2-AD43-5E3599DFDC02}">
      <formula1>"2.2e"</formula1>
    </dataValidation>
    <dataValidation type="list" showDropDown="1" showInputMessage="1" showErrorMessage="1" prompt="Do not change the Line Numbers" sqref="A165" xr:uid="{659A2850-4D18-4FB0-9996-D7F49FBFE207}">
      <formula1>"2.3e"</formula1>
    </dataValidation>
    <dataValidation type="list" showDropDown="1" showInputMessage="1" showErrorMessage="1" prompt="Do not change the Line Numbers" sqref="A184" xr:uid="{7C1451BF-94D5-48CA-B8D5-35293C9F76F6}">
      <formula1>"2.4e"</formula1>
    </dataValidation>
    <dataValidation type="list" showDropDown="1" showInputMessage="1" showErrorMessage="1" prompt="Do not change the Line Numbers" sqref="A203" xr:uid="{3E879150-C955-4AF1-A66E-61610FEB5EF8}">
      <formula1>"2.5e"</formula1>
    </dataValidation>
    <dataValidation type="list" showDropDown="1" showInputMessage="1" showErrorMessage="1" prompt="Do not change the Line Numbers" sqref="A222" xr:uid="{918DF06C-80D8-46CE-AA64-38036E5509FD}">
      <formula1>"2.6e"</formula1>
    </dataValidation>
    <dataValidation type="list" showDropDown="1" showInputMessage="1" showErrorMessage="1" prompt="Do not change the Line Numbers" sqref="A241" xr:uid="{9921125B-AE8F-4B54-930E-DD394C81EF8D}">
      <formula1>"2.7e"</formula1>
    </dataValidation>
    <dataValidation type="list" showDropDown="1" showInputMessage="1" showErrorMessage="1" errorTitle="Basic Plan with 4.5GB" error="Claim Form Line # 1e corresponds to Basic Plus" sqref="C17" xr:uid="{D304E30E-DAF3-45AD-BCBA-86FD36A3245F}">
      <formula1>"Basic Plus"</formula1>
    </dataValidation>
    <dataValidation type="list" showDropDown="1" showInputMessage="1" showErrorMessage="1" errorTitle="Basic Plan with 4.5GB" error="Claim Form Line # 1.1e corresponds to Basic Plus Plan" sqref="C39" xr:uid="{C0944E9F-7A22-464D-ADBD-BE4243B4414D}">
      <formula1>"Basic Plus"</formula1>
    </dataValidation>
    <dataValidation type="list" showDropDown="1" showInputMessage="1" showErrorMessage="1" errorTitle="Basic Plan" error="Claim Form Line # 1.4b corresponds to Basic Plan $5.25" sqref="C55" xr:uid="{06D6B917-D996-49DB-BF7B-9D1AACD1AF11}">
      <formula1>"Basic $5.25"</formula1>
    </dataValidation>
    <dataValidation type="list" showDropDown="1" showInputMessage="1" showErrorMessage="1" errorTitle="Basic Plan with 4.5GB" error="Claim Form Line # 1.4e corresponds to Basic Plus Plan" sqref="C58" xr:uid="{71682C7C-A472-47B1-8511-44A82A67EECA}">
      <formula1>"Basic Plus"</formula1>
    </dataValidation>
    <dataValidation type="list" showDropDown="1" showInputMessage="1" showErrorMessage="1" errorTitle="Basic Plan" error="Claim Form Line # 1.5b corresponds to Basic Plan $5.25" sqref="C74" xr:uid="{5445E495-4B58-4C93-8269-150EBD8CCF54}">
      <formula1>"Basic $5.25"</formula1>
    </dataValidation>
    <dataValidation type="list" showDropDown="1" showInputMessage="1" showErrorMessage="1" errorTitle="Basic Plan with 4.5GB" error="Claim Form Line # 1.5e corresponds to Basic Plus Plan" sqref="C77" xr:uid="{A22C9094-90DE-44AB-9CD7-8E2A51CC16C1}">
      <formula1>"Basic Plus"</formula1>
    </dataValidation>
    <dataValidation type="list" showDropDown="1" showInputMessage="1" showErrorMessage="1" errorTitle="Basic Plan with 4.5GB" error="Claim Form Line # 2e corresponds to Basic Plus Plan" sqref="C99" xr:uid="{C28A4B12-D725-4603-886B-3B615CA55D8D}">
      <formula1>"Basic Plus"</formula1>
    </dataValidation>
    <dataValidation type="list" showDropDown="1" showInputMessage="1" showErrorMessage="1" errorTitle="Basic Plan with 4.5GB" error="Claim Form Line # 2.1e corresponds to Basic Plus Plan" sqref="C121" xr:uid="{3CC74296-A11E-4EEC-B2CF-E1F66D0699AE}">
      <formula1>"Basic Plus"</formula1>
    </dataValidation>
    <dataValidation type="list" showDropDown="1" showInputMessage="1" showErrorMessage="1" errorTitle="Basic Plan with 4.5GB" error="Claim Form Line # 2.2e corresponds to Basic Plus Plan" sqref="C143" xr:uid="{DF972EFE-A34A-48D9-83B7-6D351164860A}">
      <formula1>"Basic Plus"</formula1>
    </dataValidation>
    <dataValidation type="list" showDropDown="1" showInputMessage="1" showErrorMessage="1" errorTitle="Basic Plan with 4.5GB" error="Claim Form Line # 2.3e corresponds to Basic Plus Plan" sqref="C165" xr:uid="{7CC7189D-CE31-41E9-AF03-770DA2091750}">
      <formula1>"Basic Plus"</formula1>
    </dataValidation>
    <dataValidation type="list" showDropDown="1" showInputMessage="1" showErrorMessage="1" errorTitle="Basic Plan" error="Claim Form Line # 2.4b corresponds to Basic Plan $5.25" sqref="C181" xr:uid="{9DA54513-3648-42D4-B6BF-4829D05C57C8}">
      <formula1>"Basic $5.25"</formula1>
    </dataValidation>
    <dataValidation type="list" showDropDown="1" showInputMessage="1" showErrorMessage="1" errorTitle="Basic Plan with 4.5GB" error="Claim Form Line # 2.4e corresponds to Basic Plus Plan" sqref="C184" xr:uid="{995AF5BD-B1D3-4C5F-B91B-0DFCD0A791C4}">
      <formula1>"Basic Plus"</formula1>
    </dataValidation>
    <dataValidation type="list" showDropDown="1" showInputMessage="1" showErrorMessage="1" errorTitle="Basic Plan" error="Claim Form Line # 2.5b corresponds to Basic Plan $5.25" sqref="C200" xr:uid="{934E97EA-F174-4E6D-9698-8E336DF4E973}">
      <formula1>"Basic $5.25"</formula1>
    </dataValidation>
    <dataValidation type="list" showDropDown="1" showInputMessage="1" showErrorMessage="1" errorTitle="Basic Plan with 4.5GB" error="Claim Form Line # 2.5e corresponds to Basic Plus Plan" sqref="C203" xr:uid="{9C73D78C-F137-462D-840D-CA5A51E35387}">
      <formula1>"Basic Plus"</formula1>
    </dataValidation>
    <dataValidation type="list" showDropDown="1" showInputMessage="1" showErrorMessage="1" errorTitle="Basic Plan" error="Claim Form Line # 2.6b corresponds to Basic Plan $5.25" sqref="C219" xr:uid="{3A18AA5B-8540-485E-80C0-CCF7B21CE6B1}">
      <formula1>"Basic $5.25"</formula1>
    </dataValidation>
    <dataValidation type="list" showDropDown="1" showInputMessage="1" showErrorMessage="1" errorTitle="Basic Plan with 4.5GB" error="Claim Form Line # 2.6e corresponds to Basic Plus Plan" sqref="C222" xr:uid="{16A6FC97-8B0E-473D-A110-B000E0B08D4F}">
      <formula1>"Basic Plus"</formula1>
    </dataValidation>
    <dataValidation type="list" showDropDown="1" showInputMessage="1" showErrorMessage="1" errorTitle="Basic Plan" error="Claim Form Line # 2.7b corresponds to Basic Plan $5.25" sqref="C238" xr:uid="{B8C6C2DE-8A83-4702-AD02-3577D47EEBC4}">
      <formula1>"Basic $5.25"</formula1>
    </dataValidation>
    <dataValidation type="list" showDropDown="1" showInputMessage="1" showErrorMessage="1" errorTitle="Basic Plan with 4.5GB" error="Claim Form Line # 2.7e corresponds to Basic Plus Plan" sqref="C241" xr:uid="{A799FE9D-1CCB-4D58-A573-1C1B640B9AE1}">
      <formula1>"Basic Plus"</formula1>
    </dataValidation>
    <dataValidation type="list" showDropDown="1" showInputMessage="1" showErrorMessage="1" prompt="Do not change the Line Numbers" sqref="A20" xr:uid="{5A483988-2340-4FF8-9DFF-830C6BC03367}">
      <formula1>"1f"</formula1>
    </dataValidation>
    <dataValidation type="list" showDropDown="1" showInputMessage="1" showErrorMessage="1" errorTitle="EBB" error="Claim Form Line # 1g corresponds to EBB" sqref="C23" xr:uid="{BC96B0CC-FED0-4875-BEFD-177EA5E604E7}">
      <formula1>"EBB"</formula1>
    </dataValidation>
    <dataValidation type="list" showDropDown="1" showInputMessage="1" showErrorMessage="1" prompt="Do not change the Line Numbers" sqref="A42" xr:uid="{6EB7F107-E1EF-4D44-89BE-4694F87E3896}">
      <formula1>"1.1f"</formula1>
    </dataValidation>
    <dataValidation type="list" showDropDown="1" showInputMessage="1" showErrorMessage="1" prompt="Do not change the Line Numbers" sqref="A61" xr:uid="{0B56943B-3A84-4760-8484-E768EAC6851C}">
      <formula1>"1.4g"</formula1>
    </dataValidation>
    <dataValidation type="list" showDropDown="1" showInputMessage="1" showErrorMessage="1" prompt="Do not change the Line Numbers" sqref="A80" xr:uid="{93F8F0E9-FE2D-4E70-889D-BD46F3298627}">
      <formula1>"1.5g"</formula1>
    </dataValidation>
    <dataValidation type="list" showDropDown="1" showInputMessage="1" showErrorMessage="1" errorTitle="EBB" error="Claim Form Line # 1.5_x000a_g corresponds to EBB" sqref="C80" xr:uid="{2F5A4BB6-9D17-4CBE-B0C6-C343134E79A8}">
      <formula1>"EBB"</formula1>
    </dataValidation>
    <dataValidation type="list" showDropDown="1" showInputMessage="1" showErrorMessage="1" errorTitle="EBB" error="Claim Form Line # 1.4g corresponds to EBB" sqref="C61" xr:uid="{B5871516-9D83-4E16-A19C-51ECB3D40705}">
      <formula1>"EBB"</formula1>
    </dataValidation>
    <dataValidation type="list" showDropDown="1" showInputMessage="1" showErrorMessage="1" prompt="Do not change the Line Numbers" sqref="A102" xr:uid="{9F5D96E4-9F9C-4AFD-AD04-0B4D784D4F1D}">
      <formula1>"2f"</formula1>
    </dataValidation>
    <dataValidation type="list" showDropDown="1" showInputMessage="1" showErrorMessage="1" errorTitle="EBB" error="Claim Form Line # 2_x000a_g corresponds to EBB" sqref="C105" xr:uid="{023AB05D-3CA8-457A-92CB-AF389AE809A6}">
      <formula1>"EBB"</formula1>
    </dataValidation>
    <dataValidation type="list" showDropDown="1" showInputMessage="1" showErrorMessage="1" prompt="Do not change the Line Numbers" sqref="A124" xr:uid="{89A9EE62-D260-4F9B-92E5-04B75A66C323}">
      <formula1>"2.1f"</formula1>
    </dataValidation>
    <dataValidation type="list" showDropDown="1" showInputMessage="1" showErrorMessage="1" errorTitle="EBB" error="Claim Form Line # 2.1_x000a_g corresponds to EBB" sqref="C127" xr:uid="{A9F5A888-B78C-44F9-AE9F-4C4516D308A8}">
      <formula1>"EBB"</formula1>
    </dataValidation>
    <dataValidation type="list" showDropDown="1" showInputMessage="1" showErrorMessage="1" prompt="Do not change the Line Numbers" sqref="A146" xr:uid="{6511473D-20DA-4DA9-B6BF-8F608203EC14}">
      <formula1>"2.2f"</formula1>
    </dataValidation>
    <dataValidation type="list" showDropDown="1" showInputMessage="1" showErrorMessage="1" errorTitle="EBB" error="Claim Form Line # 2.2_x000a_g corresponds to EBB" sqref="C149" xr:uid="{B290E812-B87B-41C6-A3B7-0C0A34A62535}">
      <formula1>"EBB"</formula1>
    </dataValidation>
    <dataValidation type="list" showDropDown="1" showInputMessage="1" showErrorMessage="1" prompt="Do not change the Line Numbers" sqref="A187" xr:uid="{D74284C3-EE6E-443E-BC20-FA3066D63D1C}">
      <formula1>"2.4g"</formula1>
    </dataValidation>
    <dataValidation type="list" showDropDown="1" showInputMessage="1" showErrorMessage="1" errorTitle="EBB" error="Claim Form Line # 2.4_x000a_g corresponds to EBB" sqref="C187" xr:uid="{8E215F2F-966D-48DB-A1EC-98DA0E610D97}">
      <formula1>"EBB"</formula1>
    </dataValidation>
    <dataValidation type="list" showDropDown="1" showInputMessage="1" showErrorMessage="1" prompt="Do not change the Line Numbers" sqref="A206" xr:uid="{843E36D0-7826-43D6-952D-403973AD3EA8}">
      <formula1>"2.5g"</formula1>
    </dataValidation>
    <dataValidation type="list" showDropDown="1" showInputMessage="1" showErrorMessage="1" errorTitle="EBB" error="Claim Form Line # 2.5_x000a_g corresponds to EBB" sqref="C225 C206" xr:uid="{5B47B343-5253-4821-B37F-C90B52F6E14C}">
      <formula1>"EBB"</formula1>
    </dataValidation>
    <dataValidation type="list" showDropDown="1" showInputMessage="1" showErrorMessage="1" prompt="Do not change the Line Numbers" sqref="A225" xr:uid="{FF04C2E4-6845-463F-ABE9-3C589398B504}">
      <formula1>"2.6g"</formula1>
    </dataValidation>
    <dataValidation type="list" showDropDown="1" showInputMessage="1" showErrorMessage="1" prompt="Do not change the Line Numbers" sqref="A244" xr:uid="{98EB75DF-CE7B-4603-99DA-CC0F8E2945AA}">
      <formula1>"2.7g"</formula1>
    </dataValidation>
    <dataValidation type="list" showDropDown="1" showInputMessage="1" showErrorMessage="1" errorTitle="EBB" error="Claim Form Line # 2.7_x000a_g corresponds to EBB" sqref="C244" xr:uid="{8F72C2EB-707F-4FF0-BE44-8A36247C98F2}">
      <formula1>"EBB"</formula1>
    </dataValidation>
    <dataValidation type="list" showDropDown="1" showInputMessage="1" showErrorMessage="1" prompt="Do not change the Line Numbers" sqref="A168" xr:uid="{933F9178-A393-4730-985B-365A9A5F622C}">
      <formula1>"2.3f"</formula1>
    </dataValidation>
    <dataValidation type="list" showDropDown="1" showInputMessage="1" showErrorMessage="1" errorTitle="EBB" error="Claim Form Line # 2.3_x000a_g corresponds to EBB" sqref="C171" xr:uid="{1A905D88-34AF-4D2D-B414-582835304FCF}">
      <formula1>"EBB"</formula1>
    </dataValidation>
    <dataValidation type="list" showDropDown="1" showInputMessage="1" showErrorMessage="1" errorTitle="Promotional" error="Claim Form Line # 1f corresponds to Promotional Plans." sqref="C20" xr:uid="{9A13B707-E678-40A8-8D60-A9981E2B2FA5}">
      <formula1>"Promotional"</formula1>
    </dataValidation>
    <dataValidation type="list" showDropDown="1" showInputMessage="1" showErrorMessage="1" prompt="Do not change the Line Numbers" sqref="A23" xr:uid="{96D08BE7-DACE-41DB-B8ED-D00B4836DDC8}">
      <formula1>"1g"</formula1>
    </dataValidation>
    <dataValidation type="list" showDropDown="1" showInputMessage="1" showErrorMessage="1" errorTitle="Promotional" error="Claim Form Line # 1.1f corresponds to Promotional Plans." sqref="C42" xr:uid="{5AD14ED4-B314-4357-860F-A99FB4E177AD}">
      <formula1>"Promotional"</formula1>
    </dataValidation>
    <dataValidation type="list" showDropDown="1" showInputMessage="1" showErrorMessage="1" prompt="Do not change the Line Numbers" sqref="A45" xr:uid="{EAC19A92-7C24-4B33-8EDF-4C45E3BB2CD2}">
      <formula1>"1.1g"</formula1>
    </dataValidation>
    <dataValidation type="list" showDropDown="1" showInputMessage="1" showErrorMessage="1" errorTitle="EBB" error="Claim Form Line # 1.1g corresponds to EBB" sqref="C45" xr:uid="{2F85FE42-7434-41C6-AA18-F7E13B4EC782}">
      <formula1>"EBB"</formula1>
    </dataValidation>
    <dataValidation type="list" showDropDown="1" showInputMessage="1" showErrorMessage="1" errorTitle="Promotional" error="Claim Form Line # 2f corresponds to Promotional Plans." sqref="C102" xr:uid="{2DDEB985-15A8-41B6-A2B3-2C112A1654B4}">
      <formula1>"Promotional"</formula1>
    </dataValidation>
    <dataValidation type="list" showDropDown="1" showInputMessage="1" showErrorMessage="1" prompt="Do not change the Line Numbers" sqref="A105" xr:uid="{67B378E2-9D53-4E94-9E87-398B1C96C5B5}">
      <formula1>"2g"</formula1>
    </dataValidation>
    <dataValidation type="list" showDropDown="1" showInputMessage="1" showErrorMessage="1" errorTitle="Promotional" error="Claim Form Line # 2.1f corresponds to Promotional Plans." sqref="C124" xr:uid="{9CDC01C8-96CC-4F30-88DE-1DA79DDA2F03}">
      <formula1>"Promotional"</formula1>
    </dataValidation>
    <dataValidation type="list" showDropDown="1" showInputMessage="1" showErrorMessage="1" prompt="Do not change the Line Numbers" sqref="A127" xr:uid="{90E67B77-9647-45D4-AD0A-D735509EC18C}">
      <formula1>"2.1g"</formula1>
    </dataValidation>
    <dataValidation type="list" showDropDown="1" showInputMessage="1" showErrorMessage="1" errorTitle="Promotional" error="Claim Form Line # 2.2f corresponds to Promotional Plans." sqref="C146" xr:uid="{796523BC-8739-46D2-9D07-AC61C85039D1}">
      <formula1>"Promotional"</formula1>
    </dataValidation>
    <dataValidation type="list" showDropDown="1" showInputMessage="1" showErrorMessage="1" prompt="Do not change the Line Numbers" sqref="A149" xr:uid="{763FED4C-E4AE-425D-B032-AC063A3D43B9}">
      <formula1>"2.2g"</formula1>
    </dataValidation>
    <dataValidation type="list" showDropDown="1" showInputMessage="1" showErrorMessage="1" errorTitle="Promotional" error="Claim Form Line # 2.3f corresponds to Promotional Plans." sqref="C168" xr:uid="{F3DA5237-E9AE-4C65-9D98-EB9C8EE1976C}">
      <formula1>"Promotional"</formula1>
    </dataValidation>
    <dataValidation type="list" showDropDown="1" showInputMessage="1" showErrorMessage="1" prompt="Do not change the Line Numbers" sqref="A171" xr:uid="{F93D2C07-BC88-4AE6-967B-B4B92EBC8028}">
      <formula1>"2.3g"</formula1>
    </dataValidation>
    <dataValidation type="list" showDropDown="1" showInputMessage="1" showErrorMessage="1" prompt="Do not change the Line Numbers" sqref="A64" xr:uid="{DFD02C3A-793D-4C27-95A4-7E2A48244144}">
      <formula1>"1.4h"</formula1>
    </dataValidation>
    <dataValidation type="list" showDropDown="1" showInputMessage="1" showErrorMessage="1" errorTitle="Voice" error="Claim Form Line # 1.4h corresponds to Voice" sqref="C64" xr:uid="{65B28FC7-D8D8-4A52-86F9-CE3F032FBD61}">
      <formula1>"Voice"</formula1>
    </dataValidation>
    <dataValidation type="list" showDropDown="1" showInputMessage="1" showErrorMessage="1" prompt="Do not change the Line Numbers" sqref="A83" xr:uid="{00CE25B4-F4E8-44B7-A20C-EB9784D6D0FF}">
      <formula1>"1.5h"</formula1>
    </dataValidation>
    <dataValidation type="list" showDropDown="1" showInputMessage="1" showErrorMessage="1" errorTitle="Voice" error="Claim Form Line # 1.5h corresponds to Voice" sqref="C83" xr:uid="{6578F489-8359-44A5-BB1C-BBE9FD1E3B68}">
      <formula1>"Voice"</formula1>
    </dataValidation>
    <dataValidation type="list" showDropDown="1" showInputMessage="1" showErrorMessage="1" prompt="Do not change the Line Numbers" sqref="A190" xr:uid="{A7C9A7AE-96C1-4993-B73E-3DA84EB96D02}">
      <formula1>"2.4h"</formula1>
    </dataValidation>
    <dataValidation type="list" showDropDown="1" showInputMessage="1" showErrorMessage="1" errorTitle="Voice" error="Claim Form Line # 2.4h corresponds to Voice" sqref="C190" xr:uid="{7B6C5822-21CB-472E-95AA-5EE2DE17AE39}">
      <formula1>"Voice"</formula1>
    </dataValidation>
    <dataValidation type="list" showDropDown="1" showInputMessage="1" showErrorMessage="1" prompt="Do not change the Line Numbers" sqref="A209" xr:uid="{B704130C-488F-4344-AE71-2CF26611BABA}">
      <formula1>"2.5h"</formula1>
    </dataValidation>
    <dataValidation type="list" showDropDown="1" showInputMessage="1" showErrorMessage="1" errorTitle="Voice" error="Claim Form Line # 2.5h corresponds to Voice" sqref="C209" xr:uid="{A6059587-26C3-48CE-90C2-53F61F1E4318}">
      <formula1>"Voice"</formula1>
    </dataValidation>
    <dataValidation type="list" showDropDown="1" showInputMessage="1" showErrorMessage="1" prompt="Do not change the Line Numbers" sqref="A228" xr:uid="{F5CC963E-CAAF-4233-9696-7DB745A1832F}">
      <formula1>"2.6h"</formula1>
    </dataValidation>
    <dataValidation type="list" showDropDown="1" showInputMessage="1" showErrorMessage="1" errorTitle="Voice" error="Claim Form Line # 2.5_x000a_h corresponds to Voice" sqref="C228" xr:uid="{412E3BE2-A2A1-48C8-94DC-699A0476BE45}">
      <formula1>"Voice"</formula1>
    </dataValidation>
    <dataValidation type="list" showDropDown="1" showInputMessage="1" showErrorMessage="1" prompt="Do not change the Line Numbers" sqref="A247" xr:uid="{7A54D394-B7B0-4DFC-98F9-DF2ED1177B97}">
      <formula1>"2.7h"</formula1>
    </dataValidation>
    <dataValidation type="list" showDropDown="1" showInputMessage="1" showErrorMessage="1" errorTitle="Voice" error="Claim Form Line # 2.7h corresponds to Voice" sqref="C247" xr:uid="{B87FC4DD-353E-49EE-99DA-886E6ECDBA80}">
      <formula1>"Voice"</formula1>
    </dataValidation>
    <dataValidation type="list" allowBlank="1" showInputMessage="1" showErrorMessage="1" prompt="Service Tier numbers only 1 - 10." sqref="B8 B30 B90 B112" xr:uid="{F888E337-CCF2-4660-AE7F-82EEA9333A77}">
      <formula1>"1,2,3,4,5,6,7,8,9,10"</formula1>
    </dataValidation>
    <dataValidation type="list" allowBlank="1" showInputMessage="1" showErrorMessage="1" sqref="B11 B14 B17 B20 B33 B36 B39 B42 B93 B96 B99 B102 B115 B118 B121 B124" xr:uid="{9E7F438D-D2B2-43DF-B7D6-58AD6C1B2955}">
      <formula1>"1,2,3,4,5,6,7,8,9,10"</formula1>
    </dataValidation>
    <dataValidation type="list" allowBlank="1" showInputMessage="1" showErrorMessage="1" prompt="Service Tier numbers only 1 - 10." sqref="B52 B55 B58 B64 B71 B74 B77 B83 B178 B181 B184 B190 B197 B200 B203 B209" xr:uid="{0B686CDB-8659-4EAB-B556-595A1E0A5A0B}">
      <formula1>"1**,2**,3**,4**,5**,6**,7**,8**,9**,10**"</formula1>
    </dataValidation>
    <dataValidation type="list" allowBlank="1" showInputMessage="1" showErrorMessage="1" prompt="Service Tier numbers only 1 - 10." sqref="B134 B137 B140 B143 B146 B156 B159 B162 B165 B168 B216 B219 B222 B228 B235 B238 B241 B247" xr:uid="{9FE24C7A-9BB4-4210-9697-4528B2F59BBD}">
      <formula1>"1 (TTY),2 (TTY),3 (TTY),4 (TTY),5 (TTY),6 (TTY),7 (TTY),8 (TTY),9 (TTY),10 (TTY)"</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workbookViewId="0"/>
  </sheetViews>
  <sheetFormatPr defaultRowHeight="12.75" x14ac:dyDescent="0.2"/>
  <cols>
    <col min="1" max="1" width="11.42578125" customWidth="1"/>
    <col min="2" max="8" width="17.28515625" style="4" customWidth="1"/>
    <col min="9" max="9" width="17.28515625" customWidth="1"/>
    <col min="10" max="10" width="15.85546875" customWidth="1"/>
    <col min="11" max="11" width="18.85546875" bestFit="1" customWidth="1"/>
  </cols>
  <sheetData>
    <row r="1" spans="1:14" x14ac:dyDescent="0.2">
      <c r="A1" s="98" t="s">
        <v>0</v>
      </c>
      <c r="I1" s="97"/>
      <c r="J1" s="97"/>
      <c r="K1" s="97"/>
      <c r="L1" s="97"/>
      <c r="M1" s="97"/>
      <c r="N1" s="97"/>
    </row>
    <row r="2" spans="1:14" x14ac:dyDescent="0.2">
      <c r="A2" s="137"/>
      <c r="B2" s="164"/>
      <c r="C2" s="164"/>
      <c r="D2" s="164"/>
      <c r="E2" s="164"/>
      <c r="F2" s="164"/>
      <c r="G2" s="164"/>
      <c r="H2" s="164"/>
      <c r="I2" s="137"/>
      <c r="J2" s="137"/>
      <c r="K2" s="137"/>
      <c r="L2" s="97"/>
      <c r="M2" s="97"/>
      <c r="N2" s="97"/>
    </row>
    <row r="3" spans="1:14" ht="15.75" x14ac:dyDescent="0.25">
      <c r="A3" s="59" t="s">
        <v>379</v>
      </c>
      <c r="B3" s="137"/>
      <c r="C3" s="137"/>
      <c r="D3" s="137"/>
      <c r="E3" s="137"/>
      <c r="F3" s="137"/>
      <c r="G3" s="137"/>
      <c r="H3" s="137"/>
      <c r="I3" s="137"/>
      <c r="J3" s="137"/>
      <c r="K3" s="137"/>
      <c r="L3" s="97"/>
      <c r="M3" s="97"/>
      <c r="N3" s="97"/>
    </row>
    <row r="4" spans="1:14" ht="15.75" x14ac:dyDescent="0.25">
      <c r="A4" s="3"/>
      <c r="B4" s="164"/>
      <c r="C4" s="164"/>
      <c r="D4" s="164"/>
      <c r="E4" s="164"/>
      <c r="F4" s="164"/>
      <c r="G4" s="164"/>
      <c r="H4" s="164"/>
      <c r="I4" s="137"/>
      <c r="J4" s="137"/>
      <c r="K4" s="137"/>
      <c r="L4" s="97"/>
      <c r="M4" s="97"/>
      <c r="N4" s="97"/>
    </row>
    <row r="5" spans="1:14" ht="15" x14ac:dyDescent="0.25">
      <c r="A5" s="436"/>
      <c r="B5" s="437"/>
      <c r="C5" s="437"/>
      <c r="D5" s="437"/>
      <c r="E5" s="437"/>
      <c r="F5" s="437"/>
      <c r="G5" s="437"/>
      <c r="H5" s="437"/>
      <c r="I5" s="437"/>
      <c r="J5" s="437"/>
      <c r="K5" s="60"/>
      <c r="L5" s="97"/>
      <c r="M5" s="97"/>
      <c r="N5" s="97"/>
    </row>
    <row r="6" spans="1:14" x14ac:dyDescent="0.2">
      <c r="A6" s="78" t="s">
        <v>96</v>
      </c>
      <c r="B6" s="79" t="s">
        <v>97</v>
      </c>
      <c r="C6" s="78" t="s">
        <v>98</v>
      </c>
      <c r="D6" s="78" t="s">
        <v>99</v>
      </c>
      <c r="E6" s="78" t="s">
        <v>100</v>
      </c>
      <c r="F6" s="78" t="s">
        <v>101</v>
      </c>
      <c r="G6" s="78" t="s">
        <v>102</v>
      </c>
      <c r="H6" s="78" t="s">
        <v>103</v>
      </c>
      <c r="I6" s="78" t="s">
        <v>104</v>
      </c>
      <c r="J6" s="101" t="s">
        <v>105</v>
      </c>
      <c r="K6" s="78" t="s">
        <v>127</v>
      </c>
      <c r="L6" s="97"/>
      <c r="M6" s="97"/>
      <c r="N6" s="97"/>
    </row>
    <row r="7" spans="1:14" ht="63.75" x14ac:dyDescent="0.2">
      <c r="A7" s="80" t="s">
        <v>106</v>
      </c>
      <c r="B7" s="80" t="s">
        <v>119</v>
      </c>
      <c r="C7" s="81" t="s">
        <v>78</v>
      </c>
      <c r="D7" s="81" t="s">
        <v>128</v>
      </c>
      <c r="E7" s="81" t="s">
        <v>129</v>
      </c>
      <c r="F7" s="81" t="s">
        <v>130</v>
      </c>
      <c r="G7" s="81" t="s">
        <v>131</v>
      </c>
      <c r="H7" s="81" t="s">
        <v>132</v>
      </c>
      <c r="I7" s="165" t="s">
        <v>133</v>
      </c>
      <c r="J7" s="102" t="s">
        <v>134</v>
      </c>
      <c r="K7" s="166" t="s">
        <v>135</v>
      </c>
      <c r="L7" s="97"/>
      <c r="M7" s="97"/>
      <c r="N7" s="97"/>
    </row>
    <row r="8" spans="1:14" s="40" customFormat="1" x14ac:dyDescent="0.2">
      <c r="A8" s="129">
        <v>3</v>
      </c>
      <c r="B8" s="167" t="s">
        <v>136</v>
      </c>
      <c r="C8" s="168" t="s">
        <v>109</v>
      </c>
      <c r="D8" s="169"/>
      <c r="E8" s="169"/>
      <c r="F8" s="169"/>
      <c r="G8" s="169">
        <f>D8-E8-F8</f>
        <v>0</v>
      </c>
      <c r="H8" s="169">
        <v>39</v>
      </c>
      <c r="I8" s="86">
        <f>MIN(G8:H8)</f>
        <v>0</v>
      </c>
      <c r="J8" s="103"/>
      <c r="K8" s="87">
        <f>I8*J8</f>
        <v>0</v>
      </c>
      <c r="L8" s="97"/>
      <c r="M8" s="97"/>
      <c r="N8" s="97"/>
    </row>
    <row r="9" spans="1:14" s="40" customFormat="1" ht="25.5" x14ac:dyDescent="0.2">
      <c r="A9" s="129">
        <v>3.1</v>
      </c>
      <c r="B9" s="167" t="s">
        <v>137</v>
      </c>
      <c r="C9" s="168" t="s">
        <v>109</v>
      </c>
      <c r="D9" s="169"/>
      <c r="E9" s="169"/>
      <c r="F9" s="169"/>
      <c r="G9" s="169">
        <f t="shared" ref="G9:G13" si="0">D9-E9-F9</f>
        <v>0</v>
      </c>
      <c r="H9" s="169">
        <v>39</v>
      </c>
      <c r="I9" s="86">
        <f t="shared" ref="I9:I13" si="1">MIN(G9:H9)</f>
        <v>0</v>
      </c>
      <c r="J9" s="45"/>
      <c r="K9" s="87">
        <f>I9*J9</f>
        <v>0</v>
      </c>
      <c r="L9" s="97"/>
      <c r="M9" s="97"/>
      <c r="N9" s="100"/>
    </row>
    <row r="10" spans="1:14" x14ac:dyDescent="0.2">
      <c r="A10" s="129">
        <v>4</v>
      </c>
      <c r="B10" s="167" t="s">
        <v>136</v>
      </c>
      <c r="C10" s="168" t="s">
        <v>83</v>
      </c>
      <c r="D10" s="169"/>
      <c r="E10" s="169"/>
      <c r="F10" s="169"/>
      <c r="G10" s="169">
        <f t="shared" si="0"/>
        <v>0</v>
      </c>
      <c r="H10" s="169">
        <v>39</v>
      </c>
      <c r="I10" s="86">
        <f t="shared" si="1"/>
        <v>0</v>
      </c>
      <c r="J10" s="45"/>
      <c r="K10" s="87">
        <f>I10*J10</f>
        <v>0</v>
      </c>
      <c r="L10" s="97"/>
      <c r="M10" s="97"/>
      <c r="N10" s="100"/>
    </row>
    <row r="11" spans="1:14" ht="25.5" x14ac:dyDescent="0.2">
      <c r="A11" s="129">
        <v>4.0999999999999996</v>
      </c>
      <c r="B11" s="167" t="s">
        <v>137</v>
      </c>
      <c r="C11" s="168" t="s">
        <v>83</v>
      </c>
      <c r="D11" s="169"/>
      <c r="E11" s="169"/>
      <c r="F11" s="169"/>
      <c r="G11" s="169">
        <f t="shared" si="0"/>
        <v>0</v>
      </c>
      <c r="H11" s="169">
        <v>39</v>
      </c>
      <c r="I11" s="86">
        <f t="shared" si="1"/>
        <v>0</v>
      </c>
      <c r="J11" s="45"/>
      <c r="K11" s="87">
        <f>I11*J11</f>
        <v>0</v>
      </c>
      <c r="L11" s="97"/>
      <c r="M11" s="97"/>
      <c r="N11" s="100"/>
    </row>
    <row r="12" spans="1:14" ht="25.5" x14ac:dyDescent="0.2">
      <c r="A12" s="129">
        <v>4.2</v>
      </c>
      <c r="B12" s="167" t="s">
        <v>138</v>
      </c>
      <c r="C12" s="168" t="s">
        <v>83</v>
      </c>
      <c r="D12" s="169"/>
      <c r="E12" s="169"/>
      <c r="F12" s="169"/>
      <c r="G12" s="169">
        <f t="shared" si="0"/>
        <v>0</v>
      </c>
      <c r="H12" s="169">
        <v>39</v>
      </c>
      <c r="I12" s="86">
        <f t="shared" si="1"/>
        <v>0</v>
      </c>
      <c r="J12" s="45"/>
      <c r="K12" s="87">
        <f t="shared" ref="K12:K13" si="2">I12*J12</f>
        <v>0</v>
      </c>
      <c r="L12" s="97"/>
      <c r="M12" s="97"/>
      <c r="N12" s="97"/>
    </row>
    <row r="13" spans="1:14" ht="25.5" x14ac:dyDescent="0.2">
      <c r="A13" s="129">
        <v>4.3</v>
      </c>
      <c r="B13" s="167" t="s">
        <v>139</v>
      </c>
      <c r="C13" s="168" t="s">
        <v>83</v>
      </c>
      <c r="D13" s="169"/>
      <c r="E13" s="169"/>
      <c r="F13" s="169"/>
      <c r="G13" s="169">
        <f t="shared" si="0"/>
        <v>0</v>
      </c>
      <c r="H13" s="169">
        <v>39</v>
      </c>
      <c r="I13" s="86">
        <f t="shared" si="1"/>
        <v>0</v>
      </c>
      <c r="J13" s="45"/>
      <c r="K13" s="87">
        <f t="shared" si="2"/>
        <v>0</v>
      </c>
      <c r="L13" s="97"/>
      <c r="M13" s="97"/>
      <c r="N13" s="97"/>
    </row>
    <row r="14" spans="1:14" ht="15" x14ac:dyDescent="0.25">
      <c r="A14" s="1"/>
      <c r="B14" s="164"/>
      <c r="C14" s="164"/>
      <c r="D14" s="164"/>
      <c r="E14" s="164"/>
      <c r="F14" s="164"/>
      <c r="G14" s="164"/>
      <c r="H14" s="164"/>
      <c r="I14" s="137"/>
      <c r="J14" s="137"/>
      <c r="K14" s="137"/>
      <c r="L14" s="97"/>
      <c r="M14" s="97"/>
      <c r="N14" s="97"/>
    </row>
    <row r="15" spans="1:14" x14ac:dyDescent="0.2">
      <c r="A15" s="137"/>
      <c r="B15" s="164"/>
      <c r="C15" s="164"/>
      <c r="D15" s="164"/>
      <c r="E15" s="164"/>
      <c r="F15" s="164"/>
      <c r="G15" s="164"/>
      <c r="H15" s="164"/>
      <c r="I15" s="137"/>
      <c r="J15" s="137"/>
      <c r="K15" s="137"/>
      <c r="L15" s="97"/>
      <c r="M15" s="97"/>
      <c r="N15" s="97"/>
    </row>
    <row r="16" spans="1:14" x14ac:dyDescent="0.2">
      <c r="A16" s="119" t="s">
        <v>92</v>
      </c>
      <c r="B16" s="164"/>
      <c r="C16" s="164"/>
      <c r="D16" s="164"/>
      <c r="E16" s="164"/>
      <c r="F16" s="164"/>
      <c r="G16" s="164"/>
      <c r="H16" s="164"/>
      <c r="I16" s="137"/>
      <c r="J16" s="137"/>
      <c r="K16" s="137"/>
      <c r="L16" s="97"/>
      <c r="M16" s="97"/>
      <c r="N16" s="97"/>
    </row>
    <row r="17" spans="1:11" x14ac:dyDescent="0.2">
      <c r="A17" s="137"/>
      <c r="B17" s="164"/>
      <c r="C17" s="164"/>
      <c r="D17" s="164"/>
      <c r="E17" s="164"/>
      <c r="F17" s="164"/>
      <c r="G17" s="164"/>
      <c r="H17" s="164"/>
      <c r="I17" s="137"/>
      <c r="J17" s="137"/>
      <c r="K17" s="137"/>
    </row>
    <row r="18" spans="1:11" x14ac:dyDescent="0.2">
      <c r="A18" s="137"/>
      <c r="B18" s="164"/>
      <c r="C18" s="164"/>
      <c r="D18" s="164"/>
      <c r="E18" s="164"/>
      <c r="F18" s="164"/>
      <c r="G18" s="164"/>
      <c r="H18" s="164"/>
      <c r="I18" s="137"/>
      <c r="J18" s="170"/>
      <c r="K18" s="137"/>
    </row>
    <row r="19" spans="1:11" x14ac:dyDescent="0.2">
      <c r="A19" s="137"/>
      <c r="B19" s="164"/>
      <c r="C19" s="164"/>
      <c r="D19" s="164"/>
      <c r="E19" s="164"/>
      <c r="F19" s="164"/>
      <c r="G19" s="164"/>
      <c r="H19" s="164"/>
      <c r="I19" s="137"/>
      <c r="J19" s="137"/>
      <c r="K19" s="137"/>
    </row>
  </sheetData>
  <mergeCells count="1">
    <mergeCell ref="A5:J5"/>
  </mergeCells>
  <phoneticPr fontId="11"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workbookViewId="0"/>
  </sheetViews>
  <sheetFormatPr defaultRowHeight="12.75" x14ac:dyDescent="0.2"/>
  <cols>
    <col min="1" max="1" width="15.7109375" style="16" customWidth="1"/>
    <col min="2" max="2" width="29.140625" style="4" customWidth="1"/>
    <col min="3" max="3" width="24" customWidth="1"/>
    <col min="4" max="4" width="14.5703125" style="4" customWidth="1"/>
    <col min="5" max="5" width="18.85546875" style="4" customWidth="1"/>
  </cols>
  <sheetData>
    <row r="1" spans="1:5" ht="14.25" x14ac:dyDescent="0.2">
      <c r="A1" s="70" t="s">
        <v>0</v>
      </c>
      <c r="B1" s="36"/>
      <c r="C1" s="35"/>
      <c r="D1" s="37"/>
      <c r="E1" s="37"/>
    </row>
    <row r="2" spans="1:5" ht="14.25" x14ac:dyDescent="0.2">
      <c r="A2" s="39"/>
      <c r="B2" s="36"/>
      <c r="C2" s="35"/>
      <c r="D2" s="37"/>
      <c r="E2" s="37"/>
    </row>
    <row r="3" spans="1:5" ht="14.25" x14ac:dyDescent="0.2">
      <c r="A3" s="38"/>
      <c r="B3" s="36"/>
      <c r="C3" s="35"/>
      <c r="D3" s="37"/>
      <c r="E3" s="37"/>
    </row>
    <row r="4" spans="1:5" ht="15.75" x14ac:dyDescent="0.25">
      <c r="A4" s="438" t="s">
        <v>380</v>
      </c>
      <c r="B4" s="439"/>
      <c r="C4" s="97"/>
    </row>
    <row r="5" spans="1:5" ht="13.5" thickBot="1" x14ac:dyDescent="0.25">
      <c r="A5" s="13"/>
      <c r="C5" s="97"/>
    </row>
    <row r="6" spans="1:5" ht="24.75" thickBot="1" x14ac:dyDescent="0.25">
      <c r="A6" s="15" t="s">
        <v>106</v>
      </c>
      <c r="B6" s="7" t="s">
        <v>140</v>
      </c>
      <c r="C6" s="7" t="s">
        <v>141</v>
      </c>
    </row>
    <row r="7" spans="1:5" ht="15.75" customHeight="1" thickBot="1" x14ac:dyDescent="0.25">
      <c r="A7" s="440" t="s">
        <v>142</v>
      </c>
      <c r="B7" s="12" t="s">
        <v>143</v>
      </c>
      <c r="C7" s="88"/>
    </row>
    <row r="8" spans="1:5" ht="13.5" thickBot="1" x14ac:dyDescent="0.25">
      <c r="A8" s="441"/>
      <c r="B8" s="5" t="s">
        <v>144</v>
      </c>
      <c r="C8" s="89"/>
    </row>
    <row r="9" spans="1:5" ht="13.5" thickBot="1" x14ac:dyDescent="0.25">
      <c r="A9" s="441"/>
      <c r="B9" s="5" t="s">
        <v>145</v>
      </c>
      <c r="C9" s="89"/>
    </row>
    <row r="10" spans="1:5" ht="13.5" thickBot="1" x14ac:dyDescent="0.25">
      <c r="A10" s="442"/>
      <c r="B10" s="8" t="s">
        <v>146</v>
      </c>
      <c r="C10" s="90">
        <f>SUM(C7:C9)</f>
        <v>0</v>
      </c>
    </row>
    <row r="11" spans="1:5" x14ac:dyDescent="0.2">
      <c r="A11" s="13"/>
      <c r="C11" s="97"/>
    </row>
    <row r="12" spans="1:5" ht="15" x14ac:dyDescent="0.25">
      <c r="A12" s="14"/>
      <c r="C12" s="97"/>
    </row>
  </sheetData>
  <mergeCells count="2">
    <mergeCell ref="A4:B4"/>
    <mergeCell ref="A7:A10"/>
  </mergeCells>
  <phoneticPr fontId="11" type="noConversion"/>
  <pageMargins left="0.75" right="0.75" top="1" bottom="1" header="0.5" footer="0.5"/>
  <pageSetup orientation="landscape" r:id="rId1"/>
  <headerFooter alignWithMargins="0"/>
  <ignoredErrors>
    <ignoredError sqref="A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2"/>
  <sheetViews>
    <sheetView workbookViewId="0"/>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0" ht="15" x14ac:dyDescent="0.25">
      <c r="A1" s="70" t="s">
        <v>0</v>
      </c>
      <c r="B1" s="11"/>
      <c r="C1" s="97"/>
      <c r="D1" s="97"/>
      <c r="E1" s="97"/>
      <c r="F1" s="97"/>
      <c r="G1" s="97"/>
      <c r="H1" s="97"/>
      <c r="I1" s="97"/>
      <c r="J1" s="97"/>
    </row>
    <row r="2" spans="1:10" ht="15" x14ac:dyDescent="0.25">
      <c r="A2" s="6"/>
      <c r="B2" s="137"/>
      <c r="C2" s="137"/>
      <c r="D2" s="137"/>
      <c r="E2" s="137"/>
      <c r="F2" s="137"/>
      <c r="G2" s="137"/>
      <c r="H2" s="137"/>
      <c r="I2" s="137"/>
      <c r="J2" s="137"/>
    </row>
    <row r="3" spans="1:10" x14ac:dyDescent="0.2">
      <c r="A3" s="137"/>
      <c r="B3" s="137"/>
      <c r="C3" s="137"/>
      <c r="D3" s="137"/>
      <c r="E3" s="137"/>
      <c r="F3" s="137"/>
      <c r="G3" s="137"/>
      <c r="H3" s="137"/>
      <c r="I3" s="137"/>
      <c r="J3" s="137"/>
    </row>
    <row r="4" spans="1:10" ht="15.75" x14ac:dyDescent="0.25">
      <c r="A4" s="43" t="s">
        <v>381</v>
      </c>
      <c r="B4" s="137"/>
      <c r="C4" s="137"/>
      <c r="D4" s="137"/>
      <c r="E4" s="137"/>
      <c r="F4" s="137"/>
      <c r="G4" s="137"/>
      <c r="H4" s="137"/>
      <c r="I4" s="137"/>
      <c r="J4" s="137"/>
    </row>
    <row r="5" spans="1:10" ht="15" x14ac:dyDescent="0.25">
      <c r="A5" s="42"/>
      <c r="B5" s="137"/>
      <c r="C5" s="137"/>
      <c r="D5" s="137"/>
      <c r="E5" s="137"/>
      <c r="F5" s="137"/>
      <c r="G5" s="137"/>
      <c r="H5" s="137"/>
      <c r="I5" s="137"/>
      <c r="J5" s="137"/>
    </row>
    <row r="6" spans="1:10" s="17" customFormat="1" ht="15.75" x14ac:dyDescent="0.25">
      <c r="A6" s="43" t="s">
        <v>147</v>
      </c>
      <c r="E6" s="171"/>
    </row>
    <row r="7" spans="1:10" ht="15.75" thickBot="1" x14ac:dyDescent="0.3">
      <c r="A7" s="9"/>
      <c r="B7" s="137"/>
      <c r="C7" s="137"/>
      <c r="D7" s="137"/>
      <c r="E7" s="137"/>
      <c r="F7" s="137"/>
      <c r="G7" s="137"/>
      <c r="H7" s="137"/>
      <c r="I7" s="137"/>
      <c r="J7" s="137"/>
    </row>
    <row r="8" spans="1:10" ht="13.5" thickBot="1" x14ac:dyDescent="0.25">
      <c r="A8" s="94" t="s">
        <v>140</v>
      </c>
      <c r="B8" s="95" t="s">
        <v>148</v>
      </c>
      <c r="C8" s="95" t="s">
        <v>149</v>
      </c>
      <c r="D8" s="98"/>
      <c r="E8" s="98"/>
      <c r="F8" s="98"/>
      <c r="G8" s="98"/>
      <c r="H8" s="98"/>
      <c r="I8" s="98"/>
      <c r="J8" s="137"/>
    </row>
    <row r="9" spans="1:10" ht="13.5" thickBot="1" x14ac:dyDescent="0.25">
      <c r="A9" s="228" t="s">
        <v>150</v>
      </c>
      <c r="B9" s="91"/>
      <c r="C9" s="92"/>
      <c r="D9" s="98"/>
      <c r="E9" s="98"/>
      <c r="F9" s="98"/>
      <c r="G9" s="98"/>
      <c r="H9" s="98"/>
      <c r="I9" s="98"/>
      <c r="J9" s="137"/>
    </row>
    <row r="10" spans="1:10" ht="26.25" thickBot="1" x14ac:dyDescent="0.25">
      <c r="A10" s="228" t="s">
        <v>151</v>
      </c>
      <c r="B10" s="93"/>
      <c r="C10" s="92"/>
      <c r="D10" s="98"/>
      <c r="E10" s="98"/>
      <c r="F10" s="98"/>
      <c r="G10" s="98"/>
      <c r="H10" s="98"/>
      <c r="I10" s="98"/>
      <c r="J10" s="137"/>
    </row>
    <row r="11" spans="1:10" ht="13.5" thickBot="1" x14ac:dyDescent="0.25">
      <c r="A11" s="228" t="s">
        <v>152</v>
      </c>
      <c r="B11" s="93"/>
      <c r="C11" s="92"/>
      <c r="D11" s="98"/>
      <c r="E11" s="98"/>
      <c r="F11" s="98"/>
      <c r="G11" s="98"/>
      <c r="H11" s="98"/>
      <c r="I11" s="98"/>
      <c r="J11" s="137"/>
    </row>
    <row r="12" spans="1:10" ht="13.5" thickBot="1" x14ac:dyDescent="0.25">
      <c r="A12" s="228" t="s">
        <v>153</v>
      </c>
      <c r="B12" s="93"/>
      <c r="C12" s="92"/>
      <c r="D12" s="98"/>
      <c r="E12" s="98"/>
      <c r="F12" s="98"/>
      <c r="G12" s="98"/>
      <c r="H12" s="98"/>
      <c r="I12" s="98"/>
      <c r="J12" s="137"/>
    </row>
    <row r="13" spans="1:10" ht="13.5" thickBot="1" x14ac:dyDescent="0.25">
      <c r="A13" s="228" t="s">
        <v>154</v>
      </c>
      <c r="B13" s="93"/>
      <c r="C13" s="92"/>
      <c r="D13" s="98"/>
      <c r="E13" s="98"/>
      <c r="F13" s="98"/>
      <c r="G13" s="98"/>
      <c r="H13" s="98"/>
      <c r="I13" s="98"/>
      <c r="J13" s="137"/>
    </row>
    <row r="14" spans="1:10" ht="18.399999999999999" customHeight="1" x14ac:dyDescent="0.2">
      <c r="A14" s="227" t="s">
        <v>155</v>
      </c>
      <c r="B14" s="104"/>
      <c r="C14" s="443"/>
      <c r="D14" s="98"/>
      <c r="E14" s="98"/>
      <c r="F14" s="98"/>
      <c r="G14" s="98"/>
      <c r="H14" s="98"/>
      <c r="I14" s="98"/>
      <c r="J14" s="137"/>
    </row>
    <row r="15" spans="1:10" ht="16.5" customHeight="1" x14ac:dyDescent="0.2">
      <c r="A15" s="227" t="s">
        <v>156</v>
      </c>
      <c r="B15" s="105"/>
      <c r="C15" s="444"/>
      <c r="D15" s="98"/>
      <c r="E15" s="98"/>
      <c r="F15" s="98"/>
      <c r="G15" s="98"/>
      <c r="H15" s="98"/>
      <c r="I15" s="98"/>
      <c r="J15" s="137"/>
    </row>
    <row r="16" spans="1:10" ht="21.75" customHeight="1" thickBot="1" x14ac:dyDescent="0.25">
      <c r="A16" s="96" t="s">
        <v>157</v>
      </c>
      <c r="B16" s="106"/>
      <c r="C16" s="445"/>
      <c r="D16" s="98"/>
      <c r="E16" s="98"/>
      <c r="F16" s="98"/>
      <c r="G16" s="98"/>
      <c r="H16" s="98"/>
      <c r="I16" s="98"/>
      <c r="J16" s="137"/>
    </row>
    <row r="17" spans="1:10" ht="13.5" thickBot="1" x14ac:dyDescent="0.25">
      <c r="A17" s="77" t="s">
        <v>146</v>
      </c>
      <c r="B17" s="109">
        <f>SUM(B9:B16)</f>
        <v>0</v>
      </c>
      <c r="C17" s="92"/>
      <c r="D17" s="98"/>
      <c r="E17" s="98"/>
      <c r="F17" s="98"/>
      <c r="G17" s="98"/>
      <c r="H17" s="98"/>
      <c r="I17" s="98"/>
      <c r="J17" s="137"/>
    </row>
    <row r="18" spans="1:10" ht="15" x14ac:dyDescent="0.25">
      <c r="A18" s="42"/>
      <c r="B18" s="98"/>
      <c r="C18" s="98"/>
      <c r="D18" s="98"/>
      <c r="E18" s="98"/>
      <c r="F18" s="98"/>
      <c r="G18" s="98"/>
      <c r="H18" s="98"/>
      <c r="I18" s="98"/>
      <c r="J18" s="137"/>
    </row>
    <row r="19" spans="1:10" x14ac:dyDescent="0.2">
      <c r="A19" s="98"/>
      <c r="B19" s="98"/>
      <c r="C19" s="98"/>
      <c r="D19" s="98"/>
      <c r="E19" s="98"/>
      <c r="F19" s="98"/>
      <c r="G19" s="98"/>
      <c r="H19" s="98"/>
      <c r="I19" s="98"/>
      <c r="J19" s="137"/>
    </row>
    <row r="20" spans="1:10" x14ac:dyDescent="0.2">
      <c r="A20" s="44" t="s">
        <v>158</v>
      </c>
      <c r="B20" s="98"/>
      <c r="C20" s="98"/>
      <c r="D20" s="98"/>
      <c r="E20" s="98"/>
      <c r="F20" s="98"/>
      <c r="G20" s="98"/>
      <c r="H20" s="98"/>
      <c r="I20" s="98"/>
      <c r="J20" s="137"/>
    </row>
    <row r="21" spans="1:10" x14ac:dyDescent="0.2">
      <c r="A21" s="98"/>
      <c r="B21" s="98"/>
      <c r="C21" s="98"/>
      <c r="D21" s="98"/>
      <c r="E21" s="98"/>
      <c r="F21" s="98"/>
      <c r="G21" s="98"/>
      <c r="H21" s="98"/>
      <c r="I21" s="98"/>
      <c r="J21" s="137"/>
    </row>
    <row r="22" spans="1:10" ht="13.5" thickBot="1" x14ac:dyDescent="0.25">
      <c r="A22" s="98" t="s">
        <v>96</v>
      </c>
      <c r="B22" s="98" t="s">
        <v>97</v>
      </c>
      <c r="C22" s="98" t="s">
        <v>98</v>
      </c>
      <c r="D22" s="98" t="s">
        <v>99</v>
      </c>
      <c r="E22" s="98" t="s">
        <v>100</v>
      </c>
      <c r="F22" s="98" t="s">
        <v>101</v>
      </c>
      <c r="G22" s="98" t="s">
        <v>102</v>
      </c>
      <c r="H22" s="98"/>
      <c r="I22" s="98"/>
      <c r="J22" s="137"/>
    </row>
    <row r="23" spans="1:10" s="4" customFormat="1" ht="65.25" customHeight="1" thickBot="1" x14ac:dyDescent="0.25">
      <c r="A23" s="71" t="s">
        <v>106</v>
      </c>
      <c r="B23" s="72" t="s">
        <v>159</v>
      </c>
      <c r="C23" s="72" t="s">
        <v>160</v>
      </c>
      <c r="D23" s="72" t="s">
        <v>161</v>
      </c>
      <c r="E23" s="72" t="s">
        <v>162</v>
      </c>
      <c r="F23" s="72" t="s">
        <v>163</v>
      </c>
      <c r="G23" s="72" t="s">
        <v>164</v>
      </c>
      <c r="H23" s="113"/>
      <c r="I23" s="113"/>
      <c r="J23" s="164"/>
    </row>
    <row r="24" spans="1:10" ht="13.5" thickBot="1" x14ac:dyDescent="0.25">
      <c r="A24" s="73">
        <v>6</v>
      </c>
      <c r="B24" s="74">
        <f>B17</f>
        <v>0</v>
      </c>
      <c r="C24" s="108">
        <f>'Weighted Avg'!J16</f>
        <v>0</v>
      </c>
      <c r="D24" s="74">
        <f>IFERROR(B24/C24,0)</f>
        <v>0</v>
      </c>
      <c r="E24" s="74">
        <v>0.5</v>
      </c>
      <c r="F24" s="74">
        <f>MIN(D24:E24)</f>
        <v>0</v>
      </c>
      <c r="G24" s="74"/>
      <c r="H24" s="98"/>
      <c r="I24" s="98"/>
      <c r="J24" s="137"/>
    </row>
    <row r="25" spans="1:10" ht="15" x14ac:dyDescent="0.25">
      <c r="A25" s="75"/>
      <c r="B25" s="98"/>
      <c r="C25" s="98"/>
      <c r="D25" s="98"/>
      <c r="E25" s="98"/>
      <c r="F25" s="98"/>
      <c r="G25" s="98"/>
      <c r="H25" s="98"/>
      <c r="I25" s="98"/>
      <c r="J25" s="137"/>
    </row>
    <row r="26" spans="1:10" ht="15" x14ac:dyDescent="0.25">
      <c r="A26" s="42"/>
      <c r="B26" s="98"/>
      <c r="C26" s="98"/>
      <c r="D26" s="98"/>
      <c r="E26" s="98"/>
      <c r="F26" s="98"/>
      <c r="G26" s="98"/>
      <c r="H26" s="98"/>
      <c r="I26" s="98"/>
      <c r="J26" s="137"/>
    </row>
    <row r="27" spans="1:10" s="17" customFormat="1" ht="15.75" x14ac:dyDescent="0.25">
      <c r="A27" s="43" t="s">
        <v>165</v>
      </c>
      <c r="B27" s="43"/>
      <c r="C27" s="43"/>
      <c r="D27" s="43"/>
      <c r="E27" s="43"/>
      <c r="F27" s="43"/>
      <c r="G27" s="43"/>
      <c r="H27" s="43"/>
      <c r="I27" s="43"/>
    </row>
    <row r="28" spans="1:10" s="17" customFormat="1" ht="15.75" x14ac:dyDescent="0.25">
      <c r="A28" s="43"/>
      <c r="B28" s="43"/>
      <c r="C28" s="43"/>
      <c r="D28" s="43"/>
      <c r="E28" s="43"/>
      <c r="F28" s="43"/>
      <c r="G28" s="43"/>
      <c r="H28" s="43"/>
      <c r="I28" s="43"/>
    </row>
    <row r="29" spans="1:10" s="17" customFormat="1" ht="15.75" x14ac:dyDescent="0.25">
      <c r="A29" s="44" t="s">
        <v>166</v>
      </c>
      <c r="B29" s="43"/>
      <c r="C29" s="43"/>
      <c r="D29" s="43"/>
      <c r="E29" s="43" t="s">
        <v>33</v>
      </c>
      <c r="F29" s="43"/>
      <c r="G29" s="43"/>
      <c r="H29" s="43"/>
      <c r="I29" s="43"/>
    </row>
    <row r="30" spans="1:10" ht="15" x14ac:dyDescent="0.25">
      <c r="A30" s="76"/>
      <c r="B30" s="98"/>
      <c r="C30" s="98"/>
      <c r="D30" s="98"/>
      <c r="E30" s="98"/>
      <c r="F30" s="98"/>
      <c r="G30" s="98"/>
      <c r="H30" s="98"/>
      <c r="I30" s="98"/>
      <c r="J30" s="137"/>
    </row>
    <row r="31" spans="1:10" ht="13.5" thickBot="1" x14ac:dyDescent="0.25">
      <c r="A31" s="98" t="s">
        <v>96</v>
      </c>
      <c r="B31" s="98" t="s">
        <v>97</v>
      </c>
      <c r="C31" s="98" t="s">
        <v>98</v>
      </c>
      <c r="D31" s="98" t="s">
        <v>99</v>
      </c>
      <c r="E31" s="98"/>
      <c r="F31" s="98"/>
      <c r="G31" s="98"/>
      <c r="H31" s="98"/>
      <c r="I31" s="98"/>
      <c r="J31" s="137"/>
    </row>
    <row r="32" spans="1:10" ht="64.5" thickBot="1" x14ac:dyDescent="0.25">
      <c r="A32" s="71" t="s">
        <v>106</v>
      </c>
      <c r="B32" s="72" t="s">
        <v>160</v>
      </c>
      <c r="C32" s="72" t="s">
        <v>167</v>
      </c>
      <c r="D32" s="72" t="s">
        <v>168</v>
      </c>
      <c r="E32" s="98"/>
      <c r="F32" s="98"/>
      <c r="G32" s="98"/>
      <c r="H32" s="98"/>
      <c r="I32" s="98"/>
      <c r="J32" s="137"/>
    </row>
    <row r="33" spans="1:10" ht="13.5" thickBot="1" x14ac:dyDescent="0.25">
      <c r="A33" s="73">
        <v>7</v>
      </c>
      <c r="B33" s="107"/>
      <c r="C33" s="74">
        <v>0.03</v>
      </c>
      <c r="D33" s="74"/>
      <c r="E33" s="98"/>
      <c r="F33" s="98"/>
      <c r="G33" s="98"/>
      <c r="H33" s="98"/>
      <c r="I33" s="98"/>
      <c r="J33" s="137"/>
    </row>
    <row r="34" spans="1:10" ht="15" x14ac:dyDescent="0.25">
      <c r="A34" s="9"/>
      <c r="B34" s="137"/>
      <c r="C34" s="137"/>
      <c r="D34" s="137"/>
      <c r="E34" s="137"/>
      <c r="F34" s="137"/>
      <c r="G34" s="137"/>
      <c r="H34" s="137"/>
      <c r="I34" s="137"/>
      <c r="J34" s="137"/>
    </row>
    <row r="35" spans="1:10" ht="15" x14ac:dyDescent="0.25">
      <c r="A35" s="1"/>
      <c r="B35" s="137"/>
      <c r="C35" s="137"/>
      <c r="D35" s="137"/>
      <c r="E35" s="137"/>
      <c r="F35" s="137"/>
      <c r="G35" s="137"/>
      <c r="H35" s="137"/>
      <c r="I35" s="137"/>
      <c r="J35" s="137"/>
    </row>
    <row r="36" spans="1:10" x14ac:dyDescent="0.2">
      <c r="A36" s="137"/>
      <c r="B36" s="137"/>
      <c r="C36" s="137"/>
      <c r="D36" s="137"/>
      <c r="E36" s="137"/>
      <c r="F36" s="137"/>
      <c r="G36" s="137"/>
      <c r="H36" s="137"/>
      <c r="I36" s="137"/>
      <c r="J36" s="137"/>
    </row>
    <row r="37" spans="1:10" x14ac:dyDescent="0.2">
      <c r="A37" s="137"/>
      <c r="B37" s="137"/>
      <c r="C37" s="137"/>
      <c r="D37" s="137"/>
      <c r="E37" s="137"/>
      <c r="F37" s="137"/>
      <c r="G37" s="137"/>
      <c r="H37" s="137"/>
      <c r="I37" s="137"/>
      <c r="J37" s="137"/>
    </row>
    <row r="38" spans="1:10" x14ac:dyDescent="0.2">
      <c r="A38" s="137"/>
      <c r="B38" s="137"/>
      <c r="C38" s="137"/>
      <c r="D38" s="137"/>
      <c r="E38" s="137"/>
      <c r="F38" s="137"/>
      <c r="G38" s="137"/>
      <c r="H38" s="137"/>
      <c r="I38" s="137"/>
      <c r="J38" s="137"/>
    </row>
    <row r="39" spans="1:10" x14ac:dyDescent="0.2">
      <c r="A39" s="137"/>
      <c r="B39" s="137"/>
      <c r="C39" s="137"/>
      <c r="D39" s="137"/>
      <c r="E39" s="137"/>
      <c r="F39" s="137"/>
      <c r="G39" s="137"/>
      <c r="H39" s="137"/>
      <c r="I39" s="137"/>
      <c r="J39" s="137"/>
    </row>
    <row r="40" spans="1:10" x14ac:dyDescent="0.2">
      <c r="A40" s="137"/>
      <c r="B40" s="137"/>
      <c r="C40" s="137"/>
      <c r="D40" s="137"/>
      <c r="E40" s="137"/>
      <c r="F40" s="137"/>
      <c r="G40" s="137"/>
      <c r="H40" s="137"/>
      <c r="I40" s="137"/>
      <c r="J40" s="137"/>
    </row>
    <row r="41" spans="1:10" x14ac:dyDescent="0.2">
      <c r="A41" s="137"/>
      <c r="B41" s="137"/>
      <c r="C41" s="137"/>
      <c r="D41" s="137"/>
      <c r="E41" s="137"/>
      <c r="F41" s="137"/>
      <c r="G41" s="137"/>
      <c r="H41" s="137"/>
      <c r="I41" s="137"/>
      <c r="J41" s="137"/>
    </row>
    <row r="42" spans="1:10" x14ac:dyDescent="0.2">
      <c r="A42" s="137"/>
      <c r="B42" s="137"/>
      <c r="C42" s="137"/>
      <c r="D42" s="137"/>
      <c r="E42" s="137"/>
      <c r="F42" s="137"/>
      <c r="G42" s="137"/>
      <c r="H42" s="137"/>
      <c r="I42" s="137"/>
      <c r="J42" s="137"/>
    </row>
  </sheetData>
  <mergeCells count="1">
    <mergeCell ref="C14:C16"/>
  </mergeCells>
  <phoneticPr fontId="11" type="noConversion"/>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0BFDAA-B011-49BA-830A-908009C0E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26266D-E80C-4163-B8A8-DC79C8168AA7}">
  <ds:schemaRefs>
    <ds:schemaRef ds:uri="http://schemas.microsoft.com/sharepoint/v3/contenttype/forms"/>
  </ds:schemaRefs>
</ds:datastoreItem>
</file>

<file path=customXml/itemProps3.xml><?xml version="1.0" encoding="utf-8"?>
<ds:datastoreItem xmlns:ds="http://schemas.openxmlformats.org/officeDocument/2006/customXml" ds:itemID="{19E1C511-F9D0-4209-ADE3-C68140A27A77}">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1f515989-4afe-4bfb-8869-4f44a11afb39"/>
    <ds:schemaRef ds:uri="http://schemas.microsoft.com/office/2006/metadata/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Claim Form Summary</vt:lpstr>
      <vt:lpstr>Data Fields</vt:lpstr>
      <vt:lpstr>Weighted Avg</vt:lpstr>
      <vt:lpstr>SSA</vt:lpstr>
      <vt:lpstr> EBB and SSA</vt:lpstr>
      <vt:lpstr>Lines 1 &amp; 2 </vt:lpstr>
      <vt:lpstr>Lines 3 &amp; 4</vt:lpstr>
      <vt:lpstr>Line 5</vt:lpstr>
      <vt:lpstr>Lines 6 &amp; 7</vt:lpstr>
      <vt:lpstr>Lines 8 &amp; 9</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revision/>
  <dcterms:created xsi:type="dcterms:W3CDTF">2011-11-29T07:41:33Z</dcterms:created>
  <dcterms:modified xsi:type="dcterms:W3CDTF">2021-08-18T15:43:10Z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0x0101006EDAF9F80FDE0E459E1A4ABBAD4741F7</vt:lpwstr>
  </property>
</Properties>
</file>