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defaultThemeVersion="124226"/>
  <xr:revisionPtr revIDLastSave="0" documentId="13_ncr:1_{6D2F5F43-D176-4C01-824B-3AC88C0880D0}" xr6:coauthVersionLast="47" xr6:coauthVersionMax="47" xr10:uidLastSave="{00000000-0000-0000-0000-000000000000}"/>
  <bookViews>
    <workbookView xWindow="28680" yWindow="-120" windowWidth="29040" windowHeight="15840" xr2:uid="{64CFCAA2-F4BD-4AEB-A122-9E0A57F21C17}"/>
  </bookViews>
  <sheets>
    <sheet name="Claim Form Summary" sheetId="2" r:id="rId1"/>
    <sheet name="Data Fields" sheetId="1" r:id="rId2"/>
    <sheet name="Weighted Avg" sheetId="10" r:id="rId3"/>
    <sheet name="SSA" sheetId="3" r:id="rId4"/>
    <sheet name="EBB and SSA" sheetId="11" r:id="rId5"/>
    <sheet name="Lines 1 &amp; 2 " sheetId="5" r:id="rId6"/>
    <sheet name="Lines 3 &amp; 4" sheetId="6" r:id="rId7"/>
    <sheet name="Line 5" sheetId="8" r:id="rId8"/>
    <sheet name="Lines 6 &amp; 7" sheetId="9" r:id="rId9"/>
    <sheet name="Lines 8 &amp; 9" sheetId="4" r:id="rId10"/>
  </sheets>
  <definedNames>
    <definedName name="_ftn1" localSheetId="1">'Data Fields'!#REF!</definedName>
    <definedName name="_ftnref1" localSheetId="1">'Lines 6 &amp; 7'!#REF!</definedName>
    <definedName name="_xlnm.Print_Area" localSheetId="0">'Claim Form Summary'!$A$1:$B$50,'Claim Form Summary'!$A$53:$B$91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1" l="1"/>
  <c r="L38" i="11"/>
  <c r="L15" i="11"/>
  <c r="L14" i="11"/>
  <c r="N14" i="11" s="1"/>
  <c r="O14" i="11" s="1"/>
  <c r="H45" i="5" s="1"/>
  <c r="L8" i="11"/>
  <c r="H247" i="5"/>
  <c r="H241" i="5"/>
  <c r="H238" i="5"/>
  <c r="H235" i="5"/>
  <c r="H244" i="5"/>
  <c r="H225" i="5"/>
  <c r="H206" i="5"/>
  <c r="H187" i="5"/>
  <c r="H171" i="5"/>
  <c r="H149" i="5"/>
  <c r="H61" i="5"/>
  <c r="H228" i="5"/>
  <c r="H222" i="5"/>
  <c r="H219" i="5"/>
  <c r="H216" i="5"/>
  <c r="H209" i="5"/>
  <c r="H203" i="5"/>
  <c r="H200" i="5"/>
  <c r="H197" i="5"/>
  <c r="H190" i="5"/>
  <c r="H184" i="5"/>
  <c r="H181" i="5"/>
  <c r="H178" i="5"/>
  <c r="H168" i="5"/>
  <c r="H165" i="5"/>
  <c r="H162" i="5"/>
  <c r="H159" i="5"/>
  <c r="H156" i="5"/>
  <c r="H146" i="5"/>
  <c r="H143" i="5"/>
  <c r="H140" i="5"/>
  <c r="H137" i="5"/>
  <c r="H134" i="5"/>
  <c r="H124" i="5"/>
  <c r="H121" i="5"/>
  <c r="H118" i="5"/>
  <c r="H115" i="5"/>
  <c r="H112" i="5"/>
  <c r="H102" i="5"/>
  <c r="H99" i="5"/>
  <c r="H96" i="5"/>
  <c r="H93" i="5"/>
  <c r="H90" i="5"/>
  <c r="H83" i="5"/>
  <c r="H77" i="5"/>
  <c r="H74" i="5"/>
  <c r="H71" i="5"/>
  <c r="H64" i="5"/>
  <c r="H58" i="5"/>
  <c r="H55" i="5"/>
  <c r="H52" i="5"/>
  <c r="H42" i="5"/>
  <c r="H39" i="5"/>
  <c r="H36" i="5"/>
  <c r="H33" i="5"/>
  <c r="H30" i="5"/>
  <c r="H20" i="5"/>
  <c r="H17" i="5"/>
  <c r="H14" i="5"/>
  <c r="H11" i="5"/>
  <c r="H8" i="5"/>
  <c r="N49" i="11"/>
  <c r="O49" i="11" s="1"/>
  <c r="N44" i="11"/>
  <c r="O44" i="11" s="1"/>
  <c r="N39" i="11"/>
  <c r="O39" i="11" s="1"/>
  <c r="N38" i="11"/>
  <c r="O38" i="11" s="1"/>
  <c r="H80" i="5" s="1"/>
  <c r="N33" i="11"/>
  <c r="O33" i="11" s="1"/>
  <c r="N32" i="11"/>
  <c r="O32" i="11" s="1"/>
  <c r="N27" i="11"/>
  <c r="O27" i="11" s="1"/>
  <c r="N21" i="11"/>
  <c r="O21" i="11" s="1"/>
  <c r="N15" i="11"/>
  <c r="O15" i="11" s="1"/>
  <c r="H127" i="5" s="1"/>
  <c r="L9" i="11"/>
  <c r="N9" i="11" s="1"/>
  <c r="O9" i="11" s="1"/>
  <c r="H105" i="5" s="1"/>
  <c r="DQ3" i="1"/>
  <c r="DP3" i="1"/>
  <c r="DO3" i="1"/>
  <c r="DL3" i="1"/>
  <c r="DK3" i="1"/>
  <c r="DE3" i="1"/>
  <c r="DD3" i="1"/>
  <c r="DC3" i="1"/>
  <c r="CZ3" i="1"/>
  <c r="CY3" i="1"/>
  <c r="O8" i="11" l="1"/>
  <c r="H23" i="5" s="1"/>
  <c r="B60" i="2"/>
  <c r="B87" i="2"/>
  <c r="J247" i="5" l="1"/>
  <c r="J248" i="5" s="1"/>
  <c r="BX3" i="1" s="1"/>
  <c r="J241" i="5"/>
  <c r="J242" i="5" s="1"/>
  <c r="BV3" i="1" s="1"/>
  <c r="J238" i="5"/>
  <c r="J239" i="5" s="1"/>
  <c r="BU3" i="1" s="1"/>
  <c r="J235" i="5"/>
  <c r="J236" i="5" s="1"/>
  <c r="BT3" i="1" s="1"/>
  <c r="J228" i="5"/>
  <c r="J229" i="5" s="1"/>
  <c r="BS3" i="1" s="1"/>
  <c r="J222" i="5"/>
  <c r="J223" i="5" s="1"/>
  <c r="BQ3" i="1" s="1"/>
  <c r="J219" i="5"/>
  <c r="J220" i="5" s="1"/>
  <c r="BP3" i="1" s="1"/>
  <c r="J216" i="5"/>
  <c r="J217" i="5" s="1"/>
  <c r="BO3" i="1" s="1"/>
  <c r="J200" i="5"/>
  <c r="J201" i="5" s="1"/>
  <c r="BK3" i="1" s="1"/>
  <c r="J197" i="5"/>
  <c r="J198" i="5" s="1"/>
  <c r="BJ3" i="1" s="1"/>
  <c r="J190" i="5"/>
  <c r="J191" i="5" s="1"/>
  <c r="BI3" i="1" s="1"/>
  <c r="J184" i="5"/>
  <c r="J185" i="5" s="1"/>
  <c r="BG3" i="1" s="1"/>
  <c r="J181" i="5"/>
  <c r="J182" i="5" s="1"/>
  <c r="BF3" i="1" s="1"/>
  <c r="J178" i="5"/>
  <c r="J179" i="5" s="1"/>
  <c r="BE3" i="1" s="1"/>
  <c r="J168" i="5"/>
  <c r="J169" i="5" s="1"/>
  <c r="BC3" i="1" s="1"/>
  <c r="J165" i="5"/>
  <c r="J166" i="5" s="1"/>
  <c r="BB3" i="1" s="1"/>
  <c r="J162" i="5"/>
  <c r="J163" i="5" s="1"/>
  <c r="BA3" i="1" s="1"/>
  <c r="J159" i="5"/>
  <c r="J160" i="5" s="1"/>
  <c r="AZ3" i="1" s="1"/>
  <c r="J156" i="5"/>
  <c r="J157" i="5" s="1"/>
  <c r="AX3" i="1" s="1"/>
  <c r="J146" i="5"/>
  <c r="J147" i="5" s="1"/>
  <c r="AV3" i="1" s="1"/>
  <c r="J143" i="5"/>
  <c r="J144" i="5" s="1"/>
  <c r="AU3" i="1" s="1"/>
  <c r="J140" i="5"/>
  <c r="J141" i="5" s="1"/>
  <c r="AT3" i="1" s="1"/>
  <c r="J137" i="5"/>
  <c r="J138" i="5" s="1"/>
  <c r="AS3" i="1" s="1"/>
  <c r="J134" i="5"/>
  <c r="J135" i="5" s="1"/>
  <c r="AQ3" i="1" s="1"/>
  <c r="J124" i="5"/>
  <c r="J125" i="5" s="1"/>
  <c r="AO3" i="1" s="1"/>
  <c r="J121" i="5"/>
  <c r="J122" i="5" s="1"/>
  <c r="AN3" i="1" s="1"/>
  <c r="J118" i="5"/>
  <c r="J119" i="5" s="1"/>
  <c r="AM3" i="1" s="1"/>
  <c r="J115" i="5"/>
  <c r="J116" i="5" s="1"/>
  <c r="AL3" i="1" s="1"/>
  <c r="J112" i="5"/>
  <c r="J113" i="5" s="1"/>
  <c r="J102" i="5"/>
  <c r="J103" i="5" s="1"/>
  <c r="AH3" i="1" s="1"/>
  <c r="J93" i="5"/>
  <c r="J94" i="5" s="1"/>
  <c r="AE3" i="1" s="1"/>
  <c r="J90" i="5"/>
  <c r="J91" i="5" s="1"/>
  <c r="AC3" i="1" s="1"/>
  <c r="J83" i="5"/>
  <c r="J84" i="5" s="1"/>
  <c r="AB3" i="1" s="1"/>
  <c r="J77" i="5"/>
  <c r="J78" i="5" s="1"/>
  <c r="Z3" i="1" s="1"/>
  <c r="J74" i="5"/>
  <c r="J75" i="5" s="1"/>
  <c r="Y3" i="1" s="1"/>
  <c r="J71" i="5"/>
  <c r="J72" i="5" s="1"/>
  <c r="X3" i="1" s="1"/>
  <c r="J64" i="5"/>
  <c r="J65" i="5" s="1"/>
  <c r="W3" i="1" s="1"/>
  <c r="J58" i="5"/>
  <c r="J59" i="5" s="1"/>
  <c r="U3" i="1" s="1"/>
  <c r="J42" i="5"/>
  <c r="J43" i="5" s="1"/>
  <c r="Q3" i="1" s="1"/>
  <c r="J39" i="5"/>
  <c r="J40" i="5" s="1"/>
  <c r="P3" i="1" s="1"/>
  <c r="J36" i="5"/>
  <c r="J37" i="5" s="1"/>
  <c r="O3" i="1" s="1"/>
  <c r="J33" i="5"/>
  <c r="J34" i="5" s="1"/>
  <c r="N3" i="1" s="1"/>
  <c r="J30" i="5"/>
  <c r="J31" i="5" s="1"/>
  <c r="L3" i="1" s="1"/>
  <c r="J20" i="5"/>
  <c r="J21" i="5" s="1"/>
  <c r="J3" i="1" s="1"/>
  <c r="J17" i="5"/>
  <c r="J18" i="5" s="1"/>
  <c r="I3" i="1" s="1"/>
  <c r="J14" i="5"/>
  <c r="J15" i="5" s="1"/>
  <c r="H3" i="1" s="1"/>
  <c r="J11" i="5"/>
  <c r="CP3" i="1"/>
  <c r="CT3" i="1"/>
  <c r="CU3" i="1"/>
  <c r="CV3" i="1"/>
  <c r="CW3" i="1"/>
  <c r="CX3" i="1"/>
  <c r="DA3" i="1"/>
  <c r="DB3" i="1"/>
  <c r="DF3" i="1"/>
  <c r="DG3" i="1"/>
  <c r="DH3" i="1"/>
  <c r="DI3" i="1"/>
  <c r="DJ3" i="1"/>
  <c r="DM3" i="1"/>
  <c r="DN3" i="1"/>
  <c r="DS3" i="1"/>
  <c r="DT3" i="1"/>
  <c r="DU3" i="1"/>
  <c r="DV3" i="1"/>
  <c r="DW3" i="1"/>
  <c r="DX3" i="1"/>
  <c r="DY3" i="1"/>
  <c r="DZ3" i="1"/>
  <c r="EA3" i="1"/>
  <c r="EB3" i="1"/>
  <c r="EC3" i="1"/>
  <c r="ED3" i="1"/>
  <c r="EE3" i="1"/>
  <c r="EF3" i="1"/>
  <c r="EG3" i="1"/>
  <c r="EH3" i="1"/>
  <c r="EI3" i="1"/>
  <c r="EJ3" i="1"/>
  <c r="L94" i="3"/>
  <c r="L93" i="3"/>
  <c r="L92" i="3"/>
  <c r="L91" i="3"/>
  <c r="L86" i="3"/>
  <c r="L85" i="3"/>
  <c r="L84" i="3"/>
  <c r="L83" i="3"/>
  <c r="L77" i="3"/>
  <c r="J209" i="5" s="1"/>
  <c r="J210" i="5" s="1"/>
  <c r="BN3" i="1" s="1"/>
  <c r="L76" i="3"/>
  <c r="J203" i="5" s="1"/>
  <c r="J204" i="5" s="1"/>
  <c r="BL3" i="1" s="1"/>
  <c r="L75" i="3"/>
  <c r="L74" i="3"/>
  <c r="L73" i="3"/>
  <c r="L72" i="3"/>
  <c r="L71" i="3"/>
  <c r="L70" i="3"/>
  <c r="L64" i="3"/>
  <c r="L63" i="3"/>
  <c r="L62" i="3"/>
  <c r="L61" i="3"/>
  <c r="L60" i="3"/>
  <c r="L59" i="3"/>
  <c r="L58" i="3"/>
  <c r="L57" i="3"/>
  <c r="L51" i="3"/>
  <c r="L50" i="3"/>
  <c r="L49" i="3"/>
  <c r="L48" i="3"/>
  <c r="L47" i="3"/>
  <c r="L41" i="3"/>
  <c r="L40" i="3"/>
  <c r="L39" i="3"/>
  <c r="L38" i="3"/>
  <c r="L37" i="3"/>
  <c r="L31" i="3"/>
  <c r="L30" i="3"/>
  <c r="L29" i="3"/>
  <c r="L28" i="3"/>
  <c r="L27" i="3"/>
  <c r="L26" i="3"/>
  <c r="L25" i="3"/>
  <c r="L24" i="3"/>
  <c r="L23" i="3"/>
  <c r="L22" i="3"/>
  <c r="L17" i="3"/>
  <c r="L16" i="3"/>
  <c r="J99" i="5" s="1"/>
  <c r="J100" i="5" s="1"/>
  <c r="AG3" i="1" s="1"/>
  <c r="L15" i="3"/>
  <c r="J96" i="5" s="1"/>
  <c r="J97" i="5" s="1"/>
  <c r="AF3" i="1" s="1"/>
  <c r="L14" i="3"/>
  <c r="L13" i="3"/>
  <c r="L12" i="3"/>
  <c r="L11" i="3"/>
  <c r="L10" i="3"/>
  <c r="L9" i="3"/>
  <c r="L8" i="3"/>
  <c r="J8" i="5" s="1"/>
  <c r="J9" i="5" s="1"/>
  <c r="E3" i="1" s="1"/>
  <c r="L49" i="11"/>
  <c r="L44" i="11"/>
  <c r="L39" i="11"/>
  <c r="L33" i="11"/>
  <c r="L32" i="11"/>
  <c r="L27" i="11"/>
  <c r="L21" i="11"/>
  <c r="J23" i="5"/>
  <c r="J24" i="5" s="1"/>
  <c r="K3" i="1" s="1"/>
  <c r="B7" i="1" s="1"/>
  <c r="J225" i="5" l="1"/>
  <c r="J226" i="5" s="1"/>
  <c r="J149" i="5"/>
  <c r="J150" i="5" s="1"/>
  <c r="J171" i="5"/>
  <c r="J172" i="5" s="1"/>
  <c r="BD3" i="1" s="1"/>
  <c r="B14" i="1" s="1"/>
  <c r="J61" i="5"/>
  <c r="J62" i="5" s="1"/>
  <c r="V3" i="1" s="1"/>
  <c r="B9" i="1" s="1"/>
  <c r="J187" i="5"/>
  <c r="J188" i="5" s="1"/>
  <c r="BH3" i="1" s="1"/>
  <c r="B15" i="1" s="1"/>
  <c r="AJ3" i="1"/>
  <c r="J12" i="5"/>
  <c r="J26" i="5" s="1"/>
  <c r="B8" i="2" s="1"/>
  <c r="G3" i="1"/>
  <c r="J55" i="5"/>
  <c r="J56" i="5" s="1"/>
  <c r="T3" i="1" s="1"/>
  <c r="J52" i="5"/>
  <c r="J53" i="5" s="1"/>
  <c r="S3" i="1" s="1"/>
  <c r="J244" i="5"/>
  <c r="J245" i="5" s="1"/>
  <c r="J206" i="5"/>
  <c r="J207" i="5" s="1"/>
  <c r="J80" i="5"/>
  <c r="J81" i="5" s="1"/>
  <c r="J127" i="5"/>
  <c r="J128" i="5" s="1"/>
  <c r="AP3" i="1" s="1"/>
  <c r="B12" i="1" s="1"/>
  <c r="J45" i="5"/>
  <c r="J46" i="5" s="1"/>
  <c r="J105" i="5"/>
  <c r="J106" i="5" s="1"/>
  <c r="J174" i="5" l="1"/>
  <c r="B16" i="2" s="1"/>
  <c r="J193" i="5"/>
  <c r="B17" i="2" s="1"/>
  <c r="J212" i="5"/>
  <c r="B18" i="2" s="1"/>
  <c r="BM3" i="1"/>
  <c r="B16" i="1" s="1"/>
  <c r="J152" i="5"/>
  <c r="B15" i="2" s="1"/>
  <c r="AW3" i="1"/>
  <c r="B13" i="1" s="1"/>
  <c r="J250" i="5"/>
  <c r="B20" i="2" s="1"/>
  <c r="BW3" i="1"/>
  <c r="B18" i="1" s="1"/>
  <c r="J231" i="5"/>
  <c r="B19" i="2" s="1"/>
  <c r="BR3" i="1"/>
  <c r="B17" i="1" s="1"/>
  <c r="J108" i="5"/>
  <c r="B13" i="2" s="1"/>
  <c r="AI3" i="1"/>
  <c r="B11" i="1" s="1"/>
  <c r="J48" i="5"/>
  <c r="B9" i="2" s="1"/>
  <c r="R3" i="1"/>
  <c r="B8" i="1" s="1"/>
  <c r="J130" i="5"/>
  <c r="B14" i="2" s="1"/>
  <c r="J86" i="5"/>
  <c r="B11" i="2" s="1"/>
  <c r="AA3" i="1"/>
  <c r="B10" i="1" s="1"/>
  <c r="J67" i="5"/>
  <c r="B10" i="2" s="1"/>
  <c r="B24" i="9"/>
  <c r="B61" i="2" l="1"/>
  <c r="CQ3" i="1" s="1"/>
  <c r="K16" i="10" l="1"/>
  <c r="J16" i="10"/>
  <c r="DR3" i="1" l="1"/>
  <c r="B59" i="2" l="1"/>
  <c r="CM3" i="1" s="1"/>
  <c r="G9" i="6" l="1"/>
  <c r="I9" i="6" s="1"/>
  <c r="G10" i="6"/>
  <c r="I10" i="6" s="1"/>
  <c r="G11" i="6"/>
  <c r="I11" i="6" s="1"/>
  <c r="G12" i="6"/>
  <c r="I12" i="6" s="1"/>
  <c r="G13" i="6"/>
  <c r="I13" i="6" s="1"/>
  <c r="G8" i="6"/>
  <c r="I8" i="6" s="1"/>
  <c r="B62" i="2" l="1"/>
  <c r="CS3" i="1" s="1"/>
  <c r="K9" i="6" l="1"/>
  <c r="B23" i="2" s="1"/>
  <c r="BZ3" i="1" s="1"/>
  <c r="K8" i="6"/>
  <c r="B22" i="2" s="1"/>
  <c r="BY3" i="1" s="1"/>
  <c r="K12" i="6" l="1"/>
  <c r="B27" i="2" s="1"/>
  <c r="CC3" i="1" s="1"/>
  <c r="K11" i="6"/>
  <c r="B26" i="2" s="1"/>
  <c r="CB3" i="1" s="1"/>
  <c r="K13" i="6"/>
  <c r="B28" i="2" s="1"/>
  <c r="CD3" i="1" s="1"/>
  <c r="K10" i="6"/>
  <c r="B25" i="2" s="1"/>
  <c r="CA3" i="1" s="1"/>
  <c r="C20" i="4" l="1"/>
  <c r="C12" i="4"/>
  <c r="B36" i="2" s="1"/>
  <c r="CJ3" i="1" s="1"/>
  <c r="C10" i="8"/>
  <c r="B30" i="2"/>
  <c r="CG3" i="1" s="1"/>
  <c r="B38" i="2" l="1"/>
  <c r="CK3" i="1" s="1"/>
  <c r="B17" i="9"/>
  <c r="B33" i="9" l="1"/>
  <c r="C24" i="9"/>
  <c r="D24" i="9" s="1"/>
  <c r="F24" i="9" l="1"/>
  <c r="B35" i="2"/>
  <c r="CI3" i="1" s="1"/>
  <c r="G24" i="9" l="1"/>
  <c r="B34" i="2" s="1"/>
  <c r="CH3" i="1" s="1"/>
  <c r="B39" i="2" l="1"/>
  <c r="CL3" i="1" s="1"/>
</calcChain>
</file>

<file path=xl/sharedStrings.xml><?xml version="1.0" encoding="utf-8"?>
<sst xmlns="http://schemas.openxmlformats.org/spreadsheetml/2006/main" count="1599" uniqueCount="460">
  <si>
    <t>California LifeLine Report and Claim Form For Wireless</t>
  </si>
  <si>
    <r>
      <t>California LifeLine Service Provider __</t>
    </r>
    <r>
      <rPr>
        <i/>
        <sz val="11"/>
        <rFont val="Calibri"/>
        <family val="2"/>
      </rPr>
      <t>Carrier A</t>
    </r>
    <r>
      <rPr>
        <sz val="11"/>
        <rFont val="Calibri"/>
        <family val="2"/>
      </rPr>
      <t>_____________</t>
    </r>
  </si>
  <si>
    <t>CPCN  _4444________</t>
  </si>
  <si>
    <t>BASIC SERVICE RECOVERY</t>
  </si>
  <si>
    <t>1.  Allowable SSA for Cellular</t>
  </si>
  <si>
    <t>1.1  Allowable SSA (Tribal)</t>
  </si>
  <si>
    <t>1.4 Allowable SSA for Cellular**</t>
  </si>
  <si>
    <t>1.5 Allowable SSA (Tribal)**</t>
  </si>
  <si>
    <t xml:space="preserve">2.  Allowable SSA for Cellular, CA-only eligibility </t>
  </si>
  <si>
    <t>2.1  Allowable SSA, C (Tribal)</t>
  </si>
  <si>
    <t>2.2  Allowable SSA, C (TTY)</t>
  </si>
  <si>
    <t>2.3  Allowable SSA, C (TTY and Tribal))</t>
  </si>
  <si>
    <t>2.4 Allowable SSA for Cellular, CA-only eligibility**</t>
  </si>
  <si>
    <t>2.5 Allowable SSA, C (Tribal)**</t>
  </si>
  <si>
    <t>2.6 Allowable SSA, C (TTY)**</t>
  </si>
  <si>
    <t>2.7 Allowable SSA, C (TTY and Tribal)**</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</si>
  <si>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</si>
  <si>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</si>
  <si>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</si>
  <si>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</si>
  <si>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</si>
  <si>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</si>
  <si>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</si>
  <si>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ADMINISTRATIVE EXPENSE RECOVERY</t>
  </si>
  <si>
    <t xml:space="preserve"> (Choose either Line 6 or Line 7 Methodology)</t>
  </si>
  <si>
    <t>6.  Incremental Administrative Expenses</t>
  </si>
  <si>
    <t xml:space="preserve">7.  Administrative Expense Cost Factor  </t>
  </si>
  <si>
    <t>8.  Implementation Costs -New Reporting Requirements (Non-Recurring):</t>
  </si>
  <si>
    <t xml:space="preserve">       By Commission Order: ____________________________   </t>
  </si>
  <si>
    <t>9.  Other expenses, true-ups and credits</t>
  </si>
  <si>
    <t xml:space="preserve">10.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</si>
  <si>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</si>
  <si>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</si>
  <si>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</si>
  <si>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</si>
  <si>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</si>
  <si>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</si>
  <si>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</si>
  <si>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</si>
  <si>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</si>
  <si>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</si>
  <si>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**Do No Meet Federal Broadband Standards</t>
  </si>
  <si>
    <t>Email completed California LifeLine Claim Form and all supporting workpapers to lifelineclaim@cpuc.ca.gov</t>
  </si>
  <si>
    <t>CPCN # __4444_______</t>
  </si>
  <si>
    <t xml:space="preserve"> </t>
  </si>
  <si>
    <t>Subscriber Statistics</t>
  </si>
  <si>
    <t>Type of Subscriber Data</t>
  </si>
  <si>
    <t>Count</t>
  </si>
  <si>
    <t>New Connections/Activations</t>
  </si>
  <si>
    <t>End-of-month Total Subscribers</t>
  </si>
  <si>
    <t>Total Weighted Average Subscribers</t>
  </si>
  <si>
    <t>C=California Only, F=Federal and California</t>
  </si>
  <si>
    <t>Claim Form Line 9 Other Charges, True-ups, Credits</t>
  </si>
  <si>
    <t>Claim Form Line 10 Total Claim</t>
  </si>
  <si>
    <t>EOM Total Subscribers</t>
  </si>
  <si>
    <t>Line 5 - Bill and Keep / Rate Case Surcharge</t>
  </si>
  <si>
    <t>Line 5 - Federal Excise Tax</t>
  </si>
  <si>
    <t>Line 5 - Local Tax</t>
  </si>
  <si>
    <t>Line 6 - Incremental Admin Expense - Data Processing</t>
  </si>
  <si>
    <t>Line 6 - Incremental Admin Expense - Notification</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</si>
  <si>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</si>
  <si>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</si>
  <si>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</si>
  <si>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</si>
  <si>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</si>
  <si>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</si>
  <si>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</si>
  <si>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</si>
  <si>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</si>
  <si>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</si>
  <si>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</si>
  <si>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</si>
  <si>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</si>
  <si>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</si>
  <si>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</si>
  <si>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</si>
  <si>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</si>
  <si>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</si>
  <si>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5, Surcharges/ Taxes</t>
  </si>
  <si>
    <t>Claim Form Line 6, Incremental Admin Expenses</t>
  </si>
  <si>
    <t>Claim Form Line 7, Admin Expense Cost Factor</t>
  </si>
  <si>
    <t>Claim Form Line 8, Implementation</t>
  </si>
  <si>
    <t>New Connections</t>
  </si>
  <si>
    <t>EOM Subscribers, F</t>
  </si>
  <si>
    <t>EOM Subscribers, C</t>
  </si>
  <si>
    <t>Total Weighted Average</t>
  </si>
  <si>
    <t>Line 6 - Incremental Admin Expense - Accounting</t>
  </si>
  <si>
    <t>Rate Group</t>
  </si>
  <si>
    <t>LifeLine Funding Type*</t>
  </si>
  <si>
    <t>Tribal Lands</t>
  </si>
  <si>
    <t>TTY Indicator</t>
  </si>
  <si>
    <t>Broadband Federal Standards</t>
  </si>
  <si>
    <t>EOM Status Count</t>
  </si>
  <si>
    <t>C</t>
  </si>
  <si>
    <t>F</t>
  </si>
  <si>
    <t>N</t>
  </si>
  <si>
    <t>Y</t>
  </si>
  <si>
    <t>Total</t>
  </si>
  <si>
    <t>LifeLine Plans</t>
  </si>
  <si>
    <t>Lifeline Funding Type*</t>
  </si>
  <si>
    <t>Regular Rate</t>
  </si>
  <si>
    <t>LifeLine Rate</t>
  </si>
  <si>
    <t>F or C</t>
  </si>
  <si>
    <t>Y or N</t>
  </si>
  <si>
    <t>*C=California Only, F=Federal and California</t>
  </si>
  <si>
    <t>1.  SSA Calculation</t>
  </si>
  <si>
    <t>Reimbursement for 1st LifeLine line</t>
  </si>
  <si>
    <t>(Col A)</t>
  </si>
  <si>
    <t>(Col B)</t>
  </si>
  <si>
    <t>(Col C)</t>
  </si>
  <si>
    <t>(Col D)</t>
  </si>
  <si>
    <t>(Col E)</t>
  </si>
  <si>
    <t>(Col F)</t>
  </si>
  <si>
    <t>(Col G)</t>
  </si>
  <si>
    <t>(Col H)</t>
  </si>
  <si>
    <t>(Col I)</t>
  </si>
  <si>
    <t>(Col J)</t>
  </si>
  <si>
    <t>Claim Form Line #</t>
  </si>
  <si>
    <t>Regular Basic Service Rate</t>
  </si>
  <si>
    <r>
      <t xml:space="preserve">LifeLine Funding Type </t>
    </r>
    <r>
      <rPr>
        <vertAlign val="superscript"/>
        <sz val="9"/>
        <rFont val="Calibri"/>
        <family val="2"/>
        <scheme val="minor"/>
      </rPr>
      <t>1</t>
    </r>
  </si>
  <si>
    <t>Reimbursement for Tribal Subscribers</t>
  </si>
  <si>
    <t>Reimbursement for 2nd LifeLine Line for TTY</t>
  </si>
  <si>
    <t>Reimbursement for 2nd LifeLine Line for TTY for Tribal Subscribers</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</si>
  <si>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</si>
  <si>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</si>
  <si>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</si>
  <si>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</si>
  <si>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</si>
  <si>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r>
      <rPr>
        <vertAlign val="superscript"/>
        <sz val="10"/>
        <rFont val="Calibri"/>
        <family val="2"/>
        <scheme val="minor"/>
      </rPr>
      <t>1</t>
    </r>
    <r>
      <rPr>
        <sz val="10"/>
        <rFont val="Calibri"/>
        <family val="2"/>
        <scheme val="minor"/>
      </rPr>
      <t xml:space="preserve"> C=California Only, F=Federal and California</t>
    </r>
  </si>
  <si>
    <t>Service Description</t>
  </si>
  <si>
    <t>Tribal</t>
  </si>
  <si>
    <t>Reimbursement Amount Per Subscriber</t>
  </si>
  <si>
    <t>Weighted Average Subscriber Count</t>
  </si>
  <si>
    <t>Total  
(Reimbursement Amount x Weighted Average)</t>
  </si>
  <si>
    <t>3.  Lines 3 and 4 for non-recurring charges.</t>
  </si>
  <si>
    <t>(Col K)</t>
  </si>
  <si>
    <t>Regular Charge</t>
  </si>
  <si>
    <t>LifeLine Charge</t>
  </si>
  <si>
    <t>Federal Support</t>
  </si>
  <si>
    <t>Lost Revenue 
(D-E-F)</t>
  </si>
  <si>
    <t>Maximum State Reimbursement Amount - $39</t>
  </si>
  <si>
    <t>Amount of Charge Eligible for Reimbursment (Lesser of Col G or H)</t>
  </si>
  <si>
    <t>Quantity</t>
  </si>
  <si>
    <t>Total State Reimbursement Amount (I x J)</t>
  </si>
  <si>
    <t>Connection Charges</t>
  </si>
  <si>
    <t>Connection Charges (Tribal)</t>
  </si>
  <si>
    <t>Connection Charges (TTY)</t>
  </si>
  <si>
    <t>Connection Charges (TTY and Tribal)</t>
  </si>
  <si>
    <t>4. Line 5 for Surcharges and Taxes</t>
  </si>
  <si>
    <t>Type of Expense</t>
  </si>
  <si>
    <t>Amount Remitted to Taxing/Surcharge Authority</t>
  </si>
  <si>
    <t>5</t>
  </si>
  <si>
    <t>Bill and Keep / Rate Case Surcharge</t>
  </si>
  <si>
    <t>Federal Excise Tax</t>
  </si>
  <si>
    <t>Local Tax</t>
  </si>
  <si>
    <t xml:space="preserve">Total </t>
  </si>
  <si>
    <t>5. Line 6 and 7 for Administrative Expense</t>
  </si>
  <si>
    <t>Line 6  - Incremental Administrative Expense</t>
  </si>
  <si>
    <t>Amount</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</si>
  <si>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</si>
  <si>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</si>
  <si>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</si>
  <si>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</si>
  <si>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</si>
  <si>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</si>
  <si>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</si>
  <si>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</si>
  <si>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</si>
  <si>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</si>
  <si>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</si>
  <si>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</si>
  <si>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</si>
  <si>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</si>
  <si>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</si>
  <si>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enter amount on Line 6  of Claim Form 
(Col C x Col F) ($)</t>
  </si>
  <si>
    <t>Line 7  - Administrative Expense Cost Factor</t>
  </si>
  <si>
    <t>Administrative Expense Cost Factor calculation</t>
  </si>
  <si>
    <t>Administrative Expense Cost Factor per subscriber</t>
  </si>
  <si>
    <t>Total Administrative Expense Cost Factor - enter amount on Line 7 of Claim Form 
(Col B x Col C)</t>
  </si>
  <si>
    <t>6. Line 8 for Implementation costs</t>
  </si>
  <si>
    <t>Subscriber Notifications</t>
  </si>
  <si>
    <t>7. Line 9 for Other Expenses</t>
  </si>
  <si>
    <t>Other expenses, true-ups and credits</t>
  </si>
  <si>
    <t>End-of-month subscribers, C</t>
  </si>
  <si>
    <t>End-of-month subscribers, F</t>
  </si>
  <si>
    <t>USAC Service Type **</t>
  </si>
  <si>
    <t>** Please Enter "Voice", "Bundled Voice", "Bundled Broadband" or "Bundled Voice and Broadband"</t>
  </si>
  <si>
    <t>1c</t>
  </si>
  <si>
    <t>1d</t>
  </si>
  <si>
    <t>Standard</t>
  </si>
  <si>
    <t>Upgrade</t>
  </si>
  <si>
    <t>2c</t>
  </si>
  <si>
    <t>2d</t>
  </si>
  <si>
    <t>1.1c</t>
  </si>
  <si>
    <t>1.1d</t>
  </si>
  <si>
    <t>2.1c</t>
  </si>
  <si>
    <t>2.1d</t>
  </si>
  <si>
    <t>2.3c</t>
  </si>
  <si>
    <t>2.3d</t>
  </si>
  <si>
    <t>1.4b</t>
  </si>
  <si>
    <t>2.4b</t>
  </si>
  <si>
    <t>1.5b</t>
  </si>
  <si>
    <t>2.5b</t>
  </si>
  <si>
    <t>2.6b</t>
  </si>
  <si>
    <t>2.7b</t>
  </si>
  <si>
    <t>Plan Type</t>
  </si>
  <si>
    <t>USAC Service Type</t>
  </si>
  <si>
    <t>Reimbursement for 1st LifeLine line - Funding Type F</t>
  </si>
  <si>
    <t>Subtotal</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</si>
  <si>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</si>
  <si>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</si>
  <si>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</si>
  <si>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</si>
  <si>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</si>
  <si>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</si>
  <si>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2.2c</t>
  </si>
  <si>
    <t>2.2d</t>
  </si>
  <si>
    <t>Reimbursement for 2nd LifeLine Line for TTY for Tribal Subscribers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</si>
  <si>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</si>
  <si>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</si>
  <si>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</si>
  <si>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</si>
  <si>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**Does not meet Federal Broadband Standards</t>
  </si>
  <si>
    <t>(Col L)</t>
  </si>
  <si>
    <t>Family</t>
  </si>
  <si>
    <t>Claim Form Line 1c, SSA, F -Family Plan</t>
  </si>
  <si>
    <t>Claim Form Line 1.1c, SSA, F, Tribal -Family  Plan</t>
  </si>
  <si>
    <t>Claim Form Line 2c, SSA, C - Family Plan</t>
  </si>
  <si>
    <t>Claim Form Line 2.1c, SSA, C, Tribal - Family Plan</t>
  </si>
  <si>
    <t>Claim Form Line 2.2c, C, TTY - Family Plan</t>
  </si>
  <si>
    <t>Claim Form Line 2.3c, C, TTY and Tribal - Family Plan</t>
  </si>
  <si>
    <t>Weighted Average, F - Family Plan</t>
  </si>
  <si>
    <t>Weighted Average, C - Family Plan</t>
  </si>
  <si>
    <t>Weighted Average Subscribers, F - Do Not Meet Federal Broadband Standards - Standard Plan**</t>
  </si>
  <si>
    <t>Weighted Average Subscribers, C - Do Not Meet Federal Broadband Standards - Standard Plan**</t>
  </si>
  <si>
    <t>Weighted Average, F - Standard Plan</t>
  </si>
  <si>
    <t>Weighted Average, F - Upgrade Plan</t>
  </si>
  <si>
    <t>Weighted Average, C - Upgrade Plan</t>
  </si>
  <si>
    <t>Claim Form Line 1d, SSA, F - Upgrade Plan</t>
  </si>
  <si>
    <t>Claim Form Line 1.1d, SSA, F, Tribal - Upgrade Plan</t>
  </si>
  <si>
    <t>Claim Form Line 2d, SSA, C - Upgrade Plan</t>
  </si>
  <si>
    <t>Claim Form Line 2.1d, SSA, C, Tribal - Upgrade Plan</t>
  </si>
  <si>
    <t>Claim Form Line 2.2d, C, TTY - Upgrade Plan</t>
  </si>
  <si>
    <t>Claim Form Line 2.3d, C, TTY and Tribal - Upgrade Plan</t>
  </si>
  <si>
    <t>Claim Form Line 1, SSA, F - Standard Plan</t>
  </si>
  <si>
    <t>Claim Form Line 1.1, SSA, F, Tribal - Standard Plan</t>
  </si>
  <si>
    <t>Claim Form Line 1.4, SSA, F - Do Not Meet Federal Broadband Standards - Standard Plan</t>
  </si>
  <si>
    <t>Claim Form Line 1.5, SSA, F, Tribal - Do Not Meet Federal Broadband Standards - Standard Plan</t>
  </si>
  <si>
    <t>Claim Form Line 2, SSA, C - Standard Plan</t>
  </si>
  <si>
    <t>Claim Form Line 2.1, SSA, C, Tribal - Standard Plan</t>
  </si>
  <si>
    <t>Claim Form Line 2.2, C, TTY - Standard Plan</t>
  </si>
  <si>
    <t>Claim Form Line 2.3, C, TTY and Tribal - Standard Plan</t>
  </si>
  <si>
    <t>Claim Form Line 2.4, SSA, C - Do Not Meet Federal Broadband Standards - Standard Plan</t>
  </si>
  <si>
    <t>Claim Form Line 2.5, SSA, C, Tribal - Do Not Meet Federal Broadband Standards - Standard Plan</t>
  </si>
  <si>
    <t>Claim Form Line 2.6, C, TTY - Do Not Meet Federal Broadband Standards - Standard Plan</t>
  </si>
  <si>
    <t>Claim Form Line 2.7, C, TTY and Tribal - Do Not Meet Federal Broadband Standards - Standard Plan</t>
  </si>
  <si>
    <t>Weighted Average, C - Standard Plan</t>
  </si>
  <si>
    <t>Weighted Average, C - Do Not Meet Federal Broadband Standards - Standard Plan</t>
  </si>
  <si>
    <t>Weighted Average, F - Do Not Meet Federal Broadband Standards - Standard Plan</t>
  </si>
  <si>
    <r>
      <rPr>
        <vertAlign val="superscript"/>
        <sz val="10"/>
        <rFont val="Calibri"/>
        <family val="2"/>
        <scheme val="minor"/>
      </rPr>
      <t>2</t>
    </r>
    <r>
      <rPr>
        <sz val="10"/>
        <rFont val="Calibri"/>
        <family val="2"/>
        <scheme val="minor"/>
      </rPr>
      <t xml:space="preserve"> Maximum SSA is $14.85 from January 1, 2021 through December 31, 2021. The SSA is updated annually, effective January 1 of each year. After 2020, service providers should udpate maximum SSA to reflect the amount stated in the most recent SSA Administrative Letter, available at http://cpuc.ca.gov/General.aspx?id=1100</t>
    </r>
  </si>
  <si>
    <t>Voice</t>
  </si>
  <si>
    <t>Bundled Voice</t>
  </si>
  <si>
    <t>Bundled Voice and Broadband</t>
  </si>
  <si>
    <t>Cawireless1000ormore</t>
  </si>
  <si>
    <t xml:space="preserve">Please include description </t>
  </si>
  <si>
    <r>
      <t xml:space="preserve">Amount of SSA Eligible for Reimbursement (Maximum $14.85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</si>
  <si>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t>2e</t>
  </si>
  <si>
    <t>1e</t>
  </si>
  <si>
    <t>1.1e</t>
  </si>
  <si>
    <t>2.1e</t>
  </si>
  <si>
    <t>2.2e</t>
  </si>
  <si>
    <t>2.3e</t>
  </si>
  <si>
    <t>1.4e</t>
  </si>
  <si>
    <t>2.4e</t>
  </si>
  <si>
    <t>1.5e</t>
  </si>
  <si>
    <t>2.5e</t>
  </si>
  <si>
    <t>2.6e</t>
  </si>
  <si>
    <t>2.7e</t>
  </si>
  <si>
    <t>Weighted Average Subscribers, F - Do Not Meet Federal Broadband Standards - Basic Plan - Federal $5.25**</t>
  </si>
  <si>
    <t>Weighted Average Subscribers, C - Do Not Meet Federal Broadband Standards - Basic Plan - Federal $5.25**</t>
  </si>
  <si>
    <t>Basic $5.25</t>
  </si>
  <si>
    <t>Claim Form Line 1.4b, SSA, F - Does Not Meet Federal Broadband Standards - Basic Plan $5.25</t>
  </si>
  <si>
    <t>Claim Form Line 1.5b, SSA, F, Tribal - Does Not Meet Federal Broadband Standards - Basic Plan $5.25</t>
  </si>
  <si>
    <t>Claim Form Line 2.4b, SSA, C - Does Not Meet Federal Broadband Standards - Basic Plan $5.25</t>
  </si>
  <si>
    <t>Claim Form Line 2.5b, SSA, C, Tribal - Does Not Meet Federal Broadband Standards - Basic Plan $5.25</t>
  </si>
  <si>
    <t>Claim Form Line 2.6b, C, TTY - Does Not Meet Federal Broadband Standards - Basic Plan $5.25</t>
  </si>
  <si>
    <t>Claim Form Line 2.7b, C, TTY and Tribal - Does Not Meet Federal Broadband Standards - Basic Plan $5.25</t>
  </si>
  <si>
    <t>Weighted Average, F - Basic Plan $5.25</t>
  </si>
  <si>
    <t>Weighted Average, F - Do Not Meet Federal Broadband Standards - Basic Plan $5.25</t>
  </si>
  <si>
    <t>Weighted Average, C - Basic Plan $5.25</t>
  </si>
  <si>
    <t>Weighted Average, C - Do Not Meet Federal Broadband Standards - Basic Plan $5.25</t>
  </si>
  <si>
    <t>Claim Form Line 1e, SSA, F - Basic Plan $9.25</t>
  </si>
  <si>
    <t>Claim Form Line 1.1e, SSA, F, Tribal - Bacis Plan $9.25</t>
  </si>
  <si>
    <t>Claim Form Line 1.4e, SSA, F - Does Not Meet Federal Broadband Standards - Basic Plan $9.25</t>
  </si>
  <si>
    <t>Claim Form Line 1.5e, SSA, F, Tribal - Does Not Meet Federal Broadband Standards - Basic Plan $9.25</t>
  </si>
  <si>
    <t>Claim Form Line 2e, SSA, C - Basic Plan $9.25</t>
  </si>
  <si>
    <t>Claim Form Line 2.1e, SSA, C, Tribal - Basic Plan $9.25</t>
  </si>
  <si>
    <t>Claim Form Line 2.2e, C, TTY - Basic Plan $9.25</t>
  </si>
  <si>
    <t>Claim Form Line 2.3e, C, TTY and Tribal - Basic Plan $9.25</t>
  </si>
  <si>
    <t>Claim Form Line 2.4e, SSA, C - Does Not Meet Federal Broadband Standards - Basic Plan $9.25</t>
  </si>
  <si>
    <t>Claim Form Line 2.5e, SSA, C, Tribal - Does Not Meet Federal Broadband Standards - Basic Plan $9.25</t>
  </si>
  <si>
    <t>Claim Form Line 2.6e, C, TTY - Does Not Meet Federal Broadband Standards - Basic Plan $9.25</t>
  </si>
  <si>
    <t>Weighted Average, F - Basic Plan $9.25</t>
  </si>
  <si>
    <t>Weighted Average, F - Do Not Meet Federal Broadband Standards - Basic Plan $9.25</t>
  </si>
  <si>
    <t>Weighted Average, C - Basic Plan $9.25</t>
  </si>
  <si>
    <t>Weighted Average, C - Do Not Meet Federal Broadband Standards - Basic Plan $9.25</t>
  </si>
  <si>
    <r>
      <rPr>
        <vertAlign val="superscript"/>
        <sz val="10"/>
        <rFont val="Calibri"/>
        <family val="2"/>
        <scheme val="minor"/>
      </rPr>
      <t>3</t>
    </r>
    <r>
      <rPr>
        <sz val="10"/>
        <rFont val="Calibri"/>
        <family val="2"/>
        <scheme val="minor"/>
      </rPr>
      <t xml:space="preserve"> Decision 20-10-006 The California Universal Telephone Service Program fund is authorized to reimburse wireless service providers a maximum of $12.85 SSA for any plan that requires a co-payment or prepayment (Basic Plan) and $0 for Voice Only USAC Service Types. FCC settled that Basic Plans that meet 4.5GB will receive federal support of $9.25. Basic Plans will receive $5.25 federal support if services are below 4.5GB.</t>
    </r>
  </si>
  <si>
    <r>
      <t>Federal Support 
up to $9.25</t>
    </r>
    <r>
      <rPr>
        <vertAlign val="superscript"/>
        <sz val="9"/>
        <rFont val="Calibri"/>
        <family val="2"/>
        <scheme val="minor"/>
      </rPr>
      <t>3</t>
    </r>
  </si>
  <si>
    <r>
      <t>State Makeup for Federal Support
up tp $9.25</t>
    </r>
    <r>
      <rPr>
        <vertAlign val="superscript"/>
        <sz val="9"/>
        <rFont val="Calibri"/>
        <family val="2"/>
        <scheme val="minor"/>
      </rPr>
      <t>3</t>
    </r>
  </si>
  <si>
    <t>Federal Support
  up to $9.25 + $25</t>
  </si>
  <si>
    <t>State Makeup for Federal Support
 up to $9.25 + $25</t>
  </si>
  <si>
    <r>
      <t>Federal Support 
$5.25</t>
    </r>
    <r>
      <rPr>
        <vertAlign val="superscript"/>
        <sz val="9"/>
        <rFont val="Calibri"/>
        <family val="2"/>
        <scheme val="minor"/>
      </rPr>
      <t>3</t>
    </r>
  </si>
  <si>
    <r>
      <t>State Makeup for Federal Support
$5.25</t>
    </r>
    <r>
      <rPr>
        <vertAlign val="superscript"/>
        <sz val="9"/>
        <rFont val="Calibri"/>
        <family val="2"/>
        <scheme val="minor"/>
      </rPr>
      <t>3</t>
    </r>
  </si>
  <si>
    <t>Federal Support
up to $5.25 + $25</t>
  </si>
  <si>
    <t>State Makeup for Federal Support
up to $5.25 + $25</t>
  </si>
  <si>
    <t>**Do Not Meet Federal Broadband Standards</t>
  </si>
  <si>
    <t>(Col M)</t>
  </si>
  <si>
    <r>
      <t>Emergecy Broadband Benefit Program (up to $50)</t>
    </r>
    <r>
      <rPr>
        <vertAlign val="superscript"/>
        <sz val="9"/>
        <rFont val="Calibri"/>
        <family val="2"/>
        <scheme val="minor"/>
      </rPr>
      <t>4</t>
    </r>
  </si>
  <si>
    <r>
      <t>Emergecy Broadband Benefit Program (up to $75)</t>
    </r>
    <r>
      <rPr>
        <vertAlign val="superscript"/>
        <sz val="9"/>
        <rFont val="Calibri"/>
        <family val="2"/>
        <scheme val="minor"/>
      </rPr>
      <t>4</t>
    </r>
  </si>
  <si>
    <r>
      <t>4</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</si>
  <si>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r>
      <t>For Period of ___May</t>
    </r>
    <r>
      <rPr>
        <i/>
        <sz val="11"/>
        <rFont val="Calibri"/>
        <family val="2"/>
      </rPr>
      <t xml:space="preserve"> 2021</t>
    </r>
    <r>
      <rPr>
        <sz val="11"/>
        <rFont val="Calibri"/>
        <family val="2"/>
      </rPr>
      <t>___________</t>
    </r>
  </si>
  <si>
    <t>Funding Type F</t>
  </si>
  <si>
    <t>Weighted Average Subscribers, F - Meets Federal Broadband Standards - Promotional</t>
  </si>
  <si>
    <t>Weighted Average Subscribers, F - Meets Federal Broadband Standards - EBB</t>
  </si>
  <si>
    <t>Weighted Average Subscribers, F - Do Not Meet Federal Broadband Standards - EBB**</t>
  </si>
  <si>
    <t>Funding Type C</t>
  </si>
  <si>
    <t>Weighted Average Subscribers, F - Do Not Meet Federal Broadband Standards - Voice**</t>
  </si>
  <si>
    <t>Weighted Average Subscribers, F - Do Not Meet Federal Broadband Standards - Basic Plus**</t>
  </si>
  <si>
    <t>Weighted Average Subscribers, C - Meets Federal Broadband Standards - Basic Plus**</t>
  </si>
  <si>
    <t>Weighted Average Subscribers, C - Meets Federal Broadband Standards - Promotional</t>
  </si>
  <si>
    <t>Weighted Average Subscribers, F - Meets Federal Broadband Standards - Standard Plan</t>
  </si>
  <si>
    <t>Weighted Average Subscribers, F - Meets Federal Broadband Standards - Family Plan</t>
  </si>
  <si>
    <t>Weighted Average Subscribers, F - Meets Federal Broadband Standards - Upgrade Plan</t>
  </si>
  <si>
    <t>Weighted Average Subscribers, F - Meets Federal Broadband Standards - Basic Plus</t>
  </si>
  <si>
    <t>Weighted Average Subscribers, C - Meets Federal Broadband Standards - Standard Plan</t>
  </si>
  <si>
    <t>Weighted Average Subscribers, C - Meets Federal Broadband Standards - Family Plan</t>
  </si>
  <si>
    <t>Weighted Average Subscribers, C - Meets Federal Broadband Standards - Upgrade Plan</t>
  </si>
  <si>
    <t>Weighted Average Subscribers, C - Meets Federal Broadband Standards - EBB</t>
  </si>
  <si>
    <t>Weighted Average Subscribers, C - Do Not Meet Federal Broadband Standards - EBB**</t>
  </si>
  <si>
    <t>Weighted Average Subscribers, C - Do Not Meet Federal Broadband Standards - Basic Plus**</t>
  </si>
  <si>
    <t>Weighted Average Subscribers, C - Do Not Meet Federal Broadband Standards - Voice**</t>
  </si>
  <si>
    <t>Claim Form effective 5.01.2021</t>
  </si>
  <si>
    <t>Service Tier</t>
  </si>
  <si>
    <r>
      <t>Emergency Broadband Benefit (EBB) (Y/N)</t>
    </r>
    <r>
      <rPr>
        <b/>
        <vertAlign val="superscript"/>
        <sz val="11"/>
        <rFont val="Calibri"/>
        <family val="2"/>
        <scheme val="minor"/>
      </rPr>
      <t>2</t>
    </r>
  </si>
  <si>
    <r>
      <rPr>
        <vertAlign val="superscript"/>
        <sz val="10"/>
        <rFont val="Calibri"/>
        <family val="2"/>
        <scheme val="minor"/>
      </rPr>
      <t>1</t>
    </r>
    <r>
      <rPr>
        <sz val="10"/>
        <rFont val="Calibri"/>
        <family val="2"/>
        <scheme val="minor"/>
      </rPr>
      <t xml:space="preserve"> Basic Plans that meet 4.5GB will receive federal support of $9.25. Basic Plans will receive $5.25 federal support if services are 4GB.</t>
    </r>
  </si>
  <si>
    <r>
      <rPr>
        <vertAlign val="superscript"/>
        <sz val="10"/>
        <rFont val="Arial"/>
        <family val="2"/>
      </rPr>
      <t>2</t>
    </r>
    <r>
      <rPr>
        <sz val="10"/>
        <rFont val="Arial"/>
        <family val="2"/>
      </rPr>
      <t xml:space="preserve"> Emergency Broadband Benefit (EBB)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</si>
  <si>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Basic Plus</t>
  </si>
  <si>
    <r>
      <t>Plan</t>
    </r>
    <r>
      <rPr>
        <vertAlign val="superscript"/>
        <sz val="10"/>
        <rFont val="Calibri"/>
        <family val="2"/>
        <scheme val="minor"/>
      </rPr>
      <t>1</t>
    </r>
  </si>
  <si>
    <r>
      <t>Plan Type  (Voice, Basic $5.25, Standard, Family Plan, Upgrade, Basic Plus, or Promotional)</t>
    </r>
    <r>
      <rPr>
        <b/>
        <vertAlign val="superscript"/>
        <sz val="10"/>
        <rFont val="Calibri"/>
        <family val="2"/>
        <scheme val="minor"/>
      </rPr>
      <t>1</t>
    </r>
  </si>
  <si>
    <t>1f</t>
  </si>
  <si>
    <t>Promotional</t>
  </si>
  <si>
    <t>2.  EBB Calculation</t>
  </si>
  <si>
    <t>(Col N)</t>
  </si>
  <si>
    <t>Lost Revenue (Col D-H-I-J-K)</t>
  </si>
  <si>
    <t>Amount of SSA Eligible for Reimbursement (Maximum $14.85 2) (Basic Plans Receive Max $12.85 3)(Voice Only Plans Receive $0)</t>
  </si>
  <si>
    <t>1g</t>
  </si>
  <si>
    <t>EBB</t>
  </si>
  <si>
    <t>2g</t>
  </si>
  <si>
    <t>1.1g</t>
  </si>
  <si>
    <t>2.1g</t>
  </si>
  <si>
    <t>2.2g</t>
  </si>
  <si>
    <t>Federal Support up to
 $9.25 + $25</t>
  </si>
  <si>
    <t>State Makeup for Federal Support up to
$9.25 + $25</t>
  </si>
  <si>
    <t>2.3g</t>
  </si>
  <si>
    <t>1.4g</t>
  </si>
  <si>
    <t>2.4g</t>
  </si>
  <si>
    <t>1.5g</t>
  </si>
  <si>
    <t>2.5g</t>
  </si>
  <si>
    <t>2.6g</t>
  </si>
  <si>
    <t>Federal Support
 up to $5.25 + $25</t>
  </si>
  <si>
    <t>2.7g</t>
  </si>
  <si>
    <r>
      <t>State Makeup for Federal Support
up to $9.25</t>
    </r>
    <r>
      <rPr>
        <vertAlign val="superscript"/>
        <sz val="9"/>
        <rFont val="Calibri"/>
        <family val="2"/>
        <scheme val="minor"/>
      </rPr>
      <t>3</t>
    </r>
  </si>
  <si>
    <r>
      <t xml:space="preserve">Maximum SSA - (Maximum $14.85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</si>
  <si>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t>State Reimbursement Amount per Subscriber                   (Lesser of Col J+K)</t>
  </si>
  <si>
    <t>2f</t>
  </si>
  <si>
    <t>1.1f</t>
  </si>
  <si>
    <t>2.1f</t>
  </si>
  <si>
    <t>2.2f</t>
  </si>
  <si>
    <t>2.3f</t>
  </si>
  <si>
    <t>Reimbursement for 1st LifeLine line that Do not Meet Federal Broadband Standards*</t>
  </si>
  <si>
    <t>1.4h</t>
  </si>
  <si>
    <t>2.4h</t>
  </si>
  <si>
    <t>Reimbursement for Tribal Subscribers that Do not Meet Federal Broadband Standards*</t>
  </si>
  <si>
    <r>
      <t xml:space="preserve">LifeLine Funding Type </t>
    </r>
    <r>
      <rPr>
        <b/>
        <vertAlign val="superscript"/>
        <sz val="9"/>
        <rFont val="Calibri"/>
        <family val="2"/>
        <scheme val="minor"/>
      </rPr>
      <t>1</t>
    </r>
  </si>
  <si>
    <t>1.5h</t>
  </si>
  <si>
    <t>2.5h</t>
  </si>
  <si>
    <t>Reimbursement for 2nd LifeLine Line for TTY that Do not Meet Federal Broadband Standards*</t>
  </si>
  <si>
    <t>2.6h</t>
  </si>
  <si>
    <t>Reimbursement for 2nd LifeLine Line for TTY for Tribal Subscribers that Do not Meet Federal Broadband Standards*</t>
  </si>
  <si>
    <t>2.7h</t>
  </si>
  <si>
    <r>
      <rPr>
        <vertAlign val="superscript"/>
        <sz val="10"/>
        <rFont val="Calibri"/>
        <family val="2"/>
        <scheme val="minor"/>
      </rPr>
      <t>2</t>
    </r>
    <r>
      <rPr>
        <sz val="10"/>
        <rFont val="Calibri"/>
        <family val="2"/>
        <scheme val="minor"/>
      </rPr>
      <t xml:space="preserve"> Maximum SSA is $14.85 from January 1, 2021 through December 31, 2021. The SSA is updated annually, effective January 1 of each year. After 2020, service providers should update maximum SSA to reflect the amount stated in the most recent SSA Administrative Letter, available at http://cpuc.ca.gov/General.aspx?id=1100</t>
    </r>
  </si>
  <si>
    <t>3. Lines 1, 1.1, 1.2, 1.3, 1.4, 1.5, 2, 2.1, 2.2, 2.3, 2.4, 2.5, 2.6 and 2.7 for monthly recurring charges</t>
  </si>
  <si>
    <t>Cellular - EBB</t>
  </si>
  <si>
    <t>Cellular - EBB**</t>
  </si>
  <si>
    <t>Cellular (TTY) - EBB</t>
  </si>
  <si>
    <t>Cellular -EBB**</t>
  </si>
  <si>
    <t>Cellular (TTY) - EBB**</t>
  </si>
  <si>
    <t>3</t>
  </si>
  <si>
    <t>2</t>
  </si>
  <si>
    <t xml:space="preserve">State Reimbursement Amount per Subscriber   </t>
  </si>
  <si>
    <t>8</t>
  </si>
  <si>
    <t>Claim Form Line 1f, SSA, F - Promotional</t>
  </si>
  <si>
    <t>Claim Form Line 1g, SSA, F - EBB</t>
  </si>
  <si>
    <t>Claim Form Line 1.1f, SSA, F, Tribal - Promotional</t>
  </si>
  <si>
    <t>Claim Form Line 1.1g, SSA, F, Tribal - EBB</t>
  </si>
  <si>
    <t>Claim Form Line 1.4g, SSA, F - Does Not Meet Federal Broadband Standards - EBB</t>
  </si>
  <si>
    <t>Claim Form Line 1.4h, SSA, F - Does Not Meet Federal Broadband Standards - Voice</t>
  </si>
  <si>
    <t>Claim Form Line 1.5g, SSA, F, Tribal - Does Not Meet Federal Broadband Standards - EBB</t>
  </si>
  <si>
    <t>Claim Form Line 1.5h, SSA, F, Tribal - Does Not Meet Federal Broadband Standards - Voice</t>
  </si>
  <si>
    <t>Claim Form Line 2f, SSA, C - Promotional</t>
  </si>
  <si>
    <t>Claim Form Line 2g, SSA, C - EBB</t>
  </si>
  <si>
    <t>Claim Form Line 2.1f, SSA, C, Tribal - Promotional</t>
  </si>
  <si>
    <t>Claim Form Line 2.1g, SSA, C, Tribal - EBB</t>
  </si>
  <si>
    <t>Claim Form Line 2.2f, C, TTY - Promotional</t>
  </si>
  <si>
    <t>Claim Form Line 2.2g, C, TTY - EBB</t>
  </si>
  <si>
    <t>Claim Form Line 2.3f, C, TTY and Tribal - Promotional</t>
  </si>
  <si>
    <t>Claim Form Line 2.3g, C, TTY and Tribal - EBB</t>
  </si>
  <si>
    <t>Claim Form Line 2.4g, SSA, C - Does Not Meet Federal Broadband Standards - EBB</t>
  </si>
  <si>
    <t>Claim Form Line 2.4h, SSA, C - Does Not Meet Federal Broadband Standards - Voice</t>
  </si>
  <si>
    <t>Claim Form Line 2.5g, SSA, C, Tribal - Does Not Meet Federal Broadband Standards - EBB</t>
  </si>
  <si>
    <t>Claim Form Line 2.5h, SSA, C, Tribal - Does Not Meet Federal Broadband Standards - Voice</t>
  </si>
  <si>
    <t>Claim Form Line 2.6g, C, TTY - Does Not Meet Federal Broadband Standards - EBB</t>
  </si>
  <si>
    <t>Claim Form Line 2.6h, C, TTY - Does Not Meet Federal Broadband Standards - Voice</t>
  </si>
  <si>
    <t>Claim Form Line 2.7g, C, TTY and Tribal - Does Not Meet Federal Broadband Standards - EBB</t>
  </si>
  <si>
    <t>Claim Form Line 2.7h, C, TTY and Tribal - Does Not Meet Federal Broadband Standards - Voice</t>
  </si>
  <si>
    <t>Weighted Average, F - Promotional</t>
  </si>
  <si>
    <t>Weighted Average, F - EBB</t>
  </si>
  <si>
    <t>Weighted Average, F - Do Not Meet Federal Broadband Standards - Voice</t>
  </si>
  <si>
    <t>Weighted Average, F - Do Not Meet Federal Broadband Standards - EBB</t>
  </si>
  <si>
    <t>Weighted Average, C - Promotional</t>
  </si>
  <si>
    <t>Weighted Average, C - EBB</t>
  </si>
  <si>
    <t>Weighted Average, C - Do Not Meet Federal Broadband Standards - Voice</t>
  </si>
  <si>
    <t>Weighted Average, C - Do Not Meet Federal Broadband Standards - EBB</t>
  </si>
  <si>
    <t>Claim Form Line 2.7e, C, TTY and Tribal - Does Not Meet Federal Broadband Standards - Basic Plan $9.25</t>
  </si>
  <si>
    <t>2**</t>
  </si>
  <si>
    <t>1**</t>
  </si>
  <si>
    <t>7**</t>
  </si>
  <si>
    <t>8**</t>
  </si>
  <si>
    <t>2 (TTY)</t>
  </si>
  <si>
    <t>4 (TTY)</t>
  </si>
  <si>
    <t>3 (TTY)</t>
  </si>
  <si>
    <t>7 (TTY)</t>
  </si>
  <si>
    <t>5 (TTY)</t>
  </si>
  <si>
    <t>1 (TTY)</t>
  </si>
  <si>
    <t>8 (TTY)</t>
  </si>
  <si>
    <t>(Col O)</t>
  </si>
  <si>
    <t>Review with the "Claim Form Summary" Tab</t>
  </si>
  <si>
    <t>Lines 1 - 2</t>
  </si>
  <si>
    <t>Lines 1</t>
  </si>
  <si>
    <t>Lines 1.1</t>
  </si>
  <si>
    <t>Lines 1.4</t>
  </si>
  <si>
    <t>Lines 1.5</t>
  </si>
  <si>
    <t>Lines 2</t>
  </si>
  <si>
    <t>Lines 2.1</t>
  </si>
  <si>
    <t>Lines 2.2</t>
  </si>
  <si>
    <t>Lines 2.3</t>
  </si>
  <si>
    <t>Lines 2.4</t>
  </si>
  <si>
    <t>Lines 2.5</t>
  </si>
  <si>
    <t>Lines 2.6</t>
  </si>
  <si>
    <t>Lines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</si>
</sst>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0"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11"/>
      <name val="Cambria"/>
      <family val="1"/>
    </font>
    <font>
      <strike/>
      <sz val="10"/>
      <color rgb="FFFF0000"/>
      <name val="Cambria"/>
      <family val="1"/>
    </font>
    <font>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sz val="10"/>
      <color rgb="FF0070C0"/>
      <name val="Arial"/>
      <family val="2"/>
    </font>
    <font>
      <vertAlign val="superscript"/>
      <sz val="9"/>
      <name val="Calibri"/>
      <family val="2"/>
      <scheme val="minor"/>
    </font>
    <font>
      <b/>
      <strike/>
      <sz val="11"/>
      <name val="Cambria"/>
      <family val="1"/>
    </font>
    <font>
      <strike/>
      <sz val="10"/>
      <name val="Cambria"/>
      <family val="1"/>
    </font>
    <font>
      <sz val="11"/>
      <name val="Arial"/>
      <family val="2"/>
    </font>
    <font>
      <i/>
      <sz val="11"/>
      <name val="Calibri"/>
      <family val="2"/>
    </font>
    <font>
      <b/>
      <sz val="11"/>
      <name val="Calibri"/>
      <family val="2"/>
      <scheme val="minor"/>
    </font>
    <font>
      <b/>
      <sz val="16"/>
      <name val="Calibri"/>
      <family val="2"/>
    </font>
    <font>
      <b/>
      <vertAlign val="superscript"/>
      <sz val="11"/>
      <name val="Calibri"/>
      <family val="2"/>
      <scheme val="minor"/>
    </font>
    <font>
      <vertAlign val="superscript"/>
      <sz val="10"/>
      <name val="Arial"/>
      <family val="2"/>
    </font>
    <font>
      <b/>
      <vertAlign val="superscript"/>
      <sz val="10"/>
      <name val="Calibri"/>
      <family val="2"/>
      <scheme val="minor"/>
    </font>
    <font>
      <b/>
      <vertAlign val="superscript"/>
      <sz val="9"/>
      <name val="Calibri"/>
      <family val="2"/>
      <scheme val="minor"/>
    </font>
    <font>
      <b/>
      <sz val="10"/>
      <name val="Arial"/>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E7E6E6"/>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double">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medium">
        <color indexed="64"/>
      </top>
      <bottom/>
      <diagonal/>
    </border>
  </borders>
  <cellStyleXfs count="7">
    <xf numFmtId="0" fontId="0" fillId="0" borderId="0"/>
    <xf numFmtId="0" fontId="9" fillId="0" borderId="0"/>
    <xf numFmtId="44" fontId="25"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424">
    <xf numFmtId="0" fontId="0" fillId="0" borderId="0" xfId="0"/>
    <xf numFmtId="0" fontId="3" fillId="0" borderId="0" xfId="0" applyFont="1"/>
    <xf numFmtId="0" fontId="4" fillId="0" borderId="0" xfId="0" applyFont="1"/>
    <xf numFmtId="0" fontId="6" fillId="0" borderId="0" xfId="0" applyFont="1"/>
    <xf numFmtId="0" fontId="1" fillId="0" borderId="0" xfId="0" applyFont="1"/>
    <xf numFmtId="0" fontId="8" fillId="0" borderId="0" xfId="0" applyFont="1"/>
    <xf numFmtId="0" fontId="0" fillId="0" borderId="0" xfId="0" applyAlignment="1">
      <alignment wrapText="1"/>
    </xf>
    <xf numFmtId="0" fontId="6" fillId="0" borderId="4" xfId="0" applyFont="1" applyBorder="1" applyAlignment="1">
      <alignment vertical="top" wrapText="1"/>
    </xf>
    <xf numFmtId="0" fontId="5" fillId="0" borderId="0" xfId="0" applyFont="1"/>
    <xf numFmtId="0" fontId="10" fillId="0" borderId="2" xfId="0" applyFont="1" applyBorder="1" applyAlignment="1">
      <alignment vertical="top" wrapText="1"/>
    </xf>
    <xf numFmtId="0" fontId="10" fillId="0" borderId="4" xfId="0" applyFont="1" applyBorder="1" applyAlignment="1">
      <alignment vertical="top" wrapText="1"/>
    </xf>
    <xf numFmtId="0" fontId="3" fillId="0" borderId="0" xfId="0" applyFont="1" applyAlignment="1">
      <alignment horizontal="left" indent="4"/>
    </xf>
    <xf numFmtId="0" fontId="0" fillId="0" borderId="0" xfId="0" applyBorder="1"/>
    <xf numFmtId="0" fontId="5" fillId="0" borderId="0" xfId="0" applyFont="1" applyAlignment="1"/>
    <xf numFmtId="0" fontId="6" fillId="0" borderId="1" xfId="0" applyFont="1" applyBorder="1" applyAlignment="1">
      <alignment vertical="top" wrapText="1"/>
    </xf>
    <xf numFmtId="49" fontId="6" fillId="0" borderId="0" xfId="0" applyNumberFormat="1" applyFont="1"/>
    <xf numFmtId="49" fontId="3" fillId="0" borderId="0" xfId="0" applyNumberFormat="1" applyFont="1"/>
    <xf numFmtId="49" fontId="10" fillId="0" borderId="1" xfId="0" applyNumberFormat="1" applyFont="1" applyBorder="1" applyAlignment="1">
      <alignment vertical="top" wrapText="1"/>
    </xf>
    <xf numFmtId="49" fontId="0" fillId="0" borderId="0" xfId="0" applyNumberFormat="1"/>
    <xf numFmtId="0" fontId="11" fillId="0" borderId="0" xfId="0" applyFont="1"/>
    <xf numFmtId="49" fontId="13" fillId="0" borderId="0" xfId="0" applyNumberFormat="1" applyFont="1" applyAlignment="1">
      <alignment horizontal="left"/>
    </xf>
    <xf numFmtId="0" fontId="13" fillId="0" borderId="0" xfId="0" applyFont="1" applyAlignment="1">
      <alignment horizontal="left"/>
    </xf>
    <xf numFmtId="0" fontId="13" fillId="0" borderId="1" xfId="0" applyFont="1" applyBorder="1" applyAlignment="1">
      <alignment horizontal="center" wrapText="1"/>
    </xf>
    <xf numFmtId="0" fontId="13" fillId="0" borderId="0" xfId="0" applyFont="1" applyAlignment="1">
      <alignment horizontal="right"/>
    </xf>
    <xf numFmtId="0" fontId="13" fillId="0" borderId="0" xfId="0" applyFont="1"/>
    <xf numFmtId="0" fontId="13" fillId="0" borderId="0" xfId="0" applyFont="1" applyAlignment="1">
      <alignment wrapText="1"/>
    </xf>
    <xf numFmtId="0" fontId="13" fillId="0" borderId="0" xfId="0" applyFont="1" applyAlignment="1">
      <alignment horizontal="right" wrapText="1"/>
    </xf>
    <xf numFmtId="4" fontId="13" fillId="0" borderId="0" xfId="0" applyNumberFormat="1" applyFont="1" applyAlignment="1">
      <alignment wrapText="1"/>
    </xf>
    <xf numFmtId="4" fontId="13" fillId="0" borderId="1" xfId="0" applyNumberFormat="1" applyFont="1" applyBorder="1" applyAlignment="1">
      <alignment horizontal="center" wrapText="1"/>
    </xf>
    <xf numFmtId="4" fontId="13"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9" fillId="0" borderId="0" xfId="0" applyNumberFormat="1" applyFont="1"/>
    <xf numFmtId="3" fontId="0" fillId="0" borderId="0" xfId="0" applyNumberFormat="1"/>
    <xf numFmtId="0" fontId="15" fillId="0" borderId="0" xfId="0" applyFont="1" applyAlignment="1">
      <alignment wrapText="1"/>
    </xf>
    <xf numFmtId="49" fontId="14" fillId="0" borderId="0" xfId="0" applyNumberFormat="1" applyFont="1" applyAlignment="1">
      <alignment horizontal="left"/>
    </xf>
    <xf numFmtId="49" fontId="9" fillId="0" borderId="0" xfId="0" applyNumberFormat="1" applyFont="1" applyAlignment="1">
      <alignment horizontal="left"/>
    </xf>
    <xf numFmtId="0" fontId="0" fillId="0" borderId="0" xfId="0"/>
    <xf numFmtId="0" fontId="17" fillId="0" borderId="0" xfId="0" applyFont="1"/>
    <xf numFmtId="0" fontId="19" fillId="0" borderId="0" xfId="0" applyFont="1"/>
    <xf numFmtId="0" fontId="18" fillId="0" borderId="0" xfId="0" applyFont="1" applyAlignment="1">
      <alignment horizontal="justify"/>
    </xf>
    <xf numFmtId="0" fontId="18" fillId="0" borderId="0" xfId="0" applyFont="1"/>
    <xf numFmtId="0" fontId="18" fillId="0" borderId="0" xfId="0" applyFont="1" applyAlignment="1"/>
    <xf numFmtId="0" fontId="13" fillId="0" borderId="1" xfId="0" applyFont="1" applyBorder="1" applyAlignment="1">
      <alignment vertical="top" wrapText="1"/>
    </xf>
    <xf numFmtId="0" fontId="13" fillId="0" borderId="2" xfId="0" applyFont="1" applyBorder="1" applyAlignment="1">
      <alignment vertical="top" wrapText="1"/>
    </xf>
    <xf numFmtId="0" fontId="20" fillId="0" borderId="0" xfId="0" applyFont="1"/>
    <xf numFmtId="0" fontId="22" fillId="0" borderId="0" xfId="0" applyFont="1"/>
    <xf numFmtId="2" fontId="17" fillId="0" borderId="11" xfId="0" applyNumberFormat="1" applyFont="1" applyBorder="1" applyAlignment="1">
      <alignment horizontal="right"/>
    </xf>
    <xf numFmtId="49" fontId="17" fillId="0" borderId="11" xfId="0" applyNumberFormat="1" applyFont="1" applyBorder="1" applyAlignment="1">
      <alignment horizontal="center"/>
    </xf>
    <xf numFmtId="0" fontId="23" fillId="0" borderId="0" xfId="0" applyFont="1"/>
    <xf numFmtId="0" fontId="17" fillId="0" borderId="0" xfId="0" applyFont="1" applyFill="1"/>
    <xf numFmtId="0" fontId="18" fillId="0" borderId="2" xfId="0" applyFont="1" applyBorder="1" applyAlignment="1">
      <alignment horizontal="center"/>
    </xf>
    <xf numFmtId="0" fontId="18" fillId="0" borderId="1" xfId="0" applyFont="1" applyBorder="1" applyAlignment="1">
      <alignment horizontal="center" vertical="top" wrapText="1"/>
    </xf>
    <xf numFmtId="0" fontId="18" fillId="0" borderId="2" xfId="0" applyFont="1" applyBorder="1" applyAlignment="1">
      <alignment horizontal="center" vertical="top" wrapText="1"/>
    </xf>
    <xf numFmtId="0" fontId="18" fillId="0" borderId="4" xfId="0" applyFont="1" applyBorder="1" applyAlignment="1">
      <alignment horizontal="center" vertical="top" wrapText="1"/>
    </xf>
    <xf numFmtId="8" fontId="18" fillId="0" borderId="4" xfId="0" applyNumberFormat="1" applyFont="1" applyBorder="1" applyAlignment="1">
      <alignment horizontal="right"/>
    </xf>
    <xf numFmtId="0" fontId="17" fillId="0" borderId="0" xfId="0" applyFont="1" applyFill="1" applyBorder="1"/>
    <xf numFmtId="0" fontId="20" fillId="0" borderId="0" xfId="0" applyFont="1" applyAlignment="1">
      <alignment horizontal="left"/>
    </xf>
    <xf numFmtId="0" fontId="19" fillId="0" borderId="0" xfId="0" applyFont="1" applyAlignment="1">
      <alignment wrapText="1"/>
    </xf>
    <xf numFmtId="44" fontId="18" fillId="0" borderId="9" xfId="2" applyFont="1" applyFill="1" applyBorder="1" applyAlignment="1"/>
    <xf numFmtId="44" fontId="18" fillId="0" borderId="14" xfId="2" applyFont="1" applyBorder="1" applyAlignment="1"/>
    <xf numFmtId="44" fontId="18" fillId="0" borderId="0" xfId="2" applyFont="1" applyBorder="1" applyAlignment="1"/>
    <xf numFmtId="44" fontId="18" fillId="0" borderId="0" xfId="2" applyFont="1" applyAlignment="1"/>
    <xf numFmtId="44" fontId="18" fillId="0" borderId="9" xfId="2" applyFont="1" applyBorder="1" applyAlignment="1"/>
    <xf numFmtId="44" fontId="18" fillId="0" borderId="9" xfId="2" applyFont="1" applyBorder="1"/>
    <xf numFmtId="44" fontId="18" fillId="0" borderId="0" xfId="2" applyFont="1"/>
    <xf numFmtId="0" fontId="16" fillId="0" borderId="0" xfId="0" applyFont="1"/>
    <xf numFmtId="0" fontId="22" fillId="0" borderId="12" xfId="0" applyFont="1" applyBorder="1"/>
    <xf numFmtId="0" fontId="27" fillId="0" borderId="0" xfId="1" applyFont="1"/>
    <xf numFmtId="49" fontId="17" fillId="0" borderId="11" xfId="0" applyNumberFormat="1" applyFont="1" applyBorder="1"/>
    <xf numFmtId="49" fontId="17" fillId="0" borderId="0" xfId="0" applyNumberFormat="1" applyFont="1" applyAlignment="1">
      <alignment horizontal="left"/>
    </xf>
    <xf numFmtId="0" fontId="21" fillId="0" borderId="1" xfId="0" applyFont="1" applyBorder="1" applyAlignment="1">
      <alignment horizontal="center" wrapText="1"/>
    </xf>
    <xf numFmtId="0" fontId="17" fillId="0" borderId="1" xfId="0" applyFont="1" applyBorder="1" applyAlignment="1">
      <alignment wrapText="1"/>
    </xf>
    <xf numFmtId="0" fontId="22" fillId="0" borderId="1" xfId="0" applyFont="1" applyBorder="1" applyAlignment="1">
      <alignment horizontal="center"/>
    </xf>
    <xf numFmtId="44" fontId="17" fillId="0" borderId="1" xfId="0" applyNumberFormat="1" applyFont="1" applyBorder="1"/>
    <xf numFmtId="0" fontId="19" fillId="0" borderId="0" xfId="0" applyFont="1" applyAlignment="1">
      <alignment horizontal="left" indent="6"/>
    </xf>
    <xf numFmtId="0" fontId="19" fillId="0" borderId="0" xfId="0" applyFont="1" applyAlignment="1">
      <alignment horizontal="left" indent="4"/>
    </xf>
    <xf numFmtId="0" fontId="22" fillId="0" borderId="3" xfId="0" applyFont="1" applyBorder="1" applyAlignment="1">
      <alignment vertical="top" wrapText="1"/>
    </xf>
    <xf numFmtId="0" fontId="18" fillId="0" borderId="11" xfId="0" applyFont="1" applyBorder="1" applyAlignment="1">
      <alignment horizontal="center"/>
    </xf>
    <xf numFmtId="0" fontId="18" fillId="0" borderId="11" xfId="0" applyFont="1" applyBorder="1" applyAlignment="1">
      <alignment horizontal="center" wrapText="1"/>
    </xf>
    <xf numFmtId="0" fontId="22" fillId="0" borderId="22" xfId="0" applyFont="1" applyBorder="1" applyAlignment="1">
      <alignment horizontal="center" vertical="center" wrapText="1"/>
    </xf>
    <xf numFmtId="0" fontId="22" fillId="0" borderId="11" xfId="0" applyFont="1" applyBorder="1" applyAlignment="1">
      <alignment horizontal="center" vertical="center" wrapText="1"/>
    </xf>
    <xf numFmtId="8" fontId="18" fillId="0" borderId="4" xfId="0" applyNumberFormat="1" applyFont="1" applyBorder="1" applyAlignment="1">
      <alignment horizontal="left"/>
    </xf>
    <xf numFmtId="164" fontId="17" fillId="0" borderId="11" xfId="0" applyNumberFormat="1" applyFont="1" applyBorder="1" applyAlignment="1">
      <alignment horizontal="right"/>
    </xf>
    <xf numFmtId="164" fontId="17" fillId="2" borderId="11" xfId="2" applyNumberFormat="1" applyFont="1" applyFill="1" applyBorder="1"/>
    <xf numFmtId="164" fontId="6" fillId="0" borderId="1" xfId="0" applyNumberFormat="1" applyFont="1" applyBorder="1" applyAlignment="1">
      <alignment horizontal="right" wrapText="1"/>
    </xf>
    <xf numFmtId="164" fontId="6" fillId="0" borderId="4" xfId="0" applyNumberFormat="1" applyFont="1" applyBorder="1" applyAlignment="1">
      <alignment horizontal="right" wrapText="1"/>
    </xf>
    <xf numFmtId="164" fontId="6" fillId="2" borderId="4" xfId="0" applyNumberFormat="1" applyFont="1" applyFill="1" applyBorder="1" applyAlignment="1">
      <alignment horizontal="right" wrapText="1"/>
    </xf>
    <xf numFmtId="44" fontId="17" fillId="0" borderId="4" xfId="0" applyNumberFormat="1" applyFont="1" applyBorder="1" applyAlignment="1">
      <alignment vertical="top" wrapText="1"/>
    </xf>
    <xf numFmtId="0" fontId="17" fillId="0" borderId="4" xfId="0" applyFont="1" applyBorder="1" applyAlignment="1">
      <alignment vertical="top" wrapText="1"/>
    </xf>
    <xf numFmtId="44" fontId="17" fillId="0" borderId="4" xfId="0" applyNumberFormat="1" applyFont="1" applyBorder="1" applyAlignment="1">
      <alignment horizontal="right" vertical="top" wrapText="1"/>
    </xf>
    <xf numFmtId="0" fontId="22" fillId="0" borderId="1" xfId="0" applyFont="1" applyBorder="1" applyAlignment="1">
      <alignment vertical="top" wrapText="1"/>
    </xf>
    <xf numFmtId="0" fontId="22" fillId="0" borderId="2" xfId="0" applyFont="1" applyBorder="1" applyAlignment="1">
      <alignment vertical="top" wrapText="1"/>
    </xf>
    <xf numFmtId="0" fontId="17" fillId="0" borderId="3" xfId="0" applyFont="1" applyBorder="1" applyAlignment="1">
      <alignment horizontal="left" vertical="top" wrapText="1" indent="1"/>
    </xf>
    <xf numFmtId="0" fontId="0" fillId="0" borderId="0" xfId="0"/>
    <xf numFmtId="0" fontId="17" fillId="0" borderId="0" xfId="0" applyFont="1"/>
    <xf numFmtId="0" fontId="18" fillId="0" borderId="22" xfId="0" applyFont="1" applyBorder="1" applyAlignment="1">
      <alignment horizontal="center"/>
    </xf>
    <xf numFmtId="0" fontId="22" fillId="0" borderId="11" xfId="1" applyFont="1" applyBorder="1" applyAlignment="1">
      <alignment horizontal="center" vertical="center" wrapText="1"/>
    </xf>
    <xf numFmtId="2" fontId="17" fillId="0" borderId="27" xfId="0" applyNumberFormat="1" applyFont="1" applyBorder="1" applyAlignment="1">
      <alignment horizontal="right"/>
    </xf>
    <xf numFmtId="0" fontId="7" fillId="0" borderId="3" xfId="0" applyFont="1" applyBorder="1" applyAlignment="1">
      <alignment vertical="top" wrapText="1"/>
    </xf>
    <xf numFmtId="44" fontId="17" fillId="0" borderId="5" xfId="0" applyNumberFormat="1" applyFont="1" applyBorder="1" applyAlignment="1">
      <alignment vertical="top" wrapText="1"/>
    </xf>
    <xf numFmtId="44" fontId="17" fillId="0" borderId="8" xfId="0" applyNumberFormat="1" applyFont="1" applyBorder="1" applyAlignment="1">
      <alignment vertical="top" wrapText="1"/>
    </xf>
    <xf numFmtId="44" fontId="17" fillId="0" borderId="3" xfId="0" applyNumberFormat="1" applyFont="1" applyBorder="1" applyAlignment="1">
      <alignment vertical="top" wrapText="1"/>
    </xf>
    <xf numFmtId="2" fontId="17" fillId="0" borderId="1" xfId="0" applyNumberFormat="1" applyFont="1" applyBorder="1"/>
    <xf numFmtId="4" fontId="17" fillId="0" borderId="4" xfId="0" applyNumberFormat="1" applyFont="1" applyFill="1" applyBorder="1" applyAlignment="1">
      <alignment vertical="top" wrapText="1"/>
    </xf>
    <xf numFmtId="44" fontId="17" fillId="0" borderId="4" xfId="0" applyNumberFormat="1" applyFont="1" applyFill="1" applyBorder="1" applyAlignment="1">
      <alignment vertical="top" wrapText="1"/>
    </xf>
    <xf numFmtId="44" fontId="17" fillId="0" borderId="0" xfId="0" applyNumberFormat="1" applyFont="1"/>
    <xf numFmtId="2" fontId="17" fillId="0" borderId="0" xfId="0" applyNumberFormat="1" applyFont="1"/>
    <xf numFmtId="0" fontId="17" fillId="0" borderId="11" xfId="0" applyFont="1" applyBorder="1" applyAlignment="1">
      <alignment horizontal="center"/>
    </xf>
    <xf numFmtId="0" fontId="16" fillId="0" borderId="0" xfId="0" applyFont="1" applyAlignment="1">
      <alignment wrapText="1"/>
    </xf>
    <xf numFmtId="44" fontId="17" fillId="5" borderId="0" xfId="0" applyNumberFormat="1" applyFont="1" applyFill="1"/>
    <xf numFmtId="0" fontId="9" fillId="0" borderId="0" xfId="0" applyFont="1"/>
    <xf numFmtId="0" fontId="6" fillId="0" borderId="0" xfId="0" applyFont="1" applyFill="1"/>
    <xf numFmtId="0" fontId="6" fillId="0" borderId="0" xfId="0" applyFont="1" applyAlignment="1">
      <alignment horizontal="left" indent="4"/>
    </xf>
    <xf numFmtId="0" fontId="7" fillId="0" borderId="0" xfId="0" applyFont="1" applyAlignment="1">
      <alignment horizontal="left" indent="2"/>
    </xf>
    <xf numFmtId="0" fontId="7" fillId="0" borderId="0" xfId="0" applyFont="1"/>
    <xf numFmtId="3" fontId="7" fillId="0" borderId="4" xfId="0" applyNumberFormat="1" applyFont="1" applyBorder="1" applyAlignment="1">
      <alignment vertical="top" wrapText="1"/>
    </xf>
    <xf numFmtId="0" fontId="17" fillId="0" borderId="0" xfId="1" applyFont="1"/>
    <xf numFmtId="0" fontId="18" fillId="5" borderId="0" xfId="0" applyFont="1" applyFill="1" applyAlignment="1">
      <alignment wrapText="1"/>
    </xf>
    <xf numFmtId="0" fontId="9" fillId="5" borderId="0" xfId="0" applyFont="1" applyFill="1"/>
    <xf numFmtId="4" fontId="18" fillId="0" borderId="0" xfId="0" applyNumberFormat="1" applyFont="1" applyAlignment="1">
      <alignment wrapText="1"/>
    </xf>
    <xf numFmtId="2" fontId="18" fillId="0" borderId="0" xfId="0" applyNumberFormat="1" applyFont="1" applyAlignment="1">
      <alignment wrapText="1"/>
    </xf>
    <xf numFmtId="8" fontId="18" fillId="0" borderId="0" xfId="0" applyNumberFormat="1" applyFont="1" applyAlignment="1">
      <alignment wrapText="1"/>
    </xf>
    <xf numFmtId="4" fontId="21" fillId="0" borderId="0" xfId="0" applyNumberFormat="1" applyFont="1" applyAlignment="1">
      <alignment wrapText="1"/>
    </xf>
    <xf numFmtId="43" fontId="18" fillId="5" borderId="0" xfId="0" applyNumberFormat="1" applyFont="1" applyFill="1" applyAlignment="1">
      <alignment wrapText="1"/>
    </xf>
    <xf numFmtId="3" fontId="18" fillId="0" borderId="0" xfId="0" applyNumberFormat="1" applyFont="1" applyAlignment="1">
      <alignment wrapText="1"/>
    </xf>
    <xf numFmtId="0" fontId="22" fillId="0" borderId="11" xfId="0" applyFont="1" applyBorder="1" applyAlignment="1">
      <alignment wrapText="1"/>
    </xf>
    <xf numFmtId="0" fontId="22" fillId="0" borderId="11" xfId="0" applyFont="1" applyBorder="1" applyAlignment="1">
      <alignment horizontal="center" wrapText="1"/>
    </xf>
    <xf numFmtId="2" fontId="17" fillId="2" borderId="1" xfId="0" applyNumberFormat="1" applyFont="1" applyFill="1" applyBorder="1" applyAlignment="1">
      <alignment horizontal="right"/>
    </xf>
    <xf numFmtId="0" fontId="17" fillId="0" borderId="11" xfId="0" applyFont="1" applyBorder="1" applyAlignment="1">
      <alignment horizontal="center" vertical="center" wrapText="1"/>
    </xf>
    <xf numFmtId="164" fontId="17" fillId="0" borderId="11" xfId="0" applyNumberFormat="1" applyFont="1" applyBorder="1" applyAlignment="1">
      <alignment wrapText="1"/>
    </xf>
    <xf numFmtId="164" fontId="17" fillId="0" borderId="11" xfId="0" applyNumberFormat="1" applyFont="1" applyFill="1" applyBorder="1" applyAlignment="1">
      <alignment horizontal="right"/>
    </xf>
    <xf numFmtId="0" fontId="22" fillId="0" borderId="6" xfId="0" applyFont="1" applyBorder="1"/>
    <xf numFmtId="49" fontId="18" fillId="0" borderId="4" xfId="0" applyNumberFormat="1" applyFont="1" applyBorder="1" applyAlignment="1">
      <alignment horizontal="center"/>
    </xf>
    <xf numFmtId="49" fontId="18" fillId="0" borderId="2" xfId="0" applyNumberFormat="1" applyFont="1" applyBorder="1" applyAlignment="1">
      <alignment horizontal="center"/>
    </xf>
    <xf numFmtId="49" fontId="7" fillId="0" borderId="15" xfId="0" applyNumberFormat="1" applyFont="1" applyBorder="1" applyAlignment="1">
      <alignment horizontal="center" vertical="top" wrapText="1"/>
    </xf>
    <xf numFmtId="2" fontId="7" fillId="0" borderId="15" xfId="0" applyNumberFormat="1" applyFont="1" applyBorder="1" applyAlignment="1">
      <alignment horizontal="right" wrapText="1"/>
    </xf>
    <xf numFmtId="164" fontId="7" fillId="3" borderId="18" xfId="0" applyNumberFormat="1" applyFont="1" applyFill="1" applyBorder="1" applyAlignment="1">
      <alignment horizontal="right" wrapText="1"/>
    </xf>
    <xf numFmtId="0" fontId="7" fillId="0" borderId="0" xfId="0" applyFont="1" applyAlignment="1">
      <alignment horizontal="center"/>
    </xf>
    <xf numFmtId="4" fontId="7" fillId="0" borderId="0" xfId="0" applyNumberFormat="1" applyFont="1" applyAlignment="1">
      <alignment horizontal="center" wrapText="1"/>
    </xf>
    <xf numFmtId="0" fontId="7" fillId="0" borderId="0" xfId="0" applyFont="1" applyAlignment="1">
      <alignment horizontal="right" wrapText="1"/>
    </xf>
    <xf numFmtId="2" fontId="7" fillId="0" borderId="16" xfId="0" applyNumberFormat="1" applyFont="1" applyBorder="1" applyAlignment="1">
      <alignment horizontal="right" wrapText="1"/>
    </xf>
    <xf numFmtId="4" fontId="7" fillId="0" borderId="0" xfId="0" applyNumberFormat="1" applyFont="1" applyAlignment="1">
      <alignment wrapText="1"/>
    </xf>
    <xf numFmtId="0" fontId="9" fillId="0" borderId="0" xfId="0" applyFont="1" applyAlignment="1">
      <alignment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17" fillId="0" borderId="11" xfId="0" applyFont="1" applyBorder="1" applyAlignment="1">
      <alignment wrapText="1"/>
    </xf>
    <xf numFmtId="0" fontId="17" fillId="0" borderId="11" xfId="0" applyFont="1" applyBorder="1" applyAlignment="1">
      <alignment horizontal="center" wrapText="1"/>
    </xf>
    <xf numFmtId="164" fontId="17" fillId="0" borderId="11" xfId="0" applyNumberFormat="1" applyFont="1" applyBorder="1" applyAlignment="1">
      <alignment horizontal="right" wrapText="1"/>
    </xf>
    <xf numFmtId="0" fontId="9" fillId="0" borderId="0" xfId="0" applyFont="1" applyFill="1"/>
    <xf numFmtId="0" fontId="29" fillId="0" borderId="0" xfId="0" applyFont="1" applyAlignment="1">
      <alignment horizontal="left" wrapText="1"/>
    </xf>
    <xf numFmtId="0" fontId="30" fillId="0" borderId="0" xfId="0" applyFont="1"/>
    <xf numFmtId="0" fontId="30" fillId="0" borderId="0" xfId="0" applyFont="1" applyAlignment="1">
      <alignment wrapText="1"/>
    </xf>
    <xf numFmtId="0" fontId="31" fillId="0" borderId="0" xfId="0" applyFont="1"/>
    <xf numFmtId="0" fontId="22" fillId="0" borderId="12" xfId="0" applyFont="1" applyBorder="1" applyAlignment="1">
      <alignment horizontal="center"/>
    </xf>
    <xf numFmtId="0" fontId="33" fillId="0" borderId="11" xfId="0" applyFont="1" applyBorder="1" applyAlignment="1">
      <alignment horizontal="center" vertical="center" wrapText="1"/>
    </xf>
    <xf numFmtId="0" fontId="22" fillId="3" borderId="12" xfId="0" applyFont="1" applyFill="1" applyBorder="1"/>
    <xf numFmtId="0" fontId="22" fillId="3" borderId="6" xfId="0" applyFont="1" applyFill="1" applyBorder="1"/>
    <xf numFmtId="164" fontId="18" fillId="0" borderId="4" xfId="0" applyNumberFormat="1" applyFont="1" applyBorder="1"/>
    <xf numFmtId="164" fontId="18" fillId="4" borderId="4" xfId="0" applyNumberFormat="1" applyFont="1" applyFill="1" applyBorder="1"/>
    <xf numFmtId="164" fontId="18" fillId="0" borderId="1" xfId="0" applyNumberFormat="1" applyFont="1" applyBorder="1"/>
    <xf numFmtId="164" fontId="18" fillId="4" borderId="1" xfId="0" applyNumberFormat="1" applyFont="1" applyFill="1" applyBorder="1"/>
    <xf numFmtId="8" fontId="18" fillId="0" borderId="0" xfId="0" applyNumberFormat="1" applyFont="1" applyAlignment="1">
      <alignment horizontal="right"/>
    </xf>
    <xf numFmtId="49" fontId="18" fillId="0" borderId="0" xfId="0" applyNumberFormat="1" applyFont="1" applyAlignment="1">
      <alignment horizontal="left"/>
    </xf>
    <xf numFmtId="49" fontId="18" fillId="0" borderId="0" xfId="0" applyNumberFormat="1" applyFont="1" applyAlignment="1">
      <alignment horizontal="right"/>
    </xf>
    <xf numFmtId="164" fontId="18" fillId="0" borderId="0" xfId="0" applyNumberFormat="1" applyFont="1"/>
    <xf numFmtId="0" fontId="18" fillId="0" borderId="12" xfId="0" applyFont="1" applyBorder="1" applyAlignment="1">
      <alignment wrapText="1"/>
    </xf>
    <xf numFmtId="8" fontId="18" fillId="0" borderId="12" xfId="0" applyNumberFormat="1" applyFont="1" applyBorder="1" applyAlignment="1">
      <alignment horizontal="right"/>
    </xf>
    <xf numFmtId="49" fontId="18" fillId="0" borderId="12" xfId="0" applyNumberFormat="1" applyFont="1" applyBorder="1" applyAlignment="1">
      <alignment horizontal="left"/>
    </xf>
    <xf numFmtId="49" fontId="18" fillId="0" borderId="12" xfId="0" applyNumberFormat="1" applyFont="1" applyBorder="1" applyAlignment="1">
      <alignment horizontal="right"/>
    </xf>
    <xf numFmtId="164" fontId="18" fillId="0" borderId="12" xfId="0" applyNumberFormat="1" applyFont="1" applyBorder="1"/>
    <xf numFmtId="164" fontId="18" fillId="0" borderId="28" xfId="0" applyNumberFormat="1" applyFont="1" applyBorder="1"/>
    <xf numFmtId="49" fontId="7" fillId="0" borderId="29" xfId="0" applyNumberFormat="1" applyFont="1" applyBorder="1" applyAlignment="1">
      <alignment horizontal="center" vertical="top" wrapText="1"/>
    </xf>
    <xf numFmtId="0" fontId="7" fillId="0" borderId="0" xfId="0" applyFont="1" applyAlignment="1">
      <alignment horizontal="left"/>
    </xf>
    <xf numFmtId="49" fontId="7" fillId="0" borderId="0" xfId="0" applyNumberFormat="1" applyFont="1" applyAlignment="1">
      <alignment horizontal="center" vertical="top" wrapText="1"/>
    </xf>
    <xf numFmtId="49" fontId="7" fillId="0" borderId="0" xfId="0" applyNumberFormat="1" applyFont="1" applyAlignment="1">
      <alignment horizontal="center" wrapText="1"/>
    </xf>
    <xf numFmtId="49" fontId="7" fillId="0" borderId="0" xfId="0" applyNumberFormat="1" applyFont="1" applyAlignment="1">
      <alignment horizontal="right" wrapText="1"/>
    </xf>
    <xf numFmtId="4" fontId="7" fillId="0" borderId="0" xfId="0" applyNumberFormat="1" applyFont="1" applyAlignment="1">
      <alignment horizontal="right" wrapText="1"/>
    </xf>
    <xf numFmtId="164" fontId="7" fillId="0" borderId="17" xfId="0" applyNumberFormat="1" applyFont="1" applyBorder="1" applyAlignment="1">
      <alignment horizontal="right" wrapText="1"/>
    </xf>
    <xf numFmtId="0" fontId="7" fillId="0" borderId="0" xfId="0" applyFont="1" applyAlignment="1">
      <alignment horizontal="center" vertical="top" wrapText="1"/>
    </xf>
    <xf numFmtId="164" fontId="7" fillId="0" borderId="0" xfId="0" applyNumberFormat="1" applyFont="1" applyAlignment="1">
      <alignment horizontal="right" wrapText="1"/>
    </xf>
    <xf numFmtId="4" fontId="18" fillId="3" borderId="0" xfId="0" applyNumberFormat="1" applyFont="1" applyFill="1" applyAlignment="1">
      <alignment wrapText="1"/>
    </xf>
    <xf numFmtId="44" fontId="17" fillId="3" borderId="0" xfId="0" applyNumberFormat="1" applyFont="1" applyFill="1"/>
    <xf numFmtId="0" fontId="18" fillId="3" borderId="0" xfId="0" applyFont="1" applyFill="1" applyAlignment="1">
      <alignment wrapText="1"/>
    </xf>
    <xf numFmtId="2" fontId="17" fillId="3" borderId="0" xfId="0" applyNumberFormat="1" applyFont="1" applyFill="1"/>
    <xf numFmtId="4" fontId="7" fillId="0" borderId="4" xfId="0" applyNumberFormat="1" applyFont="1" applyFill="1" applyBorder="1" applyAlignment="1">
      <alignment vertical="top" wrapText="1"/>
    </xf>
    <xf numFmtId="0" fontId="7" fillId="0" borderId="1" xfId="1" applyFont="1" applyFill="1" applyBorder="1" applyAlignment="1">
      <alignment vertical="top" wrapText="1"/>
    </xf>
    <xf numFmtId="0" fontId="7" fillId="0" borderId="0" xfId="1" applyFont="1" applyFill="1" applyAlignment="1">
      <alignment vertical="top" wrapText="1"/>
    </xf>
    <xf numFmtId="0" fontId="6" fillId="0" borderId="0" xfId="0" applyFont="1" applyFill="1" applyAlignment="1">
      <alignment horizontal="left" indent="4"/>
    </xf>
    <xf numFmtId="44" fontId="18" fillId="0" borderId="14" xfId="2" applyFont="1" applyFill="1" applyBorder="1" applyAlignment="1"/>
    <xf numFmtId="44" fontId="18" fillId="0" borderId="19" xfId="2" applyFont="1" applyFill="1" applyBorder="1" applyAlignment="1"/>
    <xf numFmtId="44" fontId="18" fillId="0" borderId="0" xfId="2" applyFont="1" applyFill="1" applyBorder="1" applyAlignment="1"/>
    <xf numFmtId="0" fontId="17" fillId="0" borderId="0" xfId="0" applyFont="1" applyAlignment="1">
      <alignment wrapText="1"/>
    </xf>
    <xf numFmtId="0" fontId="18" fillId="0" borderId="0" xfId="0" applyFont="1" applyAlignment="1">
      <alignment wrapText="1"/>
    </xf>
    <xf numFmtId="49" fontId="20" fillId="0" borderId="0" xfId="0" applyNumberFormat="1" applyFont="1" applyAlignment="1">
      <alignment horizontal="left"/>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5" xfId="0" applyFont="1" applyBorder="1" applyAlignment="1">
      <alignment wrapText="1"/>
    </xf>
    <xf numFmtId="0" fontId="5" fillId="0" borderId="1" xfId="0" applyFont="1" applyBorder="1" applyAlignment="1">
      <alignment vertical="top" wrapText="1"/>
    </xf>
    <xf numFmtId="0" fontId="5" fillId="0" borderId="2" xfId="0" applyFont="1" applyBorder="1" applyAlignment="1">
      <alignment vertical="top" wrapText="1"/>
    </xf>
    <xf numFmtId="0" fontId="3" fillId="0" borderId="3" xfId="0" applyFont="1" applyBorder="1" applyAlignment="1">
      <alignment vertical="top" wrapText="1"/>
    </xf>
    <xf numFmtId="164" fontId="3" fillId="0" borderId="4" xfId="0" applyNumberFormat="1" applyFont="1" applyBorder="1" applyAlignment="1">
      <alignment vertical="top" wrapText="1"/>
    </xf>
    <xf numFmtId="0" fontId="3" fillId="0" borderId="4" xfId="0" applyFont="1" applyBorder="1" applyAlignment="1">
      <alignment vertical="top" wrapText="1"/>
    </xf>
    <xf numFmtId="0" fontId="5" fillId="0" borderId="3" xfId="0" applyFont="1" applyBorder="1" applyAlignment="1">
      <alignment vertical="top" wrapText="1"/>
    </xf>
    <xf numFmtId="164" fontId="3" fillId="2" borderId="4" xfId="0" applyNumberFormat="1" applyFont="1" applyFill="1" applyBorder="1" applyAlignment="1">
      <alignment vertical="top" wrapText="1"/>
    </xf>
    <xf numFmtId="49" fontId="17" fillId="0" borderId="22" xfId="0" applyNumberFormat="1" applyFont="1" applyBorder="1"/>
    <xf numFmtId="49" fontId="7" fillId="0" borderId="31" xfId="0" applyNumberFormat="1" applyFont="1" applyBorder="1" applyAlignment="1">
      <alignment horizontal="center" vertical="top" wrapText="1"/>
    </xf>
    <xf numFmtId="49" fontId="7" fillId="0" borderId="31" xfId="0" applyNumberFormat="1" applyFont="1" applyBorder="1" applyAlignment="1">
      <alignment horizontal="center" wrapText="1"/>
    </xf>
    <xf numFmtId="164" fontId="7" fillId="0" borderId="31" xfId="0" applyNumberFormat="1" applyFont="1" applyBorder="1" applyAlignment="1">
      <alignment horizontal="right" wrapText="1"/>
    </xf>
    <xf numFmtId="2" fontId="7" fillId="0" borderId="31" xfId="0" applyNumberFormat="1" applyFont="1" applyBorder="1" applyAlignment="1">
      <alignment horizontal="right" wrapText="1"/>
    </xf>
    <xf numFmtId="164" fontId="7" fillId="0" borderId="18" xfId="0" applyNumberFormat="1" applyFont="1" applyBorder="1" applyAlignment="1">
      <alignment horizontal="right" wrapText="1"/>
    </xf>
    <xf numFmtId="0" fontId="7" fillId="0" borderId="33" xfId="0" applyFont="1" applyBorder="1" applyAlignment="1">
      <alignment horizontal="left"/>
    </xf>
    <xf numFmtId="49" fontId="7" fillId="0" borderId="34" xfId="0" applyNumberFormat="1" applyFont="1" applyBorder="1" applyAlignment="1">
      <alignment horizontal="center" wrapText="1"/>
    </xf>
    <xf numFmtId="4" fontId="7" fillId="0" borderId="34" xfId="0" applyNumberFormat="1" applyFont="1" applyBorder="1" applyAlignment="1">
      <alignment horizontal="center" wrapText="1"/>
    </xf>
    <xf numFmtId="4" fontId="7" fillId="0" borderId="28" xfId="0" applyNumberFormat="1" applyFont="1" applyBorder="1" applyAlignment="1">
      <alignment horizontal="right" wrapText="1"/>
    </xf>
    <xf numFmtId="0" fontId="7" fillId="0" borderId="34" xfId="0" applyFont="1" applyBorder="1" applyAlignment="1">
      <alignment horizontal="center"/>
    </xf>
    <xf numFmtId="164" fontId="7" fillId="6" borderId="4" xfId="0" applyNumberFormat="1" applyFont="1" applyFill="1" applyBorder="1" applyAlignment="1">
      <alignment horizontal="right" wrapText="1"/>
    </xf>
    <xf numFmtId="164" fontId="7" fillId="6" borderId="0" xfId="0" applyNumberFormat="1" applyFont="1" applyFill="1" applyAlignment="1">
      <alignment horizontal="right" wrapText="1"/>
    </xf>
    <xf numFmtId="0" fontId="7" fillId="0" borderId="36" xfId="0" applyFont="1" applyBorder="1" applyAlignment="1">
      <alignment horizontal="center" vertical="top" wrapText="1"/>
    </xf>
    <xf numFmtId="164" fontId="7" fillId="6" borderId="18" xfId="0" applyNumberFormat="1" applyFont="1" applyFill="1" applyBorder="1" applyAlignment="1">
      <alignment horizontal="right" wrapText="1"/>
    </xf>
    <xf numFmtId="0" fontId="7" fillId="0" borderId="34" xfId="0" applyFont="1" applyBorder="1"/>
    <xf numFmtId="49" fontId="7" fillId="0" borderId="34" xfId="0" applyNumberFormat="1" applyFont="1" applyBorder="1" applyAlignment="1">
      <alignment horizontal="center" vertical="top" wrapText="1"/>
    </xf>
    <xf numFmtId="0" fontId="7" fillId="0" borderId="34" xfId="0" applyFont="1" applyBorder="1" applyAlignment="1">
      <alignment horizontal="center" vertical="top" wrapText="1"/>
    </xf>
    <xf numFmtId="164" fontId="7" fillId="0" borderId="34" xfId="0" applyNumberFormat="1" applyFont="1" applyBorder="1" applyAlignment="1">
      <alignment horizontal="right" wrapText="1"/>
    </xf>
    <xf numFmtId="164" fontId="7" fillId="6" borderId="28" xfId="0" applyNumberFormat="1" applyFont="1" applyFill="1" applyBorder="1" applyAlignment="1">
      <alignment horizontal="right" wrapText="1"/>
    </xf>
    <xf numFmtId="0" fontId="7" fillId="0" borderId="34" xfId="0" applyFont="1" applyBorder="1" applyAlignment="1">
      <alignment horizontal="left"/>
    </xf>
    <xf numFmtId="49" fontId="7" fillId="0" borderId="34" xfId="0" applyNumberFormat="1" applyFont="1" applyBorder="1" applyAlignment="1">
      <alignment horizontal="right" wrapText="1"/>
    </xf>
    <xf numFmtId="49" fontId="7" fillId="0" borderId="37" xfId="0" applyNumberFormat="1" applyFont="1" applyBorder="1" applyAlignment="1">
      <alignment horizontal="center" vertical="top" wrapText="1"/>
    </xf>
    <xf numFmtId="0" fontId="13" fillId="6" borderId="0" xfId="0" applyFont="1" applyFill="1" applyAlignment="1">
      <alignment horizontal="center"/>
    </xf>
    <xf numFmtId="164" fontId="17" fillId="0" borderId="0" xfId="0" applyNumberFormat="1" applyFont="1" applyFill="1"/>
    <xf numFmtId="1" fontId="17" fillId="0" borderId="0" xfId="0" applyNumberFormat="1" applyFont="1" applyAlignment="1">
      <alignment wrapText="1"/>
    </xf>
    <xf numFmtId="4" fontId="18" fillId="7" borderId="0" xfId="0" applyNumberFormat="1" applyFont="1" applyFill="1" applyAlignment="1">
      <alignment wrapText="1"/>
    </xf>
    <xf numFmtId="0" fontId="18" fillId="7" borderId="0" xfId="0" applyFont="1" applyFill="1" applyAlignment="1">
      <alignment wrapText="1"/>
    </xf>
    <xf numFmtId="0" fontId="18" fillId="0" borderId="4" xfId="0" applyFont="1" applyBorder="1" applyAlignment="1">
      <alignment horizontal="center"/>
    </xf>
    <xf numFmtId="0" fontId="17" fillId="0" borderId="0" xfId="0" applyFont="1" applyAlignment="1">
      <alignment horizontal="left"/>
    </xf>
    <xf numFmtId="0" fontId="18" fillId="0" borderId="4" xfId="0" applyFont="1" applyBorder="1" applyAlignment="1">
      <alignment horizontal="left"/>
    </xf>
    <xf numFmtId="49" fontId="18" fillId="0" borderId="4" xfId="0" applyNumberFormat="1" applyFont="1" applyBorder="1" applyAlignment="1">
      <alignment horizontal="left"/>
    </xf>
    <xf numFmtId="0" fontId="13" fillId="6" borderId="0" xfId="0" applyFont="1" applyFill="1" applyAlignment="1">
      <alignment horizontal="left"/>
    </xf>
    <xf numFmtId="0" fontId="17" fillId="0" borderId="0" xfId="1" applyFont="1" applyAlignment="1">
      <alignment horizontal="left"/>
    </xf>
    <xf numFmtId="0" fontId="18" fillId="3" borderId="4" xfId="0" applyFont="1" applyFill="1" applyBorder="1" applyAlignment="1">
      <alignment horizontal="left"/>
    </xf>
    <xf numFmtId="49" fontId="18" fillId="3" borderId="4" xfId="0" applyNumberFormat="1" applyFont="1" applyFill="1" applyBorder="1" applyAlignment="1">
      <alignment horizontal="left"/>
    </xf>
    <xf numFmtId="49" fontId="18" fillId="6" borderId="4" xfId="0" applyNumberFormat="1" applyFont="1" applyFill="1" applyBorder="1" applyAlignment="1">
      <alignment horizontal="left"/>
    </xf>
    <xf numFmtId="49" fontId="18" fillId="0" borderId="36" xfId="0" applyNumberFormat="1" applyFont="1" applyBorder="1" applyAlignment="1">
      <alignment horizontal="center"/>
    </xf>
    <xf numFmtId="49" fontId="7" fillId="0" borderId="36" xfId="0" applyNumberFormat="1" applyFont="1" applyBorder="1" applyAlignment="1">
      <alignment horizontal="center" vertical="top" wrapText="1"/>
    </xf>
    <xf numFmtId="164" fontId="7" fillId="6" borderId="19" xfId="0" applyNumberFormat="1" applyFont="1" applyFill="1" applyBorder="1" applyAlignment="1">
      <alignment horizontal="right" wrapText="1"/>
    </xf>
    <xf numFmtId="8" fontId="18" fillId="0" borderId="36" xfId="0" applyNumberFormat="1" applyFont="1" applyBorder="1" applyAlignment="1">
      <alignment horizontal="left"/>
    </xf>
    <xf numFmtId="0" fontId="13" fillId="0" borderId="0" xfId="0" applyFont="1" applyFill="1"/>
    <xf numFmtId="0" fontId="7" fillId="3" borderId="3" xfId="0" applyFont="1" applyFill="1" applyBorder="1" applyAlignment="1">
      <alignment vertical="top" wrapText="1"/>
    </xf>
    <xf numFmtId="0" fontId="7" fillId="3" borderId="3" xfId="1" applyFont="1" applyFill="1" applyBorder="1" applyAlignment="1">
      <alignment vertical="top" wrapText="1"/>
    </xf>
    <xf numFmtId="0" fontId="7" fillId="0" borderId="0" xfId="1" applyFont="1" applyAlignment="1">
      <alignment vertical="top" wrapText="1"/>
    </xf>
    <xf numFmtId="0" fontId="7" fillId="0" borderId="10" xfId="0" applyFont="1" applyBorder="1" applyAlignment="1">
      <alignment horizontal="left"/>
    </xf>
    <xf numFmtId="164" fontId="7" fillId="3" borderId="16" xfId="0" applyNumberFormat="1" applyFont="1" applyFill="1" applyBorder="1" applyAlignment="1">
      <alignment horizontal="right" wrapText="1"/>
    </xf>
    <xf numFmtId="0" fontId="7" fillId="0" borderId="42" xfId="0" applyFont="1" applyBorder="1" applyAlignment="1">
      <alignment horizontal="center" vertical="top" wrapText="1"/>
    </xf>
    <xf numFmtId="164" fontId="7" fillId="3" borderId="28" xfId="0" applyNumberFormat="1" applyFont="1" applyFill="1" applyBorder="1" applyAlignment="1">
      <alignment horizontal="right" wrapText="1"/>
    </xf>
    <xf numFmtId="0" fontId="7" fillId="0" borderId="38" xfId="0" applyFont="1" applyBorder="1" applyAlignment="1">
      <alignment horizontal="left"/>
    </xf>
    <xf numFmtId="0" fontId="7" fillId="0" borderId="38" xfId="0" applyFont="1" applyBorder="1" applyAlignment="1">
      <alignment horizontal="center"/>
    </xf>
    <xf numFmtId="0" fontId="7" fillId="0" borderId="43" xfId="0" applyFont="1" applyBorder="1" applyAlignment="1">
      <alignment horizontal="left"/>
    </xf>
    <xf numFmtId="164" fontId="7" fillId="6" borderId="35" xfId="0" applyNumberFormat="1" applyFont="1" applyFill="1" applyBorder="1" applyAlignment="1">
      <alignment horizontal="right" wrapText="1"/>
    </xf>
    <xf numFmtId="49" fontId="7" fillId="0" borderId="42" xfId="0" applyNumberFormat="1" applyFont="1" applyBorder="1" applyAlignment="1">
      <alignment horizontal="center" vertical="top" wrapText="1"/>
    </xf>
    <xf numFmtId="4" fontId="7" fillId="0" borderId="34" xfId="0" applyNumberFormat="1" applyFont="1" applyBorder="1" applyAlignment="1">
      <alignment horizontal="right" wrapText="1"/>
    </xf>
    <xf numFmtId="0" fontId="7" fillId="0" borderId="34" xfId="0" applyFont="1" applyBorder="1" applyAlignment="1">
      <alignment horizontal="right" wrapText="1"/>
    </xf>
    <xf numFmtId="49" fontId="18" fillId="0" borderId="42" xfId="0" applyNumberFormat="1" applyFont="1" applyBorder="1" applyAlignment="1">
      <alignment horizontal="center"/>
    </xf>
    <xf numFmtId="49" fontId="7" fillId="0" borderId="42" xfId="0" applyNumberFormat="1" applyFont="1" applyBorder="1" applyAlignment="1">
      <alignment horizontal="center" wrapText="1"/>
    </xf>
    <xf numFmtId="2" fontId="7" fillId="0" borderId="42" xfId="0" applyNumberFormat="1" applyFont="1" applyBorder="1" applyAlignment="1">
      <alignment horizontal="right" wrapText="1"/>
    </xf>
    <xf numFmtId="8" fontId="18" fillId="0" borderId="42" xfId="0" applyNumberFormat="1" applyFont="1" applyBorder="1" applyAlignment="1">
      <alignment horizontal="left"/>
    </xf>
    <xf numFmtId="49" fontId="7" fillId="0" borderId="45" xfId="0" applyNumberFormat="1" applyFont="1" applyBorder="1" applyAlignment="1">
      <alignment horizontal="center" vertical="top" wrapText="1"/>
    </xf>
    <xf numFmtId="0" fontId="7" fillId="0" borderId="38" xfId="0" applyFont="1" applyBorder="1"/>
    <xf numFmtId="0" fontId="7" fillId="0" borderId="38" xfId="0" applyFont="1" applyBorder="1" applyAlignment="1">
      <alignment horizontal="right" wrapText="1"/>
    </xf>
    <xf numFmtId="0" fontId="7" fillId="0" borderId="38" xfId="0" applyFont="1" applyBorder="1" applyAlignment="1">
      <alignment horizontal="center" vertical="top" wrapText="1"/>
    </xf>
    <xf numFmtId="49" fontId="18" fillId="3" borderId="44" xfId="0" applyNumberFormat="1" applyFont="1" applyFill="1" applyBorder="1" applyAlignment="1">
      <alignment horizontal="left"/>
    </xf>
    <xf numFmtId="0" fontId="13" fillId="0" borderId="10" xfId="0" applyFont="1" applyBorder="1"/>
    <xf numFmtId="4" fontId="7" fillId="0" borderId="35" xfId="0" applyNumberFormat="1" applyFont="1" applyBorder="1" applyAlignment="1">
      <alignment horizontal="right" wrapText="1"/>
    </xf>
    <xf numFmtId="164" fontId="7" fillId="0" borderId="35" xfId="0" applyNumberFormat="1" applyFont="1" applyBorder="1" applyAlignment="1">
      <alignment horizontal="right" wrapText="1"/>
    </xf>
    <xf numFmtId="164" fontId="7" fillId="0" borderId="15" xfId="0" applyNumberFormat="1" applyFont="1" applyBorder="1" applyAlignment="1">
      <alignment horizontal="right" wrapText="1"/>
    </xf>
    <xf numFmtId="164" fontId="7" fillId="3" borderId="47" xfId="0" applyNumberFormat="1" applyFont="1" applyFill="1" applyBorder="1" applyAlignment="1">
      <alignment horizontal="right" wrapText="1"/>
    </xf>
    <xf numFmtId="164" fontId="7" fillId="6" borderId="49" xfId="0" applyNumberFormat="1" applyFont="1" applyFill="1" applyBorder="1" applyAlignment="1">
      <alignment horizontal="right" wrapText="1"/>
    </xf>
    <xf numFmtId="2" fontId="7" fillId="0" borderId="34" xfId="0" applyNumberFormat="1" applyFont="1" applyBorder="1" applyAlignment="1">
      <alignment horizontal="right" wrapText="1"/>
    </xf>
    <xf numFmtId="164" fontId="7" fillId="6" borderId="48" xfId="0" applyNumberFormat="1" applyFont="1" applyFill="1" applyBorder="1" applyAlignment="1">
      <alignment horizontal="right" wrapText="1"/>
    </xf>
    <xf numFmtId="0" fontId="7" fillId="0" borderId="14" xfId="0" applyFont="1" applyBorder="1" applyAlignment="1">
      <alignment horizontal="center"/>
    </xf>
    <xf numFmtId="164" fontId="7" fillId="0" borderId="49" xfId="0" applyNumberFormat="1" applyFont="1" applyBorder="1" applyAlignment="1">
      <alignment horizontal="right" wrapText="1"/>
    </xf>
    <xf numFmtId="0" fontId="13" fillId="0" borderId="0" xfId="0" applyFont="1" applyBorder="1"/>
    <xf numFmtId="8" fontId="18" fillId="6" borderId="1" xfId="0" applyNumberFormat="1" applyFont="1" applyFill="1" applyBorder="1" applyAlignment="1">
      <alignment horizontal="left"/>
    </xf>
    <xf numFmtId="8" fontId="18" fillId="6" borderId="36" xfId="0" applyNumberFormat="1" applyFont="1" applyFill="1" applyBorder="1" applyAlignment="1">
      <alignment horizontal="left"/>
    </xf>
    <xf numFmtId="0" fontId="17" fillId="0" borderId="0" xfId="1" applyFont="1" applyAlignment="1">
      <alignment vertical="top" wrapText="1"/>
    </xf>
    <xf numFmtId="0" fontId="17" fillId="0" borderId="0" xfId="0" applyFont="1" applyAlignment="1">
      <alignment wrapText="1"/>
    </xf>
    <xf numFmtId="0" fontId="18" fillId="0" borderId="0" xfId="0" applyFont="1" applyAlignment="1">
      <alignment wrapText="1"/>
    </xf>
    <xf numFmtId="0" fontId="17" fillId="3" borderId="0" xfId="0" applyFont="1" applyFill="1" applyAlignment="1">
      <alignment horizontal="left" wrapText="1"/>
    </xf>
    <xf numFmtId="49" fontId="20" fillId="0" borderId="0" xfId="0" applyNumberFormat="1" applyFont="1" applyAlignment="1">
      <alignment horizontal="left"/>
    </xf>
    <xf numFmtId="0" fontId="34" fillId="8" borderId="25" xfId="0" applyFont="1" applyFill="1" applyBorder="1" applyAlignment="1">
      <alignment horizontal="center" vertical="top" wrapText="1"/>
    </xf>
    <xf numFmtId="0" fontId="34" fillId="8" borderId="26" xfId="0" applyFont="1" applyFill="1" applyBorder="1" applyAlignment="1">
      <alignment vertical="top" wrapText="1"/>
    </xf>
    <xf numFmtId="0" fontId="7" fillId="6" borderId="11" xfId="0" applyFont="1" applyFill="1" applyBorder="1" applyAlignment="1">
      <alignment vertical="top" wrapText="1"/>
    </xf>
    <xf numFmtId="0" fontId="7" fillId="9" borderId="11" xfId="0" applyFont="1" applyFill="1" applyBorder="1" applyAlignment="1">
      <alignment vertical="top" wrapText="1"/>
    </xf>
    <xf numFmtId="0" fontId="34" fillId="10" borderId="25" xfId="0" applyFont="1" applyFill="1" applyBorder="1" applyAlignment="1">
      <alignment horizontal="center" vertical="top" wrapText="1"/>
    </xf>
    <xf numFmtId="0" fontId="34" fillId="10" borderId="26" xfId="0" applyFont="1" applyFill="1" applyBorder="1" applyAlignment="1">
      <alignment vertical="top" wrapText="1"/>
    </xf>
    <xf numFmtId="0" fontId="7" fillId="3" borderId="11" xfId="0" applyFont="1" applyFill="1" applyBorder="1" applyAlignment="1">
      <alignment vertical="top" wrapText="1"/>
    </xf>
    <xf numFmtId="0" fontId="7" fillId="9" borderId="50" xfId="0" applyFont="1" applyFill="1" applyBorder="1" applyAlignment="1">
      <alignment vertical="top" wrapText="1"/>
    </xf>
    <xf numFmtId="49" fontId="21" fillId="0" borderId="4" xfId="0" applyNumberFormat="1" applyFont="1" applyBorder="1" applyAlignment="1">
      <alignment horizontal="center"/>
    </xf>
    <xf numFmtId="0" fontId="22" fillId="0" borderId="13" xfId="0" applyFont="1" applyBorder="1"/>
    <xf numFmtId="0" fontId="18" fillId="0" borderId="1" xfId="0" applyFont="1" applyBorder="1" applyAlignment="1">
      <alignment horizontal="center" wrapText="1"/>
    </xf>
    <xf numFmtId="0" fontId="17" fillId="0" borderId="1" xfId="0" applyFont="1" applyBorder="1" applyAlignment="1">
      <alignment horizontal="center" vertical="top" wrapText="1"/>
    </xf>
    <xf numFmtId="0" fontId="17" fillId="0" borderId="0" xfId="0" applyFont="1" applyAlignment="1">
      <alignment horizontal="center"/>
    </xf>
    <xf numFmtId="0" fontId="22" fillId="3" borderId="13" xfId="0" applyFont="1" applyFill="1" applyBorder="1"/>
    <xf numFmtId="0" fontId="17" fillId="0" borderId="13" xfId="0" applyFont="1" applyBorder="1" applyAlignment="1">
      <alignment horizontal="center"/>
    </xf>
    <xf numFmtId="0" fontId="17" fillId="0" borderId="7" xfId="0" applyFont="1" applyBorder="1"/>
    <xf numFmtId="0" fontId="17" fillId="3" borderId="7" xfId="0" applyFont="1" applyFill="1" applyBorder="1"/>
    <xf numFmtId="0" fontId="17" fillId="6" borderId="0" xfId="0" applyFont="1" applyFill="1"/>
    <xf numFmtId="0" fontId="22" fillId="6" borderId="12" xfId="0" applyFont="1" applyFill="1" applyBorder="1"/>
    <xf numFmtId="0" fontId="18" fillId="6" borderId="2" xfId="0" applyFont="1" applyFill="1" applyBorder="1" applyAlignment="1">
      <alignment horizontal="center"/>
    </xf>
    <xf numFmtId="164" fontId="18" fillId="6" borderId="4" xfId="0" applyNumberFormat="1" applyFont="1" applyFill="1" applyBorder="1"/>
    <xf numFmtId="164" fontId="18" fillId="6" borderId="0" xfId="0" applyNumberFormat="1" applyFont="1" applyFill="1"/>
    <xf numFmtId="164" fontId="18" fillId="6" borderId="12" xfId="0" applyNumberFormat="1" applyFont="1" applyFill="1" applyBorder="1"/>
    <xf numFmtId="0" fontId="0" fillId="6" borderId="0" xfId="0" applyFill="1"/>
    <xf numFmtId="0" fontId="22" fillId="6" borderId="6" xfId="0" applyFont="1" applyFill="1" applyBorder="1"/>
    <xf numFmtId="0" fontId="17" fillId="6" borderId="4" xfId="0" applyFont="1" applyFill="1" applyBorder="1" applyAlignment="1">
      <alignment horizontal="center" vertical="top" wrapText="1"/>
    </xf>
    <xf numFmtId="49" fontId="17" fillId="0" borderId="0" xfId="0" applyNumberFormat="1" applyFont="1" applyAlignment="1">
      <alignment horizontal="center"/>
    </xf>
    <xf numFmtId="49" fontId="22" fillId="0" borderId="12" xfId="0" applyNumberFormat="1" applyFont="1" applyBorder="1" applyAlignment="1">
      <alignment horizontal="center"/>
    </xf>
    <xf numFmtId="49" fontId="18" fillId="0" borderId="1" xfId="0" applyNumberFormat="1" applyFont="1" applyBorder="1" applyAlignment="1">
      <alignment horizontal="center" vertical="top" wrapText="1"/>
    </xf>
    <xf numFmtId="49" fontId="21" fillId="0" borderId="2" xfId="0" applyNumberFormat="1" applyFont="1" applyBorder="1" applyAlignment="1">
      <alignment horizontal="center"/>
    </xf>
    <xf numFmtId="49" fontId="18" fillId="0" borderId="1" xfId="0" applyNumberFormat="1" applyFont="1" applyBorder="1" applyAlignment="1">
      <alignment horizontal="center"/>
    </xf>
    <xf numFmtId="49" fontId="18" fillId="0" borderId="0" xfId="0" applyNumberFormat="1" applyFont="1" applyAlignment="1">
      <alignment horizontal="center"/>
    </xf>
    <xf numFmtId="8" fontId="18" fillId="0" borderId="0" xfId="0" applyNumberFormat="1" applyFont="1" applyAlignment="1">
      <alignment horizontal="left"/>
    </xf>
    <xf numFmtId="49" fontId="18" fillId="0" borderId="0" xfId="0" applyNumberFormat="1" applyFont="1" applyAlignment="1">
      <alignment horizontal="center" wrapText="1"/>
    </xf>
    <xf numFmtId="49" fontId="22" fillId="3" borderId="12" xfId="0" applyNumberFormat="1" applyFont="1" applyFill="1" applyBorder="1" applyAlignment="1">
      <alignment horizontal="center"/>
    </xf>
    <xf numFmtId="0" fontId="21" fillId="0" borderId="4" xfId="0" applyFont="1" applyBorder="1" applyAlignment="1">
      <alignment horizontal="center" vertical="top" wrapText="1"/>
    </xf>
    <xf numFmtId="49" fontId="18" fillId="0" borderId="38" xfId="0" applyNumberFormat="1" applyFont="1" applyBorder="1" applyAlignment="1">
      <alignment horizontal="center"/>
    </xf>
    <xf numFmtId="0" fontId="18" fillId="0" borderId="1" xfId="0" applyFont="1" applyBorder="1" applyAlignment="1">
      <alignment horizontal="center"/>
    </xf>
    <xf numFmtId="49" fontId="18" fillId="0" borderId="12" xfId="0" applyNumberFormat="1" applyFont="1" applyBorder="1" applyAlignment="1">
      <alignment horizontal="center" wrapText="1"/>
    </xf>
    <xf numFmtId="4" fontId="13" fillId="0" borderId="0" xfId="0" applyNumberFormat="1" applyFont="1"/>
    <xf numFmtId="0" fontId="7" fillId="0" borderId="51" xfId="0" applyFont="1" applyBorder="1" applyAlignment="1">
      <alignment horizontal="center"/>
    </xf>
    <xf numFmtId="0" fontId="7" fillId="0" borderId="33" xfId="0" applyFont="1" applyBorder="1" applyAlignment="1">
      <alignment horizontal="center"/>
    </xf>
    <xf numFmtId="0" fontId="7" fillId="0" borderId="51" xfId="0" applyFont="1" applyBorder="1" applyAlignment="1">
      <alignment horizontal="left"/>
    </xf>
    <xf numFmtId="0" fontId="7" fillId="0" borderId="10" xfId="0" applyFont="1" applyBorder="1" applyAlignment="1">
      <alignment horizontal="center"/>
    </xf>
    <xf numFmtId="164" fontId="7" fillId="6" borderId="6" xfId="0" applyNumberFormat="1" applyFont="1" applyFill="1" applyBorder="1" applyAlignment="1">
      <alignment horizontal="right" wrapText="1"/>
    </xf>
    <xf numFmtId="49" fontId="18" fillId="6" borderId="36" xfId="0" applyNumberFormat="1" applyFont="1" applyFill="1" applyBorder="1" applyAlignment="1">
      <alignment horizontal="center"/>
    </xf>
    <xf numFmtId="0" fontId="7" fillId="0" borderId="19" xfId="0" applyFont="1" applyBorder="1" applyAlignment="1">
      <alignment horizontal="center"/>
    </xf>
    <xf numFmtId="164" fontId="7" fillId="0" borderId="48" xfId="0" applyNumberFormat="1" applyFont="1" applyBorder="1" applyAlignment="1">
      <alignment horizontal="right" wrapText="1"/>
    </xf>
    <xf numFmtId="164" fontId="7" fillId="6" borderId="34" xfId="0" applyNumberFormat="1" applyFont="1" applyFill="1" applyBorder="1" applyAlignment="1">
      <alignment horizontal="right" wrapText="1"/>
    </xf>
    <xf numFmtId="4" fontId="7" fillId="0" borderId="38" xfId="0" applyNumberFormat="1" applyFont="1" applyBorder="1" applyAlignment="1">
      <alignment horizontal="right" wrapText="1"/>
    </xf>
    <xf numFmtId="164" fontId="7" fillId="0" borderId="4" xfId="0" applyNumberFormat="1" applyFont="1" applyBorder="1" applyAlignment="1">
      <alignment horizontal="right" wrapText="1"/>
    </xf>
    <xf numFmtId="49" fontId="7" fillId="0" borderId="36" xfId="0" applyNumberFormat="1" applyFont="1" applyBorder="1" applyAlignment="1">
      <alignment horizontal="center" wrapText="1"/>
    </xf>
    <xf numFmtId="2" fontId="7" fillId="0" borderId="36" xfId="0" applyNumberFormat="1" applyFont="1" applyBorder="1" applyAlignment="1">
      <alignment horizontal="right" wrapText="1"/>
    </xf>
    <xf numFmtId="164" fontId="7" fillId="0" borderId="14" xfId="0" applyNumberFormat="1" applyFont="1" applyBorder="1" applyAlignment="1">
      <alignment horizontal="right" wrapText="1"/>
    </xf>
    <xf numFmtId="0" fontId="7" fillId="0" borderId="55" xfId="0" applyFont="1" applyBorder="1" applyAlignment="1">
      <alignment horizontal="left"/>
    </xf>
    <xf numFmtId="49" fontId="18" fillId="0" borderId="56" xfId="0" applyNumberFormat="1" applyFont="1" applyBorder="1" applyAlignment="1">
      <alignment horizontal="left"/>
    </xf>
    <xf numFmtId="49" fontId="7" fillId="0" borderId="57" xfId="0" applyNumberFormat="1" applyFont="1" applyBorder="1" applyAlignment="1">
      <alignment horizontal="center" vertical="top" wrapText="1"/>
    </xf>
    <xf numFmtId="4" fontId="7" fillId="0" borderId="34" xfId="0" applyNumberFormat="1" applyFont="1" applyBorder="1" applyAlignment="1">
      <alignment wrapText="1"/>
    </xf>
    <xf numFmtId="164" fontId="7" fillId="0" borderId="19" xfId="0" applyNumberFormat="1" applyFont="1" applyBorder="1" applyAlignment="1">
      <alignment horizontal="right" wrapText="1"/>
    </xf>
    <xf numFmtId="49" fontId="18" fillId="3" borderId="56" xfId="0" applyNumberFormat="1" applyFont="1" applyFill="1" applyBorder="1" applyAlignment="1">
      <alignment horizontal="left"/>
    </xf>
    <xf numFmtId="164" fontId="7" fillId="0" borderId="15" xfId="0" applyNumberFormat="1" applyFont="1" applyBorder="1"/>
    <xf numFmtId="164" fontId="13" fillId="3" borderId="4" xfId="0" applyNumberFormat="1" applyFont="1" applyFill="1" applyBorder="1" applyAlignment="1">
      <alignment horizontal="right" wrapText="1"/>
    </xf>
    <xf numFmtId="164" fontId="13" fillId="3" borderId="47" xfId="0" applyNumberFormat="1" applyFont="1" applyFill="1" applyBorder="1" applyAlignment="1">
      <alignment horizontal="right" wrapText="1"/>
    </xf>
    <xf numFmtId="164" fontId="13" fillId="3" borderId="46" xfId="0" applyNumberFormat="1" applyFont="1" applyFill="1" applyBorder="1" applyAlignment="1">
      <alignment horizontal="right" wrapText="1"/>
    </xf>
    <xf numFmtId="164" fontId="13" fillId="3" borderId="3" xfId="0" applyNumberFormat="1" applyFont="1" applyFill="1" applyBorder="1" applyAlignment="1">
      <alignment horizontal="right" wrapText="1"/>
    </xf>
    <xf numFmtId="164" fontId="7" fillId="0" borderId="29" xfId="0" applyNumberFormat="1" applyFont="1" applyBorder="1"/>
    <xf numFmtId="164" fontId="7" fillId="0" borderId="30" xfId="0" applyNumberFormat="1" applyFont="1" applyBorder="1"/>
    <xf numFmtId="164" fontId="7" fillId="0" borderId="31" xfId="0" applyNumberFormat="1" applyFont="1" applyBorder="1"/>
    <xf numFmtId="49" fontId="17" fillId="0" borderId="1" xfId="0" applyNumberFormat="1" applyFont="1" applyBorder="1" applyAlignment="1">
      <alignment horizontal="center"/>
    </xf>
    <xf numFmtId="0" fontId="18" fillId="11" borderId="4" xfId="0" applyFont="1" applyFill="1" applyBorder="1" applyAlignment="1">
      <alignment horizontal="center" vertical="top" wrapText="1"/>
    </xf>
    <xf numFmtId="4" fontId="18" fillId="12" borderId="0" xfId="0" applyNumberFormat="1" applyFont="1" applyFill="1" applyAlignment="1">
      <alignment wrapText="1"/>
    </xf>
    <xf numFmtId="0" fontId="18" fillId="12" borderId="0" xfId="0" applyFont="1" applyFill="1" applyAlignment="1">
      <alignment wrapText="1"/>
    </xf>
    <xf numFmtId="0" fontId="16" fillId="0" borderId="10" xfId="0" applyFont="1" applyBorder="1"/>
    <xf numFmtId="44" fontId="16" fillId="0" borderId="28" xfId="0" applyNumberFormat="1" applyFont="1" applyBorder="1"/>
    <xf numFmtId="0" fontId="16" fillId="0" borderId="51" xfId="0" applyFont="1" applyBorder="1"/>
    <xf numFmtId="44" fontId="16" fillId="0" borderId="4" xfId="0" applyNumberFormat="1" applyFont="1" applyBorder="1"/>
    <xf numFmtId="0" fontId="17"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39" fillId="0" borderId="58" xfId="0" applyFont="1" applyBorder="1" applyAlignment="1">
      <alignment horizontal="center" wrapText="1"/>
    </xf>
    <xf numFmtId="0" fontId="39" fillId="0" borderId="7" xfId="0" applyFont="1" applyBorder="1" applyAlignment="1">
      <alignment horizontal="center" wrapText="1"/>
    </xf>
    <xf numFmtId="0" fontId="39" fillId="3" borderId="10" xfId="0" applyFont="1" applyFill="1" applyBorder="1" applyAlignment="1">
      <alignment horizontal="center"/>
    </xf>
    <xf numFmtId="0" fontId="39" fillId="3" borderId="28" xfId="0" applyFont="1" applyFill="1" applyBorder="1" applyAlignment="1">
      <alignment horizontal="center"/>
    </xf>
    <xf numFmtId="0" fontId="22" fillId="0" borderId="23" xfId="0" applyFont="1" applyBorder="1" applyAlignment="1">
      <alignment horizontal="center"/>
    </xf>
    <xf numFmtId="0" fontId="22" fillId="0" borderId="24" xfId="0" applyFont="1" applyBorder="1" applyAlignment="1">
      <alignment horizontal="center"/>
    </xf>
    <xf numFmtId="0" fontId="17" fillId="0" borderId="0" xfId="0" applyFont="1" applyAlignment="1">
      <alignment horizontal="left" vertical="top"/>
    </xf>
    <xf numFmtId="0" fontId="9" fillId="0" borderId="0" xfId="0" applyFont="1" applyAlignment="1">
      <alignment horizontal="left" vertical="top" wrapText="1"/>
    </xf>
    <xf numFmtId="0" fontId="17" fillId="0" borderId="0" xfId="0" applyFont="1" applyAlignment="1">
      <alignment horizontal="left" vertical="top" wrapText="1"/>
    </xf>
    <xf numFmtId="0" fontId="17" fillId="0" borderId="0" xfId="1" applyFont="1" applyAlignment="1">
      <alignment horizontal="left" vertical="top" wrapText="1"/>
    </xf>
    <xf numFmtId="0" fontId="26" fillId="0" borderId="0" xfId="0" applyFont="1" applyAlignment="1">
      <alignment horizontal="left" vertical="top" wrapText="1"/>
    </xf>
    <xf numFmtId="0" fontId="17" fillId="3" borderId="0" xfId="0" applyFont="1" applyFill="1" applyAlignment="1">
      <alignment horizontal="left" wrapText="1"/>
    </xf>
    <xf numFmtId="0" fontId="7" fillId="0" borderId="32"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13" fillId="0" borderId="13" xfId="0" applyFont="1" applyBorder="1" applyAlignment="1">
      <alignment horizontal="left" wrapText="1"/>
    </xf>
    <xf numFmtId="0" fontId="13" fillId="0" borderId="12" xfId="0" applyFont="1" applyBorder="1" applyAlignment="1">
      <alignment horizontal="left" wrapText="1"/>
    </xf>
    <xf numFmtId="0" fontId="13" fillId="0" borderId="2" xfId="0" applyFont="1" applyBorder="1" applyAlignment="1">
      <alignment horizontal="left" wrapText="1"/>
    </xf>
    <xf numFmtId="0" fontId="13" fillId="5" borderId="33" xfId="0" applyFont="1" applyFill="1" applyBorder="1" applyAlignment="1">
      <alignment horizontal="center"/>
    </xf>
    <xf numFmtId="0" fontId="13" fillId="5" borderId="34" xfId="0" applyFont="1" applyFill="1" applyBorder="1" applyAlignment="1">
      <alignment horizontal="center"/>
    </xf>
    <xf numFmtId="0" fontId="13" fillId="5" borderId="35" xfId="0" applyFont="1" applyFill="1" applyBorder="1" applyAlignment="1">
      <alignment horizontal="center"/>
    </xf>
    <xf numFmtId="0" fontId="13" fillId="0" borderId="13" xfId="0" applyFont="1" applyBorder="1" applyAlignment="1">
      <alignment horizontal="left"/>
    </xf>
    <xf numFmtId="0" fontId="13" fillId="0" borderId="12" xfId="0" applyFont="1" applyBorder="1" applyAlignment="1">
      <alignment horizontal="left"/>
    </xf>
    <xf numFmtId="0" fontId="13" fillId="0" borderId="2" xfId="0" applyFont="1" applyBorder="1" applyAlignment="1">
      <alignment horizontal="left"/>
    </xf>
    <xf numFmtId="0" fontId="7" fillId="0" borderId="52" xfId="0" applyFont="1" applyBorder="1" applyAlignment="1">
      <alignment horizontal="center"/>
    </xf>
    <xf numFmtId="0" fontId="7" fillId="0" borderId="53" xfId="0" applyFont="1" applyBorder="1" applyAlignment="1">
      <alignment horizontal="center"/>
    </xf>
    <xf numFmtId="0" fontId="7" fillId="0" borderId="54" xfId="0" applyFont="1" applyBorder="1" applyAlignment="1">
      <alignment horizontal="center"/>
    </xf>
    <xf numFmtId="0" fontId="13" fillId="3" borderId="13" xfId="0" applyFont="1" applyFill="1" applyBorder="1" applyAlignment="1">
      <alignment horizontal="left"/>
    </xf>
    <xf numFmtId="0" fontId="13" fillId="3" borderId="12" xfId="0" applyFont="1" applyFill="1" applyBorder="1" applyAlignment="1">
      <alignment horizontal="left"/>
    </xf>
    <xf numFmtId="0" fontId="13" fillId="3" borderId="2" xfId="0" applyFont="1" applyFill="1" applyBorder="1" applyAlignment="1">
      <alignment horizontal="left"/>
    </xf>
    <xf numFmtId="0" fontId="22" fillId="0" borderId="13" xfId="0" applyFont="1" applyBorder="1" applyAlignment="1">
      <alignment horizontal="left"/>
    </xf>
    <xf numFmtId="0" fontId="22" fillId="0" borderId="12" xfId="0" applyFont="1" applyBorder="1" applyAlignment="1">
      <alignment horizontal="left"/>
    </xf>
    <xf numFmtId="0" fontId="22" fillId="0" borderId="2" xfId="0" applyFont="1" applyBorder="1" applyAlignment="1">
      <alignment horizontal="left"/>
    </xf>
    <xf numFmtId="0" fontId="22" fillId="6" borderId="13" xfId="0" applyFont="1" applyFill="1" applyBorder="1" applyAlignment="1">
      <alignment horizontal="left"/>
    </xf>
    <xf numFmtId="0" fontId="22" fillId="6" borderId="12" xfId="0" applyFont="1" applyFill="1" applyBorder="1" applyAlignment="1">
      <alignment horizontal="left"/>
    </xf>
    <xf numFmtId="0" fontId="22" fillId="6" borderId="2" xfId="0" applyFont="1" applyFill="1" applyBorder="1" applyAlignment="1">
      <alignment horizontal="left"/>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22" fillId="3" borderId="13" xfId="0" applyFont="1" applyFill="1" applyBorder="1" applyAlignment="1">
      <alignment horizontal="left"/>
    </xf>
    <xf numFmtId="0" fontId="22" fillId="3" borderId="12" xfId="0" applyFont="1" applyFill="1" applyBorder="1" applyAlignment="1">
      <alignment horizontal="left"/>
    </xf>
    <xf numFmtId="0" fontId="22" fillId="3" borderId="2" xfId="0" applyFont="1" applyFill="1" applyBorder="1" applyAlignment="1">
      <alignment horizontal="left"/>
    </xf>
    <xf numFmtId="0" fontId="18" fillId="0" borderId="10" xfId="0" applyFont="1" applyBorder="1" applyAlignment="1">
      <alignment horizontal="center"/>
    </xf>
    <xf numFmtId="0" fontId="18" fillId="0" borderId="0" xfId="0" applyFont="1" applyBorder="1" applyAlignment="1">
      <alignment horizontal="center"/>
    </xf>
    <xf numFmtId="49" fontId="20" fillId="0" borderId="0" xfId="0" applyNumberFormat="1" applyFont="1" applyAlignment="1">
      <alignment horizontal="left"/>
    </xf>
    <xf numFmtId="0" fontId="24" fillId="0" borderId="0" xfId="0" applyFont="1" applyAlignment="1">
      <alignment horizontal="left"/>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7" fillId="0" borderId="5" xfId="0" applyFont="1" applyBorder="1" applyAlignment="1">
      <alignment vertical="top" wrapText="1"/>
    </xf>
    <xf numFmtId="0" fontId="17" fillId="0" borderId="8" xfId="0" applyFont="1" applyBorder="1" applyAlignment="1">
      <alignment vertical="top" wrapText="1"/>
    </xf>
    <xf numFmtId="0" fontId="17" fillId="0" borderId="3" xfId="0" applyFont="1" applyBorder="1" applyAlignment="1">
      <alignment vertical="top" wrapText="1"/>
    </xf>
    <xf numFmtId="0" fontId="5" fillId="0" borderId="1" xfId="0" applyFont="1" applyBorder="1" applyAlignment="1">
      <alignment horizontal="center" vertical="center"/>
    </xf>
  </cellXfs>
  <cellStyles count="7">
    <cellStyle name="Comma 2" xfId="5" xr:uid="{00000000-0005-0000-0000-000000000000}"/>
    <cellStyle name="Currency" xfId="2" builtinId="4"/>
    <cellStyle name="Currency 2" xfId="6" xr:uid="{00000000-0005-0000-0000-000002000000}"/>
    <cellStyle name="Currency 3" xfId="4" xr:uid="{00000000-0005-0000-0000-000003000000}"/>
    <cellStyle name="Normal" xfId="0" builtinId="0"/>
    <cellStyle name="Normal 2" xfId="1" xr:uid="{00000000-0005-0000-0000-000006000000}"/>
    <cellStyle name="Normal 3"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92"/>
  <sheetViews>
    <sheetView tabSelected="1" workbookViewId="0">
      <selection activeCell="B30" sqref="B30"/>
    </sheetView>
  </sheetViews>
  <sheetFormatPr defaultRowHeight="12.75" x14ac:dyDescent="0.2"/>
  <cols>
    <col min="1" max="1" width="87" customWidth="1"/>
    <col min="2" max="2" width="30.28515625" customWidth="1"/>
  </cols>
  <sheetData>
    <row r="1" spans="1:4" ht="18.75" x14ac:dyDescent="0.3">
      <c r="A1" s="368" t="s">
        <v>0</v>
      </c>
      <c r="B1" s="369"/>
      <c r="C1" s="95"/>
      <c r="D1" s="95"/>
    </row>
    <row r="2" spans="1:4" ht="15" x14ac:dyDescent="0.25">
      <c r="A2" s="370" t="s">
        <v>320</v>
      </c>
      <c r="B2" s="369"/>
      <c r="C2" s="95"/>
      <c r="D2" s="95"/>
    </row>
    <row r="3" spans="1:4" ht="15" x14ac:dyDescent="0.25">
      <c r="A3" s="1"/>
      <c r="B3" s="95"/>
      <c r="C3" s="95"/>
      <c r="D3" s="95"/>
    </row>
    <row r="4" spans="1:4" ht="15" x14ac:dyDescent="0.25">
      <c r="A4" s="1" t="s">
        <v>1</v>
      </c>
      <c r="B4" s="95"/>
      <c r="C4" s="95"/>
      <c r="D4" s="95"/>
    </row>
    <row r="5" spans="1:4" ht="15" x14ac:dyDescent="0.25">
      <c r="A5" s="1" t="s">
        <v>2</v>
      </c>
      <c r="B5" s="95"/>
      <c r="C5" s="95"/>
      <c r="D5" s="95"/>
    </row>
    <row r="6" spans="1:4" ht="15" x14ac:dyDescent="0.25">
      <c r="A6" s="1"/>
      <c r="B6" s="112"/>
      <c r="C6" s="95"/>
      <c r="D6" s="95"/>
    </row>
    <row r="7" spans="1:4" ht="15" x14ac:dyDescent="0.25">
      <c r="A7" s="2" t="s">
        <v>3</v>
      </c>
      <c r="B7" s="112"/>
      <c r="C7" s="95"/>
      <c r="D7" s="95"/>
    </row>
    <row r="8" spans="1:4" x14ac:dyDescent="0.2">
      <c r="A8" s="113" t="s">
        <v>4</v>
      </c>
      <c r="B8" s="60">
        <f>'Lines 1 &amp; 2 '!J26</f>
        <v>0</v>
      </c>
      <c r="C8" s="95"/>
      <c r="D8" s="95"/>
    </row>
    <row r="9" spans="1:4" s="38" customFormat="1" x14ac:dyDescent="0.2">
      <c r="A9" s="189" t="s">
        <v>5</v>
      </c>
      <c r="B9" s="190">
        <f>'Lines 1 &amp; 2 '!J48</f>
        <v>0</v>
      </c>
      <c r="C9" s="95"/>
      <c r="D9" s="69"/>
    </row>
    <row r="10" spans="1:4" s="95" customFormat="1" x14ac:dyDescent="0.2">
      <c r="A10" s="189" t="s">
        <v>6</v>
      </c>
      <c r="B10" s="191">
        <f>'Lines 1 &amp; 2 '!J67</f>
        <v>0</v>
      </c>
      <c r="D10" s="69"/>
    </row>
    <row r="11" spans="1:4" s="95" customFormat="1" x14ac:dyDescent="0.2">
      <c r="A11" s="189" t="s">
        <v>7</v>
      </c>
      <c r="B11" s="191">
        <f>'Lines 1 &amp; 2 '!J86</f>
        <v>0</v>
      </c>
      <c r="D11" s="69"/>
    </row>
    <row r="12" spans="1:4" x14ac:dyDescent="0.2">
      <c r="A12" s="189"/>
      <c r="B12" s="191"/>
      <c r="C12" s="95"/>
      <c r="D12" s="95"/>
    </row>
    <row r="13" spans="1:4" s="38" customFormat="1" x14ac:dyDescent="0.2">
      <c r="A13" s="113" t="s">
        <v>8</v>
      </c>
      <c r="B13" s="192">
        <f>'Lines 1 &amp; 2 '!J108</f>
        <v>482</v>
      </c>
      <c r="C13" s="95"/>
      <c r="D13" s="95"/>
    </row>
    <row r="14" spans="1:4" s="38" customFormat="1" x14ac:dyDescent="0.2">
      <c r="A14" s="189" t="s">
        <v>9</v>
      </c>
      <c r="B14" s="190">
        <f>'Lines 1 &amp; 2 '!J130</f>
        <v>0</v>
      </c>
      <c r="C14" s="95"/>
      <c r="D14" s="95"/>
    </row>
    <row r="15" spans="1:4" s="38" customFormat="1" x14ac:dyDescent="0.2">
      <c r="A15" s="189" t="s">
        <v>10</v>
      </c>
      <c r="B15" s="190">
        <f>'Lines 1 &amp; 2 '!J152</f>
        <v>0</v>
      </c>
      <c r="C15" s="95"/>
      <c r="D15" s="95"/>
    </row>
    <row r="16" spans="1:4" s="38" customFormat="1" x14ac:dyDescent="0.2">
      <c r="A16" s="189" t="s">
        <v>11</v>
      </c>
      <c r="B16" s="190">
        <f>'Lines 1 &amp; 2 '!J174</f>
        <v>0</v>
      </c>
      <c r="C16" s="95"/>
      <c r="D16" s="95"/>
    </row>
    <row r="17" spans="1:2" s="95" customFormat="1" x14ac:dyDescent="0.2">
      <c r="A17" s="189" t="s">
        <v>12</v>
      </c>
      <c r="B17" s="190">
        <f>'Lines 1 &amp; 2 '!J193</f>
        <v>0</v>
      </c>
    </row>
    <row r="18" spans="1:2" s="95" customFormat="1" x14ac:dyDescent="0.2">
      <c r="A18" s="189" t="s">
        <v>13</v>
      </c>
      <c r="B18" s="190">
        <f>'Lines 1 &amp; 2 '!J212</f>
        <v>30.25</v>
      </c>
    </row>
    <row r="19" spans="1:2" s="95" customFormat="1" x14ac:dyDescent="0.2">
      <c r="A19" s="189" t="s">
        <v>14</v>
      </c>
      <c r="B19" s="190">
        <f>'Lines 1 &amp; 2 '!J231</f>
        <v>5.25</v>
      </c>
    </row>
    <row r="20" spans="1:2" s="95" customFormat="1" x14ac:dyDescent="0.2">
      <c r="A20" s="189" t="s">
        <v>15</v>
      </c>
      <c r="B20" s="190">
        <f>'Lines 1 &amp; 2 '!J250</f>
        <v>0</v>
      </c>
    </row>
    <row r="21" spans="1:2" s="38" customFormat="1" x14ac:dyDescent="0.2">
      <c r="A21" s="189"/>
      <c r="B21" s="192"/>
    </row>
    <row r="22" spans="1:2" s="38" customFormat="1" x14ac:dyDescent="0.2">
      <c r="A22" s="3" t="s">
        <v>16</v>
      </c>
      <c r="B22" s="63">
        <f>'Lines 3 &amp; 4'!K8</f>
        <v>975</v>
      </c>
    </row>
    <row r="23" spans="1:2" s="38" customFormat="1" x14ac:dyDescent="0.2">
      <c r="A23" s="114" t="s">
        <v>17</v>
      </c>
      <c r="B23" s="61">
        <f>'Lines 3 &amp; 4'!K9</f>
        <v>0</v>
      </c>
    </row>
    <row r="24" spans="1:2" s="38" customFormat="1" x14ac:dyDescent="0.2">
      <c r="A24" s="114"/>
      <c r="B24" s="62"/>
    </row>
    <row r="25" spans="1:2" x14ac:dyDescent="0.2">
      <c r="A25" s="3" t="s">
        <v>18</v>
      </c>
      <c r="B25" s="63">
        <f>'Lines 3 &amp; 4'!K10</f>
        <v>585</v>
      </c>
    </row>
    <row r="26" spans="1:2" s="38" customFormat="1" x14ac:dyDescent="0.2">
      <c r="A26" s="114" t="s">
        <v>19</v>
      </c>
      <c r="B26" s="61">
        <f>'Lines 3 &amp; 4'!K11</f>
        <v>39</v>
      </c>
    </row>
    <row r="27" spans="1:2" x14ac:dyDescent="0.2">
      <c r="A27" s="114" t="s">
        <v>20</v>
      </c>
      <c r="B27" s="61">
        <f>'Lines 3 &amp; 4'!K12</f>
        <v>0</v>
      </c>
    </row>
    <row r="28" spans="1:2" s="38" customFormat="1" x14ac:dyDescent="0.2">
      <c r="A28" s="114" t="s">
        <v>21</v>
      </c>
      <c r="B28" s="61">
        <f>'Lines 3 &amp; 4'!K13</f>
        <v>0</v>
      </c>
    </row>
    <row r="29" spans="1:2" x14ac:dyDescent="0.2">
      <c r="A29" s="3"/>
      <c r="B29" s="63"/>
    </row>
    <row r="30" spans="1:2" x14ac:dyDescent="0.2">
      <c r="A30" s="3" t="s">
        <v>22</v>
      </c>
      <c r="B30" s="64">
        <f>'Line 5'!C10</f>
        <v>0</v>
      </c>
    </row>
    <row r="31" spans="1:2" x14ac:dyDescent="0.2">
      <c r="A31" s="115"/>
      <c r="B31" s="63"/>
    </row>
    <row r="32" spans="1:2" ht="15" x14ac:dyDescent="0.25">
      <c r="A32" s="2" t="s">
        <v>23</v>
      </c>
      <c r="B32" s="63"/>
    </row>
    <row r="33" spans="1:2" x14ac:dyDescent="0.2">
      <c r="A33" s="3" t="s">
        <v>24</v>
      </c>
      <c r="B33" s="63"/>
    </row>
    <row r="34" spans="1:2" x14ac:dyDescent="0.2">
      <c r="A34" s="3" t="s">
        <v>25</v>
      </c>
      <c r="B34" s="63">
        <f>ROUND('Lines 6 &amp; 7'!G24,2)</f>
        <v>52</v>
      </c>
    </row>
    <row r="35" spans="1:2" x14ac:dyDescent="0.2">
      <c r="A35" s="3" t="s">
        <v>26</v>
      </c>
      <c r="B35" s="61">
        <f>ROUND('Lines 6 &amp; 7'!D33,2)</f>
        <v>0</v>
      </c>
    </row>
    <row r="36" spans="1:2" x14ac:dyDescent="0.2">
      <c r="A36" s="3" t="s">
        <v>27</v>
      </c>
      <c r="B36" s="65">
        <f>'Lines 8 &amp; 9'!C12</f>
        <v>0</v>
      </c>
    </row>
    <row r="37" spans="1:2" x14ac:dyDescent="0.2">
      <c r="A37" s="3" t="s">
        <v>28</v>
      </c>
      <c r="B37" s="66"/>
    </row>
    <row r="38" spans="1:2" x14ac:dyDescent="0.2">
      <c r="A38" s="3" t="s">
        <v>29</v>
      </c>
      <c r="B38" s="65">
        <f>'Lines 8 &amp; 9'!C20</f>
        <v>0</v>
      </c>
    </row>
    <row r="39" spans="1:2" ht="19.5" customHeight="1" x14ac:dyDescent="0.2">
      <c r="A39" s="116" t="s">
        <v>30</v>
      </c>
      <c r="B39" s="65">
        <f>SUM(B8:B38)</f>
        <v>2168.5</v>
      </c>
    </row>
    <row r="40" spans="1:2" ht="15.75" x14ac:dyDescent="0.25">
      <c r="A40" s="4"/>
      <c r="B40" s="112"/>
    </row>
    <row r="41" spans="1:2" ht="42" customHeight="1" x14ac:dyDescent="0.2">
      <c r="A41" s="366" t="s">
        <v>31</v>
      </c>
      <c r="B41" s="367"/>
    </row>
    <row r="42" spans="1:2" x14ac:dyDescent="0.2">
      <c r="A42" s="41"/>
      <c r="B42" s="42"/>
    </row>
    <row r="43" spans="1:2" x14ac:dyDescent="0.2">
      <c r="A43" s="41" t="s">
        <v>32</v>
      </c>
      <c r="B43" s="42" t="s">
        <v>33</v>
      </c>
    </row>
    <row r="44" spans="1:2" ht="19.149999999999999" customHeight="1" x14ac:dyDescent="0.2">
      <c r="A44" s="41" t="s">
        <v>34</v>
      </c>
      <c r="B44" s="42" t="s">
        <v>35</v>
      </c>
    </row>
    <row r="45" spans="1:2" x14ac:dyDescent="0.2">
      <c r="A45" s="42" t="s">
        <v>36</v>
      </c>
      <c r="B45" s="43" t="s">
        <v>37</v>
      </c>
    </row>
    <row r="46" spans="1:2" x14ac:dyDescent="0.2">
      <c r="A46" s="42" t="s">
        <v>38</v>
      </c>
      <c r="B46" s="43" t="s">
        <v>39</v>
      </c>
    </row>
    <row r="47" spans="1:2" ht="15" x14ac:dyDescent="0.25">
      <c r="A47" s="40"/>
      <c r="B47" s="96"/>
    </row>
    <row r="48" spans="1:2" ht="27.95" customHeight="1" x14ac:dyDescent="0.2">
      <c r="A48" s="365" t="s">
        <v>40</v>
      </c>
      <c r="B48" s="365"/>
    </row>
    <row r="49" spans="1:2" x14ac:dyDescent="0.2">
      <c r="A49" s="188" t="s">
        <v>41</v>
      </c>
      <c r="B49" s="96"/>
    </row>
    <row r="50" spans="1:2" x14ac:dyDescent="0.2">
      <c r="A50" s="96" t="s">
        <v>42</v>
      </c>
      <c r="B50" s="96"/>
    </row>
    <row r="51" spans="1:2" x14ac:dyDescent="0.2">
      <c r="A51" s="112"/>
      <c r="B51" s="112"/>
    </row>
    <row r="52" spans="1:2" x14ac:dyDescent="0.2">
      <c r="A52" s="112"/>
      <c r="B52" s="112"/>
    </row>
    <row r="53" spans="1:2" ht="15" x14ac:dyDescent="0.25">
      <c r="A53" s="1" t="s">
        <v>1</v>
      </c>
      <c r="B53" s="112"/>
    </row>
    <row r="54" spans="1:2" ht="15" x14ac:dyDescent="0.25">
      <c r="A54" s="1" t="s">
        <v>43</v>
      </c>
      <c r="B54" s="112"/>
    </row>
    <row r="55" spans="1:2" x14ac:dyDescent="0.2">
      <c r="A55" s="112"/>
      <c r="B55" s="112" t="s">
        <v>44</v>
      </c>
    </row>
    <row r="56" spans="1:2" ht="15" x14ac:dyDescent="0.25">
      <c r="A56" s="5" t="s">
        <v>45</v>
      </c>
      <c r="B56" s="112"/>
    </row>
    <row r="57" spans="1:2" ht="15.75" thickBot="1" x14ac:dyDescent="0.3">
      <c r="A57" s="1"/>
      <c r="B57" s="112"/>
    </row>
    <row r="58" spans="1:2" ht="13.5" thickBot="1" x14ac:dyDescent="0.25">
      <c r="A58" s="44" t="s">
        <v>46</v>
      </c>
      <c r="B58" s="45" t="s">
        <v>47</v>
      </c>
    </row>
    <row r="59" spans="1:2" ht="13.5" thickBot="1" x14ac:dyDescent="0.25">
      <c r="A59" s="100" t="s">
        <v>48</v>
      </c>
      <c r="B59" s="117">
        <f>SUM('Lines 3 &amp; 4'!J8:J13)</f>
        <v>42</v>
      </c>
    </row>
    <row r="60" spans="1:2" x14ac:dyDescent="0.2">
      <c r="A60" s="100" t="s">
        <v>184</v>
      </c>
      <c r="B60" s="117">
        <f>SUM('Weighted Avg'!K4:K7)</f>
        <v>104</v>
      </c>
    </row>
    <row r="61" spans="1:2" s="38" customFormat="1" ht="13.5" thickBot="1" x14ac:dyDescent="0.25">
      <c r="A61" s="100" t="s">
        <v>183</v>
      </c>
      <c r="B61" s="117">
        <f>SUM('Weighted Avg'!K8:K15)</f>
        <v>21</v>
      </c>
    </row>
    <row r="62" spans="1:2" ht="13.5" thickBot="1" x14ac:dyDescent="0.25">
      <c r="A62" s="100" t="s">
        <v>49</v>
      </c>
      <c r="B62" s="117">
        <f>'Weighted Avg'!K16</f>
        <v>125</v>
      </c>
    </row>
    <row r="63" spans="1:2" s="95" customFormat="1" ht="21" x14ac:dyDescent="0.2">
      <c r="A63" s="289" t="s">
        <v>321</v>
      </c>
      <c r="B63" s="290"/>
    </row>
    <row r="64" spans="1:2" s="38" customFormat="1" ht="13.5" thickBot="1" x14ac:dyDescent="0.25">
      <c r="A64" s="291" t="s">
        <v>330</v>
      </c>
      <c r="B64" s="186"/>
    </row>
    <row r="65" spans="1:2" s="95" customFormat="1" ht="13.5" thickBot="1" x14ac:dyDescent="0.25">
      <c r="A65" s="291" t="s">
        <v>331</v>
      </c>
      <c r="B65" s="186"/>
    </row>
    <row r="66" spans="1:2" s="95" customFormat="1" ht="13.5" thickBot="1" x14ac:dyDescent="0.25">
      <c r="A66" s="291" t="s">
        <v>332</v>
      </c>
      <c r="B66" s="186"/>
    </row>
    <row r="67" spans="1:2" s="95" customFormat="1" ht="13.5" thickBot="1" x14ac:dyDescent="0.25">
      <c r="A67" s="291" t="s">
        <v>333</v>
      </c>
      <c r="B67" s="186"/>
    </row>
    <row r="68" spans="1:2" s="95" customFormat="1" ht="13.5" thickBot="1" x14ac:dyDescent="0.25">
      <c r="A68" s="291" t="s">
        <v>322</v>
      </c>
      <c r="B68" s="186"/>
    </row>
    <row r="69" spans="1:2" s="95" customFormat="1" ht="13.5" thickBot="1" x14ac:dyDescent="0.25">
      <c r="A69" s="292" t="s">
        <v>323</v>
      </c>
      <c r="B69" s="186">
        <v>100</v>
      </c>
    </row>
    <row r="70" spans="1:2" s="95" customFormat="1" ht="17.25" customHeight="1" thickBot="1" x14ac:dyDescent="0.25">
      <c r="A70" s="248" t="s">
        <v>233</v>
      </c>
      <c r="B70" s="186"/>
    </row>
    <row r="71" spans="1:2" s="95" customFormat="1" ht="15.75" customHeight="1" thickBot="1" x14ac:dyDescent="0.25">
      <c r="A71" s="248" t="s">
        <v>278</v>
      </c>
      <c r="B71" s="186"/>
    </row>
    <row r="72" spans="1:2" s="95" customFormat="1" ht="15.75" customHeight="1" thickBot="1" x14ac:dyDescent="0.25">
      <c r="A72" s="295" t="s">
        <v>327</v>
      </c>
      <c r="B72" s="186"/>
    </row>
    <row r="73" spans="1:2" s="95" customFormat="1" ht="15.75" customHeight="1" thickBot="1" x14ac:dyDescent="0.25">
      <c r="A73" s="295" t="s">
        <v>326</v>
      </c>
      <c r="B73" s="186">
        <v>2</v>
      </c>
    </row>
    <row r="74" spans="1:2" s="95" customFormat="1" ht="15.75" customHeight="1" thickBot="1" x14ac:dyDescent="0.25">
      <c r="A74" s="292" t="s">
        <v>324</v>
      </c>
      <c r="B74" s="186"/>
    </row>
    <row r="75" spans="1:2" s="95" customFormat="1" ht="21" x14ac:dyDescent="0.2">
      <c r="A75" s="293" t="s">
        <v>325</v>
      </c>
      <c r="B75" s="294"/>
    </row>
    <row r="76" spans="1:2" ht="13.5" thickBot="1" x14ac:dyDescent="0.25">
      <c r="A76" s="291" t="s">
        <v>334</v>
      </c>
      <c r="B76" s="186"/>
    </row>
    <row r="77" spans="1:2" s="95" customFormat="1" ht="13.5" thickBot="1" x14ac:dyDescent="0.25">
      <c r="A77" s="291" t="s">
        <v>335</v>
      </c>
      <c r="B77" s="186"/>
    </row>
    <row r="78" spans="1:2" s="95" customFormat="1" ht="13.5" thickBot="1" x14ac:dyDescent="0.25">
      <c r="A78" s="291" t="s">
        <v>336</v>
      </c>
      <c r="B78" s="186">
        <v>20</v>
      </c>
    </row>
    <row r="79" spans="1:2" s="95" customFormat="1" ht="13.5" thickBot="1" x14ac:dyDescent="0.25">
      <c r="A79" s="291" t="s">
        <v>328</v>
      </c>
      <c r="B79" s="186"/>
    </row>
    <row r="80" spans="1:2" s="95" customFormat="1" ht="13.5" thickBot="1" x14ac:dyDescent="0.25">
      <c r="A80" s="291" t="s">
        <v>329</v>
      </c>
      <c r="B80" s="186"/>
    </row>
    <row r="81" spans="1:2" s="95" customFormat="1" ht="13.5" thickBot="1" x14ac:dyDescent="0.25">
      <c r="A81" s="292" t="s">
        <v>337</v>
      </c>
      <c r="B81" s="186"/>
    </row>
    <row r="82" spans="1:2" ht="18" customHeight="1" thickBot="1" x14ac:dyDescent="0.25">
      <c r="A82" s="249" t="s">
        <v>234</v>
      </c>
      <c r="B82" s="186">
        <v>1</v>
      </c>
    </row>
    <row r="83" spans="1:2" s="95" customFormat="1" ht="26.25" thickBot="1" x14ac:dyDescent="0.25">
      <c r="A83" s="249" t="s">
        <v>279</v>
      </c>
      <c r="B83" s="186"/>
    </row>
    <row r="84" spans="1:2" s="95" customFormat="1" ht="13.5" thickBot="1" x14ac:dyDescent="0.25">
      <c r="A84" s="295" t="s">
        <v>339</v>
      </c>
      <c r="B84" s="186"/>
    </row>
    <row r="85" spans="1:2" s="95" customFormat="1" ht="13.5" thickBot="1" x14ac:dyDescent="0.25">
      <c r="A85" s="295" t="s">
        <v>340</v>
      </c>
      <c r="B85" s="186">
        <v>1</v>
      </c>
    </row>
    <row r="86" spans="1:2" s="95" customFormat="1" ht="13.5" thickBot="1" x14ac:dyDescent="0.25">
      <c r="A86" s="296" t="s">
        <v>338</v>
      </c>
      <c r="B86" s="186"/>
    </row>
    <row r="87" spans="1:2" ht="14.25" thickTop="1" thickBot="1" x14ac:dyDescent="0.25">
      <c r="A87" s="187" t="s">
        <v>50</v>
      </c>
      <c r="B87" s="186">
        <f>SUM(B64:B86)</f>
        <v>124</v>
      </c>
    </row>
    <row r="88" spans="1:2" x14ac:dyDescent="0.2">
      <c r="A88" s="150"/>
      <c r="B88" s="150"/>
    </row>
    <row r="89" spans="1:2" x14ac:dyDescent="0.2">
      <c r="A89" s="118" t="s">
        <v>51</v>
      </c>
      <c r="B89" s="112"/>
    </row>
    <row r="90" spans="1:2" x14ac:dyDescent="0.2">
      <c r="A90" s="250" t="s">
        <v>315</v>
      </c>
      <c r="B90" s="112"/>
    </row>
    <row r="91" spans="1:2" x14ac:dyDescent="0.2">
      <c r="A91" s="95" t="s">
        <v>341</v>
      </c>
      <c r="B91" s="112"/>
    </row>
    <row r="92" spans="1:2" x14ac:dyDescent="0.2">
      <c r="A92" s="112"/>
      <c r="B92" s="112"/>
    </row>
  </sheetData>
  <mergeCells count="4">
    <mergeCell ref="A48:B48"/>
    <mergeCell ref="A41:B41"/>
    <mergeCell ref="A1:B1"/>
    <mergeCell ref="A2:B2"/>
  </mergeCells>
  <phoneticPr fontId="12" type="noConversion"/>
  <pageMargins left="0.2" right="0.2" top="0.5" bottom="0.75" header="0.3" footer="0.3"/>
  <pageSetup scale="89" orientation="portrait" r:id="rId1"/>
  <headerFooter alignWithMargins="0">
    <oddHeader>&amp;L&amp;"-,Regular"&amp;12&amp;KFF0000SAMPLE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heetViews>
  <sheetFormatPr defaultRowHeight="12.75" x14ac:dyDescent="0.2"/>
  <cols>
    <col min="1" max="1" width="13.85546875" customWidth="1"/>
    <col min="2" max="2" width="36.42578125" customWidth="1"/>
    <col min="3" max="3" width="21.5703125" customWidth="1"/>
    <col min="4" max="4" width="37.85546875" customWidth="1"/>
  </cols>
  <sheetData>
    <row r="1" spans="1:4" ht="15" x14ac:dyDescent="0.25">
      <c r="A1" s="71" t="s">
        <v>0</v>
      </c>
      <c r="B1" s="13"/>
      <c r="C1" s="95"/>
      <c r="D1" s="95"/>
    </row>
    <row r="2" spans="1:4" ht="15" x14ac:dyDescent="0.25">
      <c r="A2" s="37"/>
      <c r="B2" s="13"/>
      <c r="C2" s="95"/>
      <c r="D2" s="95"/>
    </row>
    <row r="3" spans="1:4" ht="15.75" x14ac:dyDescent="0.25">
      <c r="A3" s="195" t="s">
        <v>179</v>
      </c>
      <c r="B3" s="13"/>
      <c r="C3" s="95"/>
      <c r="D3" s="95"/>
    </row>
    <row r="4" spans="1:4" ht="15" x14ac:dyDescent="0.25">
      <c r="A4" s="37"/>
      <c r="B4" s="13"/>
      <c r="C4" s="95"/>
      <c r="D4" s="95"/>
    </row>
    <row r="5" spans="1:4" ht="16.5" thickBot="1" x14ac:dyDescent="0.3">
      <c r="A5" s="4"/>
      <c r="B5" s="95"/>
      <c r="C5" s="95"/>
      <c r="D5" s="95"/>
    </row>
    <row r="6" spans="1:4" ht="30.75" thickBot="1" x14ac:dyDescent="0.3">
      <c r="A6" s="198" t="s">
        <v>117</v>
      </c>
      <c r="B6" s="199" t="s">
        <v>149</v>
      </c>
      <c r="C6" s="200" t="s">
        <v>158</v>
      </c>
      <c r="D6" s="200" t="s">
        <v>159</v>
      </c>
    </row>
    <row r="7" spans="1:4" ht="21.2" customHeight="1" thickBot="1" x14ac:dyDescent="0.25">
      <c r="A7" s="423">
        <v>8</v>
      </c>
      <c r="B7" s="201" t="s">
        <v>160</v>
      </c>
      <c r="C7" s="202"/>
      <c r="D7" s="203"/>
    </row>
    <row r="8" spans="1:4" ht="19.5" customHeight="1" thickBot="1" x14ac:dyDescent="0.25">
      <c r="A8" s="423"/>
      <c r="B8" s="201" t="s">
        <v>180</v>
      </c>
      <c r="C8" s="202"/>
      <c r="D8" s="203"/>
    </row>
    <row r="9" spans="1:4" ht="23.25" customHeight="1" thickBot="1" x14ac:dyDescent="0.25">
      <c r="A9" s="423"/>
      <c r="B9" s="201" t="s">
        <v>162</v>
      </c>
      <c r="C9" s="202"/>
      <c r="D9" s="203"/>
    </row>
    <row r="10" spans="1:4" ht="15.75" thickBot="1" x14ac:dyDescent="0.25">
      <c r="A10" s="423"/>
      <c r="B10" s="201" t="s">
        <v>163</v>
      </c>
      <c r="C10" s="202"/>
      <c r="D10" s="203"/>
    </row>
    <row r="11" spans="1:4" ht="15.75" thickBot="1" x14ac:dyDescent="0.25">
      <c r="A11" s="423"/>
      <c r="B11" s="201" t="s">
        <v>164</v>
      </c>
      <c r="C11" s="202"/>
      <c r="D11" s="203"/>
    </row>
    <row r="12" spans="1:4" ht="15.75" thickBot="1" x14ac:dyDescent="0.25">
      <c r="A12" s="423"/>
      <c r="B12" s="204" t="s">
        <v>97</v>
      </c>
      <c r="C12" s="205">
        <f>SUM(C7:C11)</f>
        <v>0</v>
      </c>
      <c r="D12" s="203"/>
    </row>
    <row r="13" spans="1:4" ht="15" x14ac:dyDescent="0.25">
      <c r="A13" s="1"/>
      <c r="B13" s="1"/>
      <c r="C13" s="1"/>
      <c r="D13" s="1"/>
    </row>
    <row r="14" spans="1:4" ht="15" x14ac:dyDescent="0.25">
      <c r="A14" s="1"/>
      <c r="B14" s="1"/>
      <c r="C14" s="1"/>
      <c r="D14" s="1"/>
    </row>
    <row r="15" spans="1:4" ht="15" x14ac:dyDescent="0.25">
      <c r="A15" s="1"/>
      <c r="B15" s="1"/>
      <c r="C15" s="1"/>
      <c r="D15" s="1"/>
    </row>
    <row r="16" spans="1:4" ht="15" x14ac:dyDescent="0.25">
      <c r="A16" s="8" t="s">
        <v>181</v>
      </c>
      <c r="B16" s="1"/>
      <c r="C16" s="1"/>
      <c r="D16" s="1"/>
    </row>
    <row r="17" spans="1:4" ht="15.75" thickBot="1" x14ac:dyDescent="0.3">
      <c r="A17" s="1"/>
      <c r="B17" s="1"/>
      <c r="C17" s="1"/>
      <c r="D17" s="1"/>
    </row>
    <row r="18" spans="1:4" ht="30.75" thickBot="1" x14ac:dyDescent="0.3">
      <c r="A18" s="198" t="s">
        <v>117</v>
      </c>
      <c r="B18" s="199" t="s">
        <v>182</v>
      </c>
      <c r="C18" s="200" t="s">
        <v>158</v>
      </c>
      <c r="D18" s="200" t="s">
        <v>159</v>
      </c>
    </row>
    <row r="19" spans="1:4" ht="15.75" thickBot="1" x14ac:dyDescent="0.25">
      <c r="A19" s="423">
        <v>9</v>
      </c>
      <c r="B19" s="201"/>
      <c r="C19" s="202"/>
      <c r="D19" s="203"/>
    </row>
    <row r="20" spans="1:4" ht="15.75" thickBot="1" x14ac:dyDescent="0.25">
      <c r="A20" s="423"/>
      <c r="B20" s="204" t="s">
        <v>97</v>
      </c>
      <c r="C20" s="205">
        <f>SUM(C19:C19)</f>
        <v>0</v>
      </c>
      <c r="D20" s="203"/>
    </row>
    <row r="21" spans="1:4" x14ac:dyDescent="0.2">
      <c r="A21" s="116"/>
      <c r="B21" s="116"/>
      <c r="C21" s="116"/>
      <c r="D21" s="116"/>
    </row>
    <row r="22" spans="1:4" x14ac:dyDescent="0.2">
      <c r="A22" s="116"/>
      <c r="B22" s="116"/>
      <c r="C22" s="116"/>
      <c r="D22" s="116"/>
    </row>
  </sheetData>
  <mergeCells count="2">
    <mergeCell ref="A7:A12"/>
    <mergeCell ref="A19:A20"/>
  </mergeCells>
  <phoneticPr fontId="1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18"/>
  <sheetViews>
    <sheetView workbookViewId="0">
      <selection activeCell="CB26" sqref="CB26"/>
    </sheetView>
  </sheetViews>
  <sheetFormatPr defaultRowHeight="12.75" outlineLevelCol="1" x14ac:dyDescent="0.2"/>
  <cols>
    <col min="1" max="2" width="13.42578125" customWidth="1"/>
    <col min="3" max="5" width="13.42578125" customWidth="1" outlineLevel="1"/>
    <col min="6" max="28" width="13.42578125" style="95" customWidth="1" outlineLevel="1"/>
    <col min="29" max="29" width="13.42578125" customWidth="1" outlineLevel="1"/>
    <col min="30" max="42" width="13.42578125" style="95" customWidth="1" outlineLevel="1"/>
    <col min="43" max="43" width="13.42578125" customWidth="1" outlineLevel="1"/>
    <col min="44" max="78" width="13.42578125" style="95" customWidth="1" outlineLevel="1"/>
    <col min="79" max="79" width="13.42578125" customWidth="1" outlineLevel="1"/>
    <col min="80" max="80" width="13.42578125" style="95" customWidth="1" outlineLevel="1"/>
    <col min="81" max="92" width="13.42578125" customWidth="1" outlineLevel="1"/>
    <col min="93" max="93" width="13.42578125" style="95" customWidth="1" outlineLevel="1"/>
    <col min="94" max="96" width="13.42578125" customWidth="1" outlineLevel="1"/>
    <col min="97" max="97" width="13.42578125" style="95" customWidth="1" outlineLevel="1"/>
    <col min="98" max="98" width="13.42578125" customWidth="1" outlineLevel="1"/>
    <col min="99" max="109" width="13.42578125" style="95" customWidth="1" outlineLevel="1"/>
    <col min="110" max="110" width="13.42578125" customWidth="1" outlineLevel="1"/>
    <col min="111" max="122" width="13.42578125" style="95" customWidth="1" outlineLevel="1"/>
    <col min="123" max="138" width="13.42578125" customWidth="1" outlineLevel="1"/>
    <col min="139" max="139" width="9.140625" customWidth="1" outlineLevel="1"/>
  </cols>
  <sheetData>
    <row r="1" spans="1:140" x14ac:dyDescent="0.2">
      <c r="A1" s="96" t="s">
        <v>0</v>
      </c>
      <c r="B1" s="95"/>
      <c r="C1" s="95"/>
      <c r="D1" s="95"/>
      <c r="E1" s="95"/>
      <c r="AC1" s="95"/>
      <c r="AQ1" s="95"/>
      <c r="CA1" s="95"/>
      <c r="CC1" s="95"/>
      <c r="CD1" s="95"/>
      <c r="CE1" s="95"/>
      <c r="CF1" s="95"/>
      <c r="CG1" s="95"/>
      <c r="CH1" s="95"/>
      <c r="CI1" s="95"/>
      <c r="CJ1" s="95"/>
      <c r="CK1" s="95"/>
      <c r="CL1" s="95"/>
      <c r="CM1" s="95"/>
      <c r="CN1" s="95"/>
      <c r="CP1" s="95"/>
      <c r="CQ1" s="95"/>
      <c r="CR1" s="95"/>
      <c r="CT1" s="95"/>
      <c r="DF1" s="95"/>
      <c r="DS1" s="95"/>
      <c r="DT1" s="95"/>
      <c r="DU1" s="95"/>
      <c r="DV1" s="95"/>
      <c r="DW1" s="95"/>
      <c r="DX1" s="95"/>
      <c r="DY1" s="95"/>
      <c r="DZ1" s="95"/>
      <c r="EA1" s="95"/>
      <c r="EB1" s="95"/>
      <c r="EC1" s="95"/>
      <c r="ED1" s="95"/>
      <c r="EE1" s="95"/>
      <c r="EF1" s="95"/>
      <c r="EG1" s="95"/>
      <c r="EH1" s="95"/>
      <c r="EI1" s="95"/>
      <c r="EJ1" s="95"/>
    </row>
    <row r="2" spans="1:140" s="112" customFormat="1" ht="96" x14ac:dyDescent="0.2">
      <c r="A2" s="119"/>
      <c r="B2" s="119"/>
      <c r="C2" s="120"/>
      <c r="D2" s="120"/>
      <c r="E2" s="121" t="s">
        <v>244</v>
      </c>
      <c r="F2" s="120"/>
      <c r="G2" s="232" t="s">
        <v>225</v>
      </c>
      <c r="H2" s="232" t="s">
        <v>238</v>
      </c>
      <c r="I2" s="232" t="s">
        <v>291</v>
      </c>
      <c r="J2" s="359" t="s">
        <v>401</v>
      </c>
      <c r="K2" s="359" t="s">
        <v>402</v>
      </c>
      <c r="L2" s="121" t="s">
        <v>245</v>
      </c>
      <c r="M2" s="120"/>
      <c r="N2" s="232" t="s">
        <v>226</v>
      </c>
      <c r="O2" s="232" t="s">
        <v>239</v>
      </c>
      <c r="P2" s="232" t="s">
        <v>292</v>
      </c>
      <c r="Q2" s="359" t="s">
        <v>403</v>
      </c>
      <c r="R2" s="359" t="s">
        <v>404</v>
      </c>
      <c r="S2" s="182" t="s">
        <v>246</v>
      </c>
      <c r="T2" s="232" t="s">
        <v>281</v>
      </c>
      <c r="U2" s="232" t="s">
        <v>293</v>
      </c>
      <c r="V2" s="359" t="s">
        <v>405</v>
      </c>
      <c r="W2" s="359" t="s">
        <v>406</v>
      </c>
      <c r="X2" s="182" t="s">
        <v>247</v>
      </c>
      <c r="Y2" s="232" t="s">
        <v>282</v>
      </c>
      <c r="Z2" s="232" t="s">
        <v>294</v>
      </c>
      <c r="AA2" s="359" t="s">
        <v>407</v>
      </c>
      <c r="AB2" s="359" t="s">
        <v>408</v>
      </c>
      <c r="AC2" s="121" t="s">
        <v>248</v>
      </c>
      <c r="AD2" s="232"/>
      <c r="AE2" s="232" t="s">
        <v>227</v>
      </c>
      <c r="AF2" s="232" t="s">
        <v>240</v>
      </c>
      <c r="AG2" s="232" t="s">
        <v>295</v>
      </c>
      <c r="AH2" s="359" t="s">
        <v>409</v>
      </c>
      <c r="AI2" s="359" t="s">
        <v>410</v>
      </c>
      <c r="AJ2" s="121" t="s">
        <v>249</v>
      </c>
      <c r="AK2" s="232"/>
      <c r="AL2" s="232" t="s">
        <v>228</v>
      </c>
      <c r="AM2" s="232" t="s">
        <v>241</v>
      </c>
      <c r="AN2" s="232" t="s">
        <v>296</v>
      </c>
      <c r="AO2" s="359" t="s">
        <v>411</v>
      </c>
      <c r="AP2" s="359" t="s">
        <v>412</v>
      </c>
      <c r="AQ2" s="121" t="s">
        <v>250</v>
      </c>
      <c r="AR2" s="232"/>
      <c r="AS2" s="232" t="s">
        <v>229</v>
      </c>
      <c r="AT2" s="232" t="s">
        <v>242</v>
      </c>
      <c r="AU2" s="232" t="s">
        <v>297</v>
      </c>
      <c r="AV2" s="359" t="s">
        <v>413</v>
      </c>
      <c r="AW2" s="359" t="s">
        <v>414</v>
      </c>
      <c r="AX2" s="121" t="s">
        <v>251</v>
      </c>
      <c r="AY2" s="232"/>
      <c r="AZ2" s="232" t="s">
        <v>230</v>
      </c>
      <c r="BA2" s="232" t="s">
        <v>243</v>
      </c>
      <c r="BB2" s="232" t="s">
        <v>298</v>
      </c>
      <c r="BC2" s="359" t="s">
        <v>415</v>
      </c>
      <c r="BD2" s="359" t="s">
        <v>416</v>
      </c>
      <c r="BE2" s="182" t="s">
        <v>252</v>
      </c>
      <c r="BF2" s="232" t="s">
        <v>283</v>
      </c>
      <c r="BG2" s="232" t="s">
        <v>299</v>
      </c>
      <c r="BH2" s="359" t="s">
        <v>417</v>
      </c>
      <c r="BI2" s="359" t="s">
        <v>418</v>
      </c>
      <c r="BJ2" s="182" t="s">
        <v>253</v>
      </c>
      <c r="BK2" s="232" t="s">
        <v>284</v>
      </c>
      <c r="BL2" s="232" t="s">
        <v>300</v>
      </c>
      <c r="BM2" s="359" t="s">
        <v>419</v>
      </c>
      <c r="BN2" s="359" t="s">
        <v>420</v>
      </c>
      <c r="BO2" s="182" t="s">
        <v>254</v>
      </c>
      <c r="BP2" s="232" t="s">
        <v>285</v>
      </c>
      <c r="BQ2" s="232" t="s">
        <v>301</v>
      </c>
      <c r="BR2" s="359" t="s">
        <v>421</v>
      </c>
      <c r="BS2" s="359" t="s">
        <v>422</v>
      </c>
      <c r="BT2" s="182" t="s">
        <v>255</v>
      </c>
      <c r="BU2" s="232" t="s">
        <v>286</v>
      </c>
      <c r="BV2" s="232" t="s">
        <v>433</v>
      </c>
      <c r="BW2" s="359" t="s">
        <v>423</v>
      </c>
      <c r="BX2" s="359" t="s">
        <v>424</v>
      </c>
      <c r="BY2" s="194" t="s">
        <v>72</v>
      </c>
      <c r="BZ2" s="194" t="s">
        <v>73</v>
      </c>
      <c r="CA2" s="194" t="s">
        <v>74</v>
      </c>
      <c r="CB2" s="194" t="s">
        <v>75</v>
      </c>
      <c r="CC2" s="194" t="s">
        <v>76</v>
      </c>
      <c r="CD2" s="194" t="s">
        <v>77</v>
      </c>
      <c r="CE2" s="119"/>
      <c r="CF2" s="119"/>
      <c r="CG2" s="122" t="s">
        <v>78</v>
      </c>
      <c r="CH2" s="121" t="s">
        <v>79</v>
      </c>
      <c r="CI2" s="123" t="s">
        <v>80</v>
      </c>
      <c r="CJ2" s="194" t="s">
        <v>81</v>
      </c>
      <c r="CK2" s="194" t="s">
        <v>52</v>
      </c>
      <c r="CL2" s="124" t="s">
        <v>53</v>
      </c>
      <c r="CM2" s="194" t="s">
        <v>82</v>
      </c>
      <c r="CN2" s="119"/>
      <c r="CO2" s="119"/>
      <c r="CP2" s="194" t="s">
        <v>83</v>
      </c>
      <c r="CQ2" s="194" t="s">
        <v>84</v>
      </c>
      <c r="CR2" s="125"/>
      <c r="CS2" s="126" t="s">
        <v>54</v>
      </c>
      <c r="CT2" s="194" t="s">
        <v>235</v>
      </c>
      <c r="CU2" s="233" t="s">
        <v>287</v>
      </c>
      <c r="CV2" s="233" t="s">
        <v>231</v>
      </c>
      <c r="CW2" s="233" t="s">
        <v>236</v>
      </c>
      <c r="CX2" s="233" t="s">
        <v>302</v>
      </c>
      <c r="CY2" s="360" t="s">
        <v>425</v>
      </c>
      <c r="CZ2" s="360" t="s">
        <v>426</v>
      </c>
      <c r="DA2" s="184" t="s">
        <v>258</v>
      </c>
      <c r="DB2" s="233" t="s">
        <v>288</v>
      </c>
      <c r="DC2" s="233" t="s">
        <v>303</v>
      </c>
      <c r="DD2" s="360" t="s">
        <v>427</v>
      </c>
      <c r="DE2" s="360" t="s">
        <v>428</v>
      </c>
      <c r="DF2" s="194" t="s">
        <v>256</v>
      </c>
      <c r="DG2" s="233" t="s">
        <v>289</v>
      </c>
      <c r="DH2" s="233" t="s">
        <v>232</v>
      </c>
      <c r="DI2" s="233" t="s">
        <v>237</v>
      </c>
      <c r="DJ2" s="233" t="s">
        <v>304</v>
      </c>
      <c r="DK2" s="360" t="s">
        <v>429</v>
      </c>
      <c r="DL2" s="360" t="s">
        <v>430</v>
      </c>
      <c r="DM2" s="184" t="s">
        <v>257</v>
      </c>
      <c r="DN2" s="233" t="s">
        <v>290</v>
      </c>
      <c r="DO2" s="233" t="s">
        <v>305</v>
      </c>
      <c r="DP2" s="360" t="s">
        <v>431</v>
      </c>
      <c r="DQ2" s="360" t="s">
        <v>432</v>
      </c>
      <c r="DR2" s="184" t="s">
        <v>85</v>
      </c>
      <c r="DS2" s="122" t="s">
        <v>55</v>
      </c>
      <c r="DT2" s="122" t="s">
        <v>56</v>
      </c>
      <c r="DU2" s="122" t="s">
        <v>57</v>
      </c>
      <c r="DV2" s="121" t="s">
        <v>58</v>
      </c>
      <c r="DW2" s="121" t="s">
        <v>59</v>
      </c>
      <c r="DX2" s="121" t="s">
        <v>86</v>
      </c>
      <c r="DY2" s="121" t="s">
        <v>60</v>
      </c>
      <c r="DZ2" s="121" t="s">
        <v>61</v>
      </c>
      <c r="EA2" s="121" t="s">
        <v>62</v>
      </c>
      <c r="EB2" s="121" t="s">
        <v>63</v>
      </c>
      <c r="EC2" s="121" t="s">
        <v>64</v>
      </c>
      <c r="ED2" s="123" t="s">
        <v>65</v>
      </c>
      <c r="EE2" s="194" t="s">
        <v>66</v>
      </c>
      <c r="EF2" s="194" t="s">
        <v>67</v>
      </c>
      <c r="EG2" s="194" t="s">
        <v>68</v>
      </c>
      <c r="EH2" s="194" t="s">
        <v>69</v>
      </c>
      <c r="EI2" s="194" t="s">
        <v>70</v>
      </c>
      <c r="EJ2" s="194" t="s">
        <v>71</v>
      </c>
    </row>
    <row r="3" spans="1:140" s="112" customFormat="1" x14ac:dyDescent="0.2">
      <c r="A3" s="111"/>
      <c r="B3" s="111"/>
      <c r="C3" s="111"/>
      <c r="D3" s="111"/>
      <c r="E3" s="107">
        <f>'Lines 1 &amp; 2 '!J9</f>
        <v>0</v>
      </c>
      <c r="F3" s="107"/>
      <c r="G3" s="107">
        <f>'Lines 1 &amp; 2 '!J11</f>
        <v>0</v>
      </c>
      <c r="H3" s="107">
        <f>'Lines 1 &amp; 2 '!J15</f>
        <v>0</v>
      </c>
      <c r="I3" s="107">
        <f>'Lines 1 &amp; 2 '!J18</f>
        <v>0</v>
      </c>
      <c r="J3" s="107">
        <f>'Lines 1 &amp; 2 '!J21</f>
        <v>0</v>
      </c>
      <c r="K3" s="107">
        <f>'Lines 1 &amp; 2 '!J24</f>
        <v>0</v>
      </c>
      <c r="L3" s="107">
        <f>'Lines 1 &amp; 2 '!J31</f>
        <v>0</v>
      </c>
      <c r="M3" s="107"/>
      <c r="N3" s="107">
        <f>'Lines 1 &amp; 2 '!J34</f>
        <v>0</v>
      </c>
      <c r="O3" s="107">
        <f>'Lines 1 &amp; 2 '!J37</f>
        <v>0</v>
      </c>
      <c r="P3" s="107">
        <f>'Lines 1 &amp; 2 '!J40</f>
        <v>0</v>
      </c>
      <c r="Q3" s="107">
        <f>'Lines 1 &amp; 2 '!J43</f>
        <v>0</v>
      </c>
      <c r="R3" s="107">
        <f>'Lines 1 &amp; 2 '!J46</f>
        <v>0</v>
      </c>
      <c r="S3" s="183">
        <f>'Lines 1 &amp; 2 '!J53</f>
        <v>0</v>
      </c>
      <c r="T3" s="183">
        <f>'Lines 1 &amp; 2 '!J56</f>
        <v>0</v>
      </c>
      <c r="U3" s="183">
        <f>'Lines 1 &amp; 2 '!J59</f>
        <v>0</v>
      </c>
      <c r="V3" s="183">
        <f>'Lines 1 &amp; 2 '!J62</f>
        <v>0</v>
      </c>
      <c r="W3" s="183">
        <f>'Lines 1 &amp; 2 '!J65</f>
        <v>0</v>
      </c>
      <c r="X3" s="183">
        <f>'Lines 1 &amp; 2 '!J72</f>
        <v>0</v>
      </c>
      <c r="Y3" s="183">
        <f>'Lines 1 &amp; 2 '!J75</f>
        <v>0</v>
      </c>
      <c r="Z3" s="183">
        <f>'Lines 1 &amp; 2 '!J78</f>
        <v>0</v>
      </c>
      <c r="AA3" s="183">
        <f>'Lines 1 &amp; 2 '!J81</f>
        <v>0</v>
      </c>
      <c r="AB3" s="183">
        <f>'Lines 1 &amp; 2 '!J84</f>
        <v>0</v>
      </c>
      <c r="AC3" s="107">
        <f>'Lines 1 &amp; 2 '!J91</f>
        <v>0</v>
      </c>
      <c r="AD3" s="107"/>
      <c r="AE3" s="107">
        <f>'Lines 1 &amp; 2 '!J94</f>
        <v>0</v>
      </c>
      <c r="AF3" s="107">
        <f>'Lines 1 &amp; 2 '!J97</f>
        <v>482</v>
      </c>
      <c r="AG3" s="107">
        <f>'Lines 1 &amp; 2 '!J100</f>
        <v>0</v>
      </c>
      <c r="AH3" s="107">
        <f>'Lines 1 &amp; 2 '!J103</f>
        <v>0</v>
      </c>
      <c r="AI3" s="107">
        <f>'Lines 1 &amp; 2 '!J106</f>
        <v>0</v>
      </c>
      <c r="AJ3" s="107">
        <f>'Lines 1 &amp; 2 '!J113</f>
        <v>0</v>
      </c>
      <c r="AK3" s="107"/>
      <c r="AL3" s="107">
        <f>'Lines 1 &amp; 2 '!J116</f>
        <v>0</v>
      </c>
      <c r="AM3" s="107">
        <f>'Lines 1 &amp; 2 '!J119</f>
        <v>0</v>
      </c>
      <c r="AN3" s="107">
        <f>'Lines 1 &amp; 2 '!J122</f>
        <v>0</v>
      </c>
      <c r="AO3" s="107">
        <f>'Lines 1 &amp; 2 '!J125</f>
        <v>0</v>
      </c>
      <c r="AP3" s="107">
        <f>'Lines 1 &amp; 2 '!J128</f>
        <v>0</v>
      </c>
      <c r="AQ3" s="107">
        <f>'Lines 1 &amp; 2 '!J135</f>
        <v>0</v>
      </c>
      <c r="AR3" s="107"/>
      <c r="AS3" s="107">
        <f>'Lines 1 &amp; 2 '!J138</f>
        <v>0</v>
      </c>
      <c r="AT3" s="107">
        <f>'Lines 1 &amp; 2 '!J141</f>
        <v>0</v>
      </c>
      <c r="AU3" s="107">
        <f>'Lines 1 &amp; 2 '!J144</f>
        <v>0</v>
      </c>
      <c r="AV3" s="107">
        <f>'Lines 1 &amp; 2 '!J147</f>
        <v>0</v>
      </c>
      <c r="AW3" s="107">
        <f>'Lines 1 &amp; 2 '!J150</f>
        <v>0</v>
      </c>
      <c r="AX3" s="107">
        <f>'Lines 1 &amp; 2 '!J157</f>
        <v>0</v>
      </c>
      <c r="AY3" s="107"/>
      <c r="AZ3" s="107">
        <f>'Lines 1 &amp; 2 '!J160</f>
        <v>0</v>
      </c>
      <c r="BA3" s="107">
        <f>'Lines 1 &amp; 2 '!J163</f>
        <v>0</v>
      </c>
      <c r="BB3" s="107">
        <f>'Lines 1 &amp; 2 '!J166</f>
        <v>0</v>
      </c>
      <c r="BC3" s="107">
        <f>'Lines 1 &amp; 2 '!J169</f>
        <v>0</v>
      </c>
      <c r="BD3" s="107">
        <f>'Lines 1 &amp; 2 '!J172</f>
        <v>0</v>
      </c>
      <c r="BE3" s="183">
        <f>'Lines 1 &amp; 2 '!J179</f>
        <v>0</v>
      </c>
      <c r="BF3" s="183">
        <f>'Lines 1 &amp; 2 '!J182</f>
        <v>0</v>
      </c>
      <c r="BG3" s="183">
        <f>'Lines 1 &amp; 2 '!J185</f>
        <v>0</v>
      </c>
      <c r="BH3" s="183">
        <f>'Lines 1 &amp; 2 '!J188</f>
        <v>0</v>
      </c>
      <c r="BI3" s="183">
        <f>'Lines 1 &amp; 2 '!J191</f>
        <v>0</v>
      </c>
      <c r="BJ3" s="183">
        <f>'Lines 1 &amp; 2 '!J198</f>
        <v>0</v>
      </c>
      <c r="BK3" s="183">
        <f>'Lines 1 &amp; 2 '!J201</f>
        <v>0</v>
      </c>
      <c r="BL3" s="183">
        <f>'Lines 1 &amp; 2 '!J204</f>
        <v>0</v>
      </c>
      <c r="BM3" s="183">
        <f>'Lines 1 &amp; 2 '!J207</f>
        <v>0</v>
      </c>
      <c r="BN3" s="183">
        <f>'Lines 1 &amp; 2 '!J210</f>
        <v>30.25</v>
      </c>
      <c r="BO3" s="183">
        <f>'Lines 1 &amp; 2 '!J217</f>
        <v>5.25</v>
      </c>
      <c r="BP3" s="183">
        <f>'Lines 1 &amp; 2 '!J220</f>
        <v>0</v>
      </c>
      <c r="BQ3" s="183">
        <f>'Lines 1 &amp; 2 '!J223</f>
        <v>0</v>
      </c>
      <c r="BR3" s="183">
        <f>'Lines 1 &amp; 2 '!J226</f>
        <v>0</v>
      </c>
      <c r="BS3" s="183">
        <f>'Lines 1 &amp; 2 '!J229</f>
        <v>0</v>
      </c>
      <c r="BT3" s="183">
        <f>'Lines 1 &amp; 2 '!J236</f>
        <v>0</v>
      </c>
      <c r="BU3" s="183">
        <f>'Lines 1 &amp; 2 '!J239</f>
        <v>0</v>
      </c>
      <c r="BV3" s="183">
        <f>'Lines 1 &amp; 2 '!J242</f>
        <v>0</v>
      </c>
      <c r="BW3" s="183">
        <f>'Lines 1 &amp; 2 '!J245</f>
        <v>0</v>
      </c>
      <c r="BX3" s="183">
        <f>'Lines 1 &amp; 2 '!J248</f>
        <v>0</v>
      </c>
      <c r="BY3" s="107">
        <f>'Claim Form Summary'!B22</f>
        <v>975</v>
      </c>
      <c r="BZ3" s="107">
        <f>'Claim Form Summary'!B23</f>
        <v>0</v>
      </c>
      <c r="CA3" s="107">
        <f>'Claim Form Summary'!B25</f>
        <v>585</v>
      </c>
      <c r="CB3" s="107">
        <f>'Claim Form Summary'!B26</f>
        <v>39</v>
      </c>
      <c r="CC3" s="107">
        <f>'Claim Form Summary'!B27</f>
        <v>0</v>
      </c>
      <c r="CD3" s="107">
        <f>'Claim Form Summary'!B28</f>
        <v>0</v>
      </c>
      <c r="CE3" s="111"/>
      <c r="CF3" s="111"/>
      <c r="CG3" s="107">
        <f>'Claim Form Summary'!B30</f>
        <v>0</v>
      </c>
      <c r="CH3" s="107">
        <f>'Claim Form Summary'!B34</f>
        <v>52</v>
      </c>
      <c r="CI3" s="107">
        <f>'Claim Form Summary'!B35</f>
        <v>0</v>
      </c>
      <c r="CJ3" s="107">
        <f>'Claim Form Summary'!B36</f>
        <v>0</v>
      </c>
      <c r="CK3" s="107">
        <f>'Claim Form Summary'!B38</f>
        <v>0</v>
      </c>
      <c r="CL3" s="108">
        <f>'Claim Form Summary'!B39</f>
        <v>2168.5</v>
      </c>
      <c r="CM3" s="108">
        <f>'Claim Form Summary'!B59</f>
        <v>42</v>
      </c>
      <c r="CN3" s="111"/>
      <c r="CO3" s="111"/>
      <c r="CP3" s="108">
        <f>'Claim Form Summary'!B60</f>
        <v>104</v>
      </c>
      <c r="CQ3" s="108">
        <f>'Claim Form Summary'!B61</f>
        <v>21</v>
      </c>
      <c r="CR3" s="111"/>
      <c r="CS3" s="108">
        <f>'Claim Form Summary'!B62</f>
        <v>125</v>
      </c>
      <c r="CT3" s="108">
        <f>'Claim Form Summary'!B64</f>
        <v>0</v>
      </c>
      <c r="CU3" s="108" t="e">
        <f>'Claim Form Summary'!#REF!</f>
        <v>#REF!</v>
      </c>
      <c r="CV3" s="108">
        <f>'Claim Form Summary'!B65</f>
        <v>0</v>
      </c>
      <c r="CW3" s="108">
        <f>'Claim Form Summary'!B66</f>
        <v>0</v>
      </c>
      <c r="CX3" s="108">
        <f>'Claim Form Summary'!B67</f>
        <v>0</v>
      </c>
      <c r="CY3" s="108">
        <f>'Claim Form Summary'!B68</f>
        <v>0</v>
      </c>
      <c r="CZ3" s="108">
        <f>'Claim Form Summary'!B69</f>
        <v>100</v>
      </c>
      <c r="DA3" s="185">
        <f>'Claim Form Summary'!B70</f>
        <v>0</v>
      </c>
      <c r="DB3" s="185">
        <f>'Claim Form Summary'!B71</f>
        <v>0</v>
      </c>
      <c r="DC3" s="185">
        <f>'Claim Form Summary'!$B72</f>
        <v>0</v>
      </c>
      <c r="DD3" s="185">
        <f>'Claim Form Summary'!$B73</f>
        <v>2</v>
      </c>
      <c r="DE3" s="185">
        <f>'Claim Form Summary'!$B74</f>
        <v>0</v>
      </c>
      <c r="DF3" s="108">
        <f>'Claim Form Summary'!B76</f>
        <v>0</v>
      </c>
      <c r="DG3" s="108" t="e">
        <f>'Claim Form Summary'!#REF!</f>
        <v>#REF!</v>
      </c>
      <c r="DH3" s="108">
        <f>'Claim Form Summary'!B77</f>
        <v>0</v>
      </c>
      <c r="DI3" s="108">
        <f>'Claim Form Summary'!B78</f>
        <v>20</v>
      </c>
      <c r="DJ3" s="108">
        <f>'Claim Form Summary'!B79</f>
        <v>0</v>
      </c>
      <c r="DK3" s="108">
        <f>'Claim Form Summary'!B80</f>
        <v>0</v>
      </c>
      <c r="DL3" s="108">
        <f>'Claim Form Summary'!B81</f>
        <v>0</v>
      </c>
      <c r="DM3" s="185">
        <f>'Claim Form Summary'!B82</f>
        <v>1</v>
      </c>
      <c r="DN3" s="185">
        <f>'Claim Form Summary'!B83</f>
        <v>0</v>
      </c>
      <c r="DO3" s="185">
        <f>'Claim Form Summary'!$B84</f>
        <v>0</v>
      </c>
      <c r="DP3" s="185">
        <f>'Claim Form Summary'!$B85</f>
        <v>1</v>
      </c>
      <c r="DQ3" s="185">
        <f>'Claim Form Summary'!$B86</f>
        <v>0</v>
      </c>
      <c r="DR3" s="185">
        <f>'Claim Form Summary'!B87</f>
        <v>124</v>
      </c>
      <c r="DS3" s="107">
        <f>'Line 5'!C7</f>
        <v>0</v>
      </c>
      <c r="DT3" s="107">
        <f>'Line 5'!C8</f>
        <v>0</v>
      </c>
      <c r="DU3" s="107">
        <f>'Line 5'!C9</f>
        <v>0</v>
      </c>
      <c r="DV3" s="107">
        <f>'Lines 6 &amp; 7'!B9</f>
        <v>11</v>
      </c>
      <c r="DW3" s="107">
        <f>'Lines 6 &amp; 7'!B10</f>
        <v>5</v>
      </c>
      <c r="DX3" s="107">
        <f>'Lines 6 &amp; 7'!B11</f>
        <v>14</v>
      </c>
      <c r="DY3" s="107">
        <f>'Lines 6 &amp; 7'!B12</f>
        <v>10</v>
      </c>
      <c r="DZ3" s="107">
        <f>'Lines 6 &amp; 7'!B13</f>
        <v>12</v>
      </c>
      <c r="EA3" s="107">
        <f>SUM('Lines 6 &amp; 7'!B14:B16)</f>
        <v>0</v>
      </c>
      <c r="EB3" s="107">
        <f>'Lines 6 &amp; 7'!D24</f>
        <v>0.41935483870967744</v>
      </c>
      <c r="EC3" s="107">
        <f>'Lines 6 &amp; 7'!F24</f>
        <v>0.41935483870967744</v>
      </c>
      <c r="ED3" s="107">
        <f>'Lines 6 &amp; 7'!F24</f>
        <v>0.41935483870967744</v>
      </c>
      <c r="EE3" s="107">
        <f>'Lines 8 &amp; 9'!C7</f>
        <v>0</v>
      </c>
      <c r="EF3" s="107">
        <f>'Lines 8 &amp; 9'!C8</f>
        <v>0</v>
      </c>
      <c r="EG3" s="107">
        <f>'Lines 8 &amp; 9'!C9</f>
        <v>0</v>
      </c>
      <c r="EH3" s="107">
        <f>'Lines 8 &amp; 9'!C10</f>
        <v>0</v>
      </c>
      <c r="EI3" s="107">
        <f>'Lines 8 &amp; 9'!C11</f>
        <v>0</v>
      </c>
      <c r="EJ3" s="107">
        <f>'Lines 8 &amp; 9'!C20</f>
        <v>0</v>
      </c>
    </row>
    <row r="4" spans="1:140" s="95" customFormat="1" ht="13.5" thickBot="1" x14ac:dyDescent="0.25">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CE4" s="30"/>
      <c r="CF4" s="31"/>
      <c r="CG4" s="32"/>
      <c r="CJ4" s="31"/>
      <c r="CP4" s="33"/>
      <c r="CQ4" s="34"/>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1"/>
      <c r="DU4" s="31"/>
      <c r="DV4" s="31"/>
      <c r="DW4" s="31"/>
      <c r="DX4" s="31"/>
      <c r="DY4" s="31"/>
      <c r="DZ4" s="31"/>
      <c r="EA4" s="31"/>
      <c r="EB4" s="32"/>
    </row>
    <row r="5" spans="1:140" x14ac:dyDescent="0.2">
      <c r="A5" s="371" t="s">
        <v>446</v>
      </c>
      <c r="B5" s="372"/>
      <c r="C5" s="95"/>
      <c r="D5" s="95"/>
      <c r="E5" s="95"/>
      <c r="AC5" s="95"/>
      <c r="AQ5" s="95"/>
      <c r="CA5" s="95"/>
      <c r="CC5" s="95"/>
      <c r="CD5" s="95"/>
      <c r="CE5" s="95"/>
      <c r="CF5" s="95"/>
      <c r="CG5" s="95"/>
      <c r="CH5" s="95"/>
      <c r="CI5" s="95"/>
      <c r="CJ5" s="95"/>
      <c r="CK5" s="95"/>
      <c r="CL5" s="95"/>
      <c r="CM5" s="95"/>
      <c r="CN5" s="95"/>
      <c r="CP5" s="95"/>
      <c r="CQ5" s="95"/>
      <c r="CR5" s="95"/>
      <c r="CT5" s="95"/>
      <c r="DF5" s="95"/>
      <c r="DS5" s="95"/>
      <c r="DT5" s="95"/>
      <c r="DU5" s="95"/>
      <c r="DV5" s="95"/>
      <c r="DW5" s="95"/>
      <c r="DX5" s="95"/>
      <c r="DY5" s="95"/>
      <c r="DZ5" s="95"/>
      <c r="EA5" s="95"/>
      <c r="EB5" s="95"/>
      <c r="EC5" s="95"/>
      <c r="ED5" s="95"/>
      <c r="EE5" s="95"/>
      <c r="EF5" s="95"/>
      <c r="EG5" s="95"/>
      <c r="EH5" s="95"/>
      <c r="EI5" s="95"/>
      <c r="EJ5" s="95"/>
    </row>
    <row r="6" spans="1:140" x14ac:dyDescent="0.2">
      <c r="A6" s="373" t="s">
        <v>447</v>
      </c>
      <c r="B6" s="374"/>
      <c r="C6" s="95"/>
      <c r="D6" s="95"/>
      <c r="E6" s="95"/>
      <c r="AC6" s="95"/>
      <c r="AQ6" s="95"/>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CA6" s="95"/>
      <c r="CC6" s="95"/>
      <c r="CD6" s="95"/>
      <c r="CE6" s="95"/>
      <c r="CF6" s="95"/>
      <c r="CG6" s="95"/>
      <c r="CH6" s="95"/>
      <c r="CI6" s="95"/>
      <c r="CJ6" s="95"/>
      <c r="CK6" s="95"/>
      <c r="CL6" s="95"/>
      <c r="CM6" s="95"/>
      <c r="CN6" s="95"/>
      <c r="CP6" s="95"/>
      <c r="CQ6" s="95"/>
      <c r="CR6" s="95"/>
      <c r="CT6" s="95"/>
      <c r="DF6" s="95"/>
      <c r="DS6" s="95"/>
      <c r="DT6" s="95"/>
      <c r="DU6" s="95"/>
      <c r="DV6" s="95"/>
      <c r="DW6" s="95"/>
      <c r="DX6" s="95"/>
      <c r="DY6" s="95"/>
      <c r="DZ6" s="95"/>
      <c r="EA6" s="95"/>
      <c r="EB6" s="95"/>
      <c r="EC6" s="95"/>
      <c r="ED6" s="95"/>
      <c r="EE6" s="95"/>
      <c r="EF6" s="95"/>
      <c r="EG6" s="95"/>
      <c r="EH6" s="95"/>
      <c r="EI6" s="95"/>
      <c r="EJ6" s="95"/>
    </row>
    <row r="7" spans="1:140" x14ac:dyDescent="0.2">
      <c r="A7" s="361" t="s">
        <v>448</v>
      </c>
      <c r="B7" s="362">
        <f>SUM(E3:K3)</f>
        <v>0</v>
      </c>
    </row>
    <row r="8" spans="1:140" x14ac:dyDescent="0.2">
      <c r="A8" s="361" t="s">
        <v>449</v>
      </c>
      <c r="B8" s="362">
        <f>SUM(L3:R3)</f>
        <v>0</v>
      </c>
    </row>
    <row r="9" spans="1:140" x14ac:dyDescent="0.2">
      <c r="A9" s="361" t="s">
        <v>450</v>
      </c>
      <c r="B9" s="362">
        <f>SUM(S3:W3)</f>
        <v>0</v>
      </c>
    </row>
    <row r="10" spans="1:140" x14ac:dyDescent="0.2">
      <c r="A10" s="361" t="s">
        <v>451</v>
      </c>
      <c r="B10" s="362">
        <f>SUM(X3:AB3)</f>
        <v>0</v>
      </c>
    </row>
    <row r="11" spans="1:140" x14ac:dyDescent="0.2">
      <c r="A11" s="361" t="s">
        <v>452</v>
      </c>
      <c r="B11" s="362">
        <f>SUM(AC3:AI3)</f>
        <v>482</v>
      </c>
    </row>
    <row r="12" spans="1:140" x14ac:dyDescent="0.2">
      <c r="A12" s="361" t="s">
        <v>453</v>
      </c>
      <c r="B12" s="362">
        <f>SUM(AJ3:AP3)</f>
        <v>0</v>
      </c>
    </row>
    <row r="13" spans="1:140" x14ac:dyDescent="0.2">
      <c r="A13" s="361" t="s">
        <v>454</v>
      </c>
      <c r="B13" s="362">
        <f>SUM(AQ3:AW3)</f>
        <v>0</v>
      </c>
    </row>
    <row r="14" spans="1:140" x14ac:dyDescent="0.2">
      <c r="A14" s="361" t="s">
        <v>455</v>
      </c>
      <c r="B14" s="362">
        <f>SUM(AX3:BD3)</f>
        <v>0</v>
      </c>
    </row>
    <row r="15" spans="1:140" x14ac:dyDescent="0.2">
      <c r="A15" s="361" t="s">
        <v>456</v>
      </c>
      <c r="B15" s="362">
        <f>SUM(BE3:BI3)</f>
        <v>0</v>
      </c>
    </row>
    <row r="16" spans="1:140" x14ac:dyDescent="0.2">
      <c r="A16" s="361" t="s">
        <v>457</v>
      </c>
      <c r="B16" s="362">
        <f>SUM(BJ3:BN3)</f>
        <v>30.25</v>
      </c>
    </row>
    <row r="17" spans="1:2" x14ac:dyDescent="0.2">
      <c r="A17" s="361" t="s">
        <v>458</v>
      </c>
      <c r="B17" s="362">
        <f>SUM(BO3:BS3)</f>
        <v>5.25</v>
      </c>
    </row>
    <row r="18" spans="1:2" ht="13.5" thickBot="1" x14ac:dyDescent="0.25">
      <c r="A18" s="363" t="s">
        <v>459</v>
      </c>
      <c r="B18" s="364">
        <f>SUM(BT3:BX3)</f>
        <v>0</v>
      </c>
    </row>
  </sheetData>
  <mergeCells count="2">
    <mergeCell ref="A5:B5"/>
    <mergeCell ref="A6:B6"/>
  </mergeCells>
  <phoneticPr fontId="12" type="noConversion"/>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workbookViewId="0">
      <selection activeCell="A4" sqref="A4"/>
    </sheetView>
  </sheetViews>
  <sheetFormatPr defaultRowHeight="12.75" x14ac:dyDescent="0.2"/>
  <cols>
    <col min="1" max="1" width="14.140625" customWidth="1"/>
    <col min="2" max="2" width="22.140625" bestFit="1" customWidth="1"/>
    <col min="3" max="3" width="18.28515625" customWidth="1"/>
    <col min="4" max="4" width="26.28515625" style="95" customWidth="1"/>
    <col min="5" max="5" width="12.7109375" customWidth="1"/>
    <col min="6" max="6" width="13.85546875" customWidth="1"/>
    <col min="7" max="7" width="16" customWidth="1"/>
    <col min="8" max="8" width="12.5703125" customWidth="1"/>
    <col min="9" max="9" width="14.7109375" customWidth="1"/>
  </cols>
  <sheetData>
    <row r="1" spans="1:14" x14ac:dyDescent="0.2">
      <c r="A1" s="96" t="s">
        <v>0</v>
      </c>
      <c r="B1" s="96"/>
      <c r="C1" s="96"/>
      <c r="D1" s="96"/>
      <c r="E1" s="96"/>
      <c r="F1" s="96"/>
      <c r="G1" s="96"/>
      <c r="H1" s="96"/>
      <c r="I1" s="96"/>
      <c r="J1" s="96"/>
      <c r="K1" s="95"/>
    </row>
    <row r="2" spans="1:14" x14ac:dyDescent="0.2">
      <c r="A2" s="96"/>
      <c r="B2" s="96"/>
      <c r="C2" s="96"/>
      <c r="D2" s="96"/>
      <c r="E2" s="96"/>
      <c r="F2" s="96"/>
      <c r="G2" s="96"/>
      <c r="H2" s="96"/>
      <c r="I2" s="96"/>
      <c r="J2" s="96"/>
      <c r="K2" s="95"/>
    </row>
    <row r="3" spans="1:14" s="6" customFormat="1" ht="66" x14ac:dyDescent="0.2">
      <c r="A3" s="127" t="s">
        <v>342</v>
      </c>
      <c r="B3" s="127" t="s">
        <v>87</v>
      </c>
      <c r="C3" s="127" t="s">
        <v>348</v>
      </c>
      <c r="D3" s="127" t="s">
        <v>185</v>
      </c>
      <c r="E3" s="128" t="s">
        <v>88</v>
      </c>
      <c r="F3" s="128" t="s">
        <v>89</v>
      </c>
      <c r="G3" s="128" t="s">
        <v>90</v>
      </c>
      <c r="H3" s="156" t="s">
        <v>91</v>
      </c>
      <c r="I3" s="156" t="s">
        <v>343</v>
      </c>
      <c r="J3" s="128" t="s">
        <v>85</v>
      </c>
      <c r="K3" s="128" t="s">
        <v>92</v>
      </c>
      <c r="L3" s="193"/>
      <c r="M3" s="193"/>
      <c r="N3" s="193"/>
    </row>
    <row r="4" spans="1:14" x14ac:dyDescent="0.2">
      <c r="A4" s="49"/>
      <c r="B4" s="70" t="s">
        <v>263</v>
      </c>
      <c r="C4" s="70"/>
      <c r="D4" s="206" t="s">
        <v>262</v>
      </c>
      <c r="E4" s="109" t="s">
        <v>94</v>
      </c>
      <c r="F4" s="109" t="s">
        <v>95</v>
      </c>
      <c r="G4" s="109" t="s">
        <v>95</v>
      </c>
      <c r="H4" s="109" t="s">
        <v>96</v>
      </c>
      <c r="I4" s="109" t="s">
        <v>96</v>
      </c>
      <c r="J4" s="48">
        <v>100</v>
      </c>
      <c r="K4" s="48">
        <v>102</v>
      </c>
      <c r="L4" s="96"/>
      <c r="M4" s="96"/>
      <c r="N4" s="96"/>
    </row>
    <row r="5" spans="1:14" x14ac:dyDescent="0.2">
      <c r="A5" s="49"/>
      <c r="B5" s="70" t="s">
        <v>263</v>
      </c>
      <c r="C5" s="70"/>
      <c r="D5" s="206"/>
      <c r="E5" s="109" t="s">
        <v>94</v>
      </c>
      <c r="F5" s="109" t="s">
        <v>96</v>
      </c>
      <c r="G5" s="109" t="s">
        <v>95</v>
      </c>
      <c r="H5" s="109" t="s">
        <v>96</v>
      </c>
      <c r="I5" s="109" t="s">
        <v>95</v>
      </c>
      <c r="J5" s="48">
        <v>0</v>
      </c>
      <c r="K5" s="48">
        <v>0</v>
      </c>
      <c r="L5" s="96"/>
      <c r="M5" s="96"/>
      <c r="N5" s="96"/>
    </row>
    <row r="6" spans="1:14" s="95" customFormat="1" x14ac:dyDescent="0.2">
      <c r="A6" s="49" t="s">
        <v>400</v>
      </c>
      <c r="B6" s="70" t="s">
        <v>263</v>
      </c>
      <c r="C6" s="70" t="s">
        <v>260</v>
      </c>
      <c r="D6" s="206" t="s">
        <v>260</v>
      </c>
      <c r="E6" s="109" t="s">
        <v>94</v>
      </c>
      <c r="F6" s="109" t="s">
        <v>95</v>
      </c>
      <c r="G6" s="109" t="s">
        <v>95</v>
      </c>
      <c r="H6" s="109" t="s">
        <v>95</v>
      </c>
      <c r="I6" s="109" t="s">
        <v>95</v>
      </c>
      <c r="J6" s="48">
        <v>2</v>
      </c>
      <c r="K6" s="48">
        <v>2</v>
      </c>
      <c r="L6" s="96"/>
      <c r="M6" s="96"/>
      <c r="N6" s="96"/>
    </row>
    <row r="7" spans="1:14" s="95" customFormat="1" x14ac:dyDescent="0.2">
      <c r="A7" s="49"/>
      <c r="B7" s="70" t="s">
        <v>263</v>
      </c>
      <c r="C7" s="70"/>
      <c r="D7" s="206"/>
      <c r="E7" s="109" t="s">
        <v>94</v>
      </c>
      <c r="F7" s="109" t="s">
        <v>96</v>
      </c>
      <c r="G7" s="109" t="s">
        <v>95</v>
      </c>
      <c r="H7" s="109" t="s">
        <v>95</v>
      </c>
      <c r="I7" s="109" t="s">
        <v>95</v>
      </c>
      <c r="J7" s="48">
        <v>0</v>
      </c>
      <c r="K7" s="48">
        <v>0</v>
      </c>
      <c r="L7" s="96"/>
      <c r="M7" s="96"/>
      <c r="N7" s="96"/>
    </row>
    <row r="8" spans="1:14" x14ac:dyDescent="0.2">
      <c r="A8" s="49" t="s">
        <v>397</v>
      </c>
      <c r="B8" s="70" t="s">
        <v>263</v>
      </c>
      <c r="C8" s="70" t="s">
        <v>190</v>
      </c>
      <c r="D8" s="206" t="s">
        <v>262</v>
      </c>
      <c r="E8" s="109" t="s">
        <v>93</v>
      </c>
      <c r="F8" s="109" t="s">
        <v>95</v>
      </c>
      <c r="G8" s="109" t="s">
        <v>95</v>
      </c>
      <c r="H8" s="109" t="s">
        <v>96</v>
      </c>
      <c r="I8" s="109" t="s">
        <v>95</v>
      </c>
      <c r="J8" s="48">
        <v>20</v>
      </c>
      <c r="K8" s="48">
        <v>19</v>
      </c>
      <c r="L8" s="96"/>
      <c r="M8" s="96"/>
      <c r="N8" s="96"/>
    </row>
    <row r="9" spans="1:14" x14ac:dyDescent="0.2">
      <c r="A9" s="49"/>
      <c r="B9" s="70" t="s">
        <v>263</v>
      </c>
      <c r="C9" s="70"/>
      <c r="D9" s="206"/>
      <c r="E9" s="109" t="s">
        <v>93</v>
      </c>
      <c r="F9" s="109" t="s">
        <v>96</v>
      </c>
      <c r="G9" s="109" t="s">
        <v>95</v>
      </c>
      <c r="H9" s="109" t="s">
        <v>96</v>
      </c>
      <c r="I9" s="109" t="s">
        <v>95</v>
      </c>
      <c r="J9" s="48">
        <v>0</v>
      </c>
      <c r="K9" s="48">
        <v>0</v>
      </c>
      <c r="L9" s="96"/>
      <c r="M9" s="96"/>
      <c r="N9" s="96"/>
    </row>
    <row r="10" spans="1:14" x14ac:dyDescent="0.2">
      <c r="A10" s="49"/>
      <c r="B10" s="70" t="s">
        <v>263</v>
      </c>
      <c r="C10" s="70"/>
      <c r="D10" s="206"/>
      <c r="E10" s="109" t="s">
        <v>93</v>
      </c>
      <c r="F10" s="109" t="s">
        <v>95</v>
      </c>
      <c r="G10" s="109" t="s">
        <v>96</v>
      </c>
      <c r="H10" s="109" t="s">
        <v>96</v>
      </c>
      <c r="I10" s="109" t="s">
        <v>95</v>
      </c>
      <c r="J10" s="48">
        <v>0</v>
      </c>
      <c r="K10" s="48">
        <v>0</v>
      </c>
      <c r="L10" s="96"/>
      <c r="M10" s="96"/>
      <c r="N10" s="96"/>
    </row>
    <row r="11" spans="1:14" x14ac:dyDescent="0.2">
      <c r="A11" s="49"/>
      <c r="B11" s="70" t="s">
        <v>263</v>
      </c>
      <c r="C11" s="70"/>
      <c r="D11" s="206"/>
      <c r="E11" s="109" t="s">
        <v>93</v>
      </c>
      <c r="F11" s="109" t="s">
        <v>96</v>
      </c>
      <c r="G11" s="109" t="s">
        <v>96</v>
      </c>
      <c r="H11" s="109" t="s">
        <v>96</v>
      </c>
      <c r="I11" s="109" t="s">
        <v>95</v>
      </c>
      <c r="J11" s="48">
        <v>0</v>
      </c>
      <c r="K11" s="48">
        <v>0</v>
      </c>
      <c r="L11" s="96"/>
      <c r="M11" s="96"/>
      <c r="N11" s="96"/>
    </row>
    <row r="12" spans="1:14" s="95" customFormat="1" x14ac:dyDescent="0.2">
      <c r="A12" s="49"/>
      <c r="B12" s="70" t="s">
        <v>263</v>
      </c>
      <c r="C12" s="70"/>
      <c r="D12" s="206"/>
      <c r="E12" s="109" t="s">
        <v>93</v>
      </c>
      <c r="F12" s="109" t="s">
        <v>95</v>
      </c>
      <c r="G12" s="109" t="s">
        <v>95</v>
      </c>
      <c r="H12" s="109" t="s">
        <v>95</v>
      </c>
      <c r="I12" s="109" t="s">
        <v>95</v>
      </c>
      <c r="J12" s="48">
        <v>0</v>
      </c>
      <c r="K12" s="48">
        <v>0</v>
      </c>
      <c r="L12" s="96"/>
      <c r="M12" s="96"/>
      <c r="N12" s="96"/>
    </row>
    <row r="13" spans="1:14" s="95" customFormat="1" x14ac:dyDescent="0.2">
      <c r="A13" s="49" t="s">
        <v>400</v>
      </c>
      <c r="B13" s="70" t="s">
        <v>263</v>
      </c>
      <c r="C13" s="70" t="s">
        <v>260</v>
      </c>
      <c r="D13" s="206" t="s">
        <v>260</v>
      </c>
      <c r="E13" s="109" t="s">
        <v>93</v>
      </c>
      <c r="F13" s="109" t="s">
        <v>96</v>
      </c>
      <c r="G13" s="109" t="s">
        <v>95</v>
      </c>
      <c r="H13" s="109" t="s">
        <v>95</v>
      </c>
      <c r="I13" s="109" t="s">
        <v>95</v>
      </c>
      <c r="J13" s="48">
        <v>1</v>
      </c>
      <c r="K13" s="48">
        <v>1</v>
      </c>
      <c r="L13" s="96"/>
      <c r="M13" s="96"/>
      <c r="N13" s="96"/>
    </row>
    <row r="14" spans="1:14" s="95" customFormat="1" x14ac:dyDescent="0.2">
      <c r="A14" s="49" t="s">
        <v>398</v>
      </c>
      <c r="B14" s="70" t="s">
        <v>263</v>
      </c>
      <c r="C14" s="70" t="s">
        <v>189</v>
      </c>
      <c r="D14" s="206" t="s">
        <v>261</v>
      </c>
      <c r="E14" s="109" t="s">
        <v>93</v>
      </c>
      <c r="F14" s="109" t="s">
        <v>95</v>
      </c>
      <c r="G14" s="109" t="s">
        <v>96</v>
      </c>
      <c r="H14" s="109" t="s">
        <v>95</v>
      </c>
      <c r="I14" s="109" t="s">
        <v>95</v>
      </c>
      <c r="J14" s="48">
        <v>1</v>
      </c>
      <c r="K14" s="48">
        <v>1</v>
      </c>
      <c r="L14" s="96"/>
      <c r="M14" s="96"/>
      <c r="N14" s="96"/>
    </row>
    <row r="15" spans="1:14" s="95" customFormat="1" ht="13.5" thickBot="1" x14ac:dyDescent="0.25">
      <c r="A15" s="49"/>
      <c r="B15" s="206" t="s">
        <v>263</v>
      </c>
      <c r="C15" s="70"/>
      <c r="D15" s="206"/>
      <c r="E15" s="109" t="s">
        <v>93</v>
      </c>
      <c r="F15" s="109" t="s">
        <v>96</v>
      </c>
      <c r="G15" s="109" t="s">
        <v>96</v>
      </c>
      <c r="H15" s="109" t="s">
        <v>95</v>
      </c>
      <c r="I15" s="109" t="s">
        <v>95</v>
      </c>
      <c r="J15" s="48">
        <v>0</v>
      </c>
      <c r="K15" s="48">
        <v>0</v>
      </c>
      <c r="L15" s="96"/>
      <c r="M15" s="96"/>
      <c r="N15" s="96"/>
    </row>
    <row r="16" spans="1:14" ht="13.5" thickBot="1" x14ac:dyDescent="0.25">
      <c r="A16" s="375" t="s">
        <v>97</v>
      </c>
      <c r="B16" s="376"/>
      <c r="C16" s="376"/>
      <c r="D16" s="376"/>
      <c r="E16" s="376"/>
      <c r="F16" s="155"/>
      <c r="G16" s="155"/>
      <c r="H16" s="155"/>
      <c r="I16" s="155"/>
      <c r="J16" s="129">
        <f>SUM(J4:J15)</f>
        <v>124</v>
      </c>
      <c r="K16" s="129">
        <f>SUM(K4:K15)</f>
        <v>125</v>
      </c>
      <c r="L16" s="96"/>
      <c r="M16" s="96"/>
      <c r="N16" s="96"/>
    </row>
    <row r="17" spans="1:12" x14ac:dyDescent="0.2">
      <c r="A17" s="96"/>
      <c r="B17" s="96"/>
      <c r="C17" s="96"/>
      <c r="D17" s="96"/>
      <c r="E17" s="96"/>
      <c r="F17" s="96"/>
      <c r="G17" s="96"/>
      <c r="H17" s="96"/>
      <c r="I17" s="96"/>
      <c r="J17" s="96"/>
      <c r="K17" s="95"/>
    </row>
    <row r="18" spans="1:12" x14ac:dyDescent="0.2">
      <c r="A18" s="96"/>
      <c r="B18" s="96"/>
      <c r="C18" s="96"/>
      <c r="D18" s="96"/>
      <c r="E18" s="96"/>
      <c r="F18" s="96"/>
      <c r="G18" s="96"/>
      <c r="H18" s="96"/>
      <c r="I18" s="96"/>
      <c r="J18" s="96"/>
      <c r="K18" s="95"/>
    </row>
    <row r="19" spans="1:12" x14ac:dyDescent="0.2">
      <c r="A19" s="96"/>
      <c r="B19" s="96"/>
      <c r="C19" s="96"/>
      <c r="D19" s="96"/>
      <c r="E19" s="96"/>
      <c r="F19" s="96"/>
      <c r="G19" s="96"/>
      <c r="H19" s="96"/>
      <c r="I19" s="96"/>
      <c r="J19" s="96"/>
      <c r="K19" s="95"/>
    </row>
    <row r="20" spans="1:12" x14ac:dyDescent="0.2">
      <c r="A20" s="47" t="s">
        <v>98</v>
      </c>
      <c r="B20" s="96"/>
      <c r="C20" s="96"/>
      <c r="D20" s="96"/>
      <c r="E20" s="112"/>
      <c r="F20" s="112"/>
      <c r="G20" s="96"/>
      <c r="H20" s="96"/>
      <c r="I20" s="96"/>
      <c r="J20" s="96"/>
      <c r="K20" s="95"/>
    </row>
    <row r="21" spans="1:12" s="6" customFormat="1" ht="42.75" x14ac:dyDescent="0.2">
      <c r="A21" s="130" t="s">
        <v>87</v>
      </c>
      <c r="B21" s="130" t="s">
        <v>347</v>
      </c>
      <c r="C21" s="130" t="s">
        <v>99</v>
      </c>
      <c r="D21" s="130" t="s">
        <v>89</v>
      </c>
      <c r="E21" s="130" t="s">
        <v>90</v>
      </c>
      <c r="F21" s="130" t="s">
        <v>91</v>
      </c>
      <c r="G21" s="130" t="s">
        <v>343</v>
      </c>
      <c r="H21" s="130" t="s">
        <v>100</v>
      </c>
      <c r="I21" s="130" t="s">
        <v>101</v>
      </c>
      <c r="J21" s="193"/>
      <c r="K21" s="193"/>
      <c r="L21" s="193"/>
    </row>
    <row r="22" spans="1:12" x14ac:dyDescent="0.2">
      <c r="A22" s="70" t="s">
        <v>263</v>
      </c>
      <c r="B22" s="70" t="s">
        <v>280</v>
      </c>
      <c r="C22" s="109" t="s">
        <v>102</v>
      </c>
      <c r="D22" s="109" t="s">
        <v>95</v>
      </c>
      <c r="E22" s="109" t="s">
        <v>103</v>
      </c>
      <c r="F22" s="109" t="s">
        <v>103</v>
      </c>
      <c r="G22" s="109" t="s">
        <v>103</v>
      </c>
      <c r="H22" s="84">
        <v>30</v>
      </c>
      <c r="I22" s="84">
        <v>0</v>
      </c>
      <c r="J22" s="96"/>
      <c r="K22" s="96"/>
      <c r="L22" s="96"/>
    </row>
    <row r="23" spans="1:12" x14ac:dyDescent="0.2">
      <c r="A23" s="70" t="s">
        <v>263</v>
      </c>
      <c r="B23" s="70" t="s">
        <v>189</v>
      </c>
      <c r="C23" s="109" t="s">
        <v>102</v>
      </c>
      <c r="D23" s="109" t="s">
        <v>95</v>
      </c>
      <c r="E23" s="109" t="s">
        <v>103</v>
      </c>
      <c r="F23" s="109" t="s">
        <v>103</v>
      </c>
      <c r="G23" s="109" t="s">
        <v>103</v>
      </c>
      <c r="H23" s="84">
        <v>50</v>
      </c>
      <c r="I23" s="84">
        <v>0</v>
      </c>
      <c r="J23" s="96"/>
      <c r="K23" s="96"/>
      <c r="L23" s="96"/>
    </row>
    <row r="24" spans="1:12" x14ac:dyDescent="0.2">
      <c r="A24" s="70" t="s">
        <v>263</v>
      </c>
      <c r="B24" s="70" t="s">
        <v>224</v>
      </c>
      <c r="C24" s="109" t="s">
        <v>102</v>
      </c>
      <c r="D24" s="109" t="s">
        <v>95</v>
      </c>
      <c r="E24" s="109" t="s">
        <v>103</v>
      </c>
      <c r="F24" s="109" t="s">
        <v>103</v>
      </c>
      <c r="G24" s="109" t="s">
        <v>103</v>
      </c>
      <c r="H24" s="84">
        <v>34</v>
      </c>
      <c r="I24" s="84">
        <v>5</v>
      </c>
      <c r="J24" s="96"/>
      <c r="K24" s="96"/>
      <c r="L24" s="96"/>
    </row>
    <row r="25" spans="1:12" x14ac:dyDescent="0.2">
      <c r="A25" s="70" t="s">
        <v>263</v>
      </c>
      <c r="B25" s="70" t="s">
        <v>190</v>
      </c>
      <c r="C25" s="109" t="s">
        <v>102</v>
      </c>
      <c r="D25" s="109" t="s">
        <v>95</v>
      </c>
      <c r="E25" s="109" t="s">
        <v>103</v>
      </c>
      <c r="F25" s="109" t="s">
        <v>103</v>
      </c>
      <c r="G25" s="109" t="s">
        <v>103</v>
      </c>
      <c r="H25" s="84">
        <v>34</v>
      </c>
      <c r="I25" s="84">
        <v>5</v>
      </c>
      <c r="J25" s="96"/>
      <c r="K25" s="96"/>
      <c r="L25" s="96"/>
    </row>
    <row r="26" spans="1:12" x14ac:dyDescent="0.2">
      <c r="A26" s="70" t="s">
        <v>263</v>
      </c>
      <c r="B26" s="70" t="s">
        <v>346</v>
      </c>
      <c r="C26" s="109" t="s">
        <v>102</v>
      </c>
      <c r="D26" s="109" t="s">
        <v>95</v>
      </c>
      <c r="E26" s="109" t="s">
        <v>103</v>
      </c>
      <c r="F26" s="109" t="s">
        <v>103</v>
      </c>
      <c r="G26" s="109" t="s">
        <v>103</v>
      </c>
      <c r="H26" s="84">
        <v>34</v>
      </c>
      <c r="I26" s="84">
        <v>5</v>
      </c>
      <c r="J26" s="96"/>
      <c r="K26" s="96"/>
      <c r="L26" s="96"/>
    </row>
    <row r="27" spans="1:12" x14ac:dyDescent="0.2">
      <c r="A27" s="131"/>
      <c r="B27" s="70"/>
      <c r="C27" s="109"/>
      <c r="D27" s="109"/>
      <c r="E27" s="109"/>
      <c r="F27" s="109"/>
      <c r="G27" s="109"/>
      <c r="H27" s="84"/>
      <c r="I27" s="132"/>
      <c r="J27" s="96"/>
      <c r="K27" s="96"/>
      <c r="L27" s="96"/>
    </row>
    <row r="28" spans="1:12" x14ac:dyDescent="0.2">
      <c r="A28" s="131"/>
      <c r="B28" s="70"/>
      <c r="C28" s="109"/>
      <c r="D28" s="109"/>
      <c r="E28" s="109"/>
      <c r="F28" s="109"/>
      <c r="G28" s="109"/>
      <c r="H28" s="84"/>
      <c r="I28" s="84"/>
      <c r="J28" s="96"/>
      <c r="K28" s="96"/>
      <c r="L28" s="96"/>
    </row>
    <row r="29" spans="1:12" x14ac:dyDescent="0.2">
      <c r="A29" s="131"/>
      <c r="B29" s="70"/>
      <c r="C29" s="109"/>
      <c r="D29" s="109"/>
      <c r="E29" s="109"/>
      <c r="F29" s="109"/>
      <c r="G29" s="109"/>
      <c r="H29" s="84"/>
      <c r="I29" s="132"/>
      <c r="J29" s="96"/>
      <c r="K29" s="96"/>
      <c r="L29" s="96"/>
    </row>
    <row r="30" spans="1:12" x14ac:dyDescent="0.2">
      <c r="A30" s="131"/>
      <c r="B30" s="70"/>
      <c r="C30" s="109"/>
      <c r="D30" s="109"/>
      <c r="E30" s="109"/>
      <c r="F30" s="109"/>
      <c r="G30" s="109"/>
      <c r="H30" s="84"/>
      <c r="I30" s="132"/>
      <c r="J30" s="96"/>
      <c r="K30" s="96"/>
      <c r="L30" s="96"/>
    </row>
    <row r="31" spans="1:12" x14ac:dyDescent="0.2">
      <c r="A31" s="112"/>
      <c r="B31" s="112"/>
      <c r="C31" s="112"/>
      <c r="D31" s="112"/>
      <c r="E31" s="112"/>
      <c r="F31" s="112"/>
      <c r="G31" s="96"/>
      <c r="H31" s="96"/>
      <c r="I31" s="96"/>
      <c r="J31" s="96"/>
      <c r="K31" s="95"/>
    </row>
    <row r="32" spans="1:12" x14ac:dyDescent="0.2">
      <c r="A32" s="112"/>
      <c r="B32" s="112"/>
      <c r="C32" s="112"/>
      <c r="D32" s="112"/>
      <c r="E32" s="112"/>
      <c r="F32" s="112"/>
      <c r="G32" s="96"/>
      <c r="H32" s="96"/>
      <c r="I32" s="96"/>
      <c r="J32" s="96"/>
      <c r="K32" s="95"/>
    </row>
    <row r="33" spans="1:10" x14ac:dyDescent="0.2">
      <c r="A33" s="112"/>
      <c r="B33" s="96"/>
      <c r="C33" s="96"/>
      <c r="D33" s="96"/>
      <c r="E33" s="96"/>
      <c r="F33" s="96"/>
      <c r="G33" s="96"/>
      <c r="H33" s="96"/>
      <c r="I33" s="96"/>
      <c r="J33" s="96"/>
    </row>
    <row r="34" spans="1:10" x14ac:dyDescent="0.2">
      <c r="A34" s="96" t="s">
        <v>104</v>
      </c>
      <c r="B34" s="96"/>
      <c r="C34" s="96"/>
      <c r="D34" s="96"/>
      <c r="E34" s="96"/>
      <c r="F34" s="96"/>
      <c r="G34" s="96"/>
      <c r="H34" s="96"/>
      <c r="I34" s="96"/>
      <c r="J34" s="96"/>
    </row>
    <row r="35" spans="1:10" x14ac:dyDescent="0.2">
      <c r="A35" s="96" t="s">
        <v>186</v>
      </c>
      <c r="B35" s="96"/>
      <c r="C35" s="96"/>
      <c r="D35" s="96"/>
      <c r="E35" s="96"/>
      <c r="F35" s="96"/>
      <c r="G35" s="96"/>
      <c r="H35" s="96"/>
      <c r="I35" s="96"/>
      <c r="J35" s="96"/>
    </row>
    <row r="36" spans="1:10" ht="15" x14ac:dyDescent="0.2">
      <c r="A36" s="377" t="s">
        <v>344</v>
      </c>
      <c r="B36" s="377"/>
      <c r="C36" s="377"/>
      <c r="D36" s="377"/>
      <c r="E36" s="377"/>
      <c r="F36" s="377"/>
      <c r="G36" s="377"/>
      <c r="H36" s="95"/>
      <c r="I36" s="95"/>
      <c r="J36" s="95"/>
    </row>
    <row r="37" spans="1:10" ht="76.5" customHeight="1" x14ac:dyDescent="0.2">
      <c r="A37" s="378" t="s">
        <v>345</v>
      </c>
      <c r="B37" s="378"/>
      <c r="C37" s="378"/>
      <c r="D37" s="378"/>
      <c r="E37" s="378"/>
      <c r="F37" s="378"/>
      <c r="G37" s="378"/>
      <c r="H37" s="95"/>
      <c r="I37" s="95"/>
      <c r="J37" s="95"/>
    </row>
  </sheetData>
  <mergeCells count="3">
    <mergeCell ref="A16:E16"/>
    <mergeCell ref="A36:G36"/>
    <mergeCell ref="A37:G37"/>
  </mergeCells>
  <phoneticPr fontId="12" type="noConversion"/>
  <dataValidations count="4">
    <dataValidation type="list" allowBlank="1" showInputMessage="1" showErrorMessage="1" sqref="D4:D14" xr:uid="{8B16CBAB-C8D3-4BC1-88CC-0DD3D9E90136}">
      <formula1>"Voice, Bundled Voice, Bundled Broadband, Bundled Voice and Broadband"</formula1>
    </dataValidation>
    <dataValidation type="list" allowBlank="1" showInputMessage="1" showErrorMessage="1" sqref="E4:E15" xr:uid="{59D90403-646B-4284-B31A-9E0B136973CF}">
      <formula1>"F, C"</formula1>
    </dataValidation>
    <dataValidation type="list" allowBlank="1" showInputMessage="1" showErrorMessage="1" sqref="D22:D30 F4:I15" xr:uid="{CE726D96-41F4-41F2-AA23-A7378E32D988}">
      <formula1>"Y, N"</formula1>
    </dataValidation>
    <dataValidation type="list" allowBlank="1" showInputMessage="1" showErrorMessage="1" sqref="C4:C15 B22:B30" xr:uid="{776837FA-30FC-4081-A976-A4F79D4B046F}">
      <formula1>"Voice, Basic $5.25,Basic Plus, Standard, Upgrade, Family, Promotional"</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1"/>
  <sheetViews>
    <sheetView workbookViewId="0">
      <selection activeCell="K11" sqref="K11"/>
    </sheetView>
  </sheetViews>
  <sheetFormatPr defaultRowHeight="12.75" x14ac:dyDescent="0.2"/>
  <cols>
    <col min="1" max="1" width="13.140625" style="231" customWidth="1"/>
    <col min="2" max="2" width="16" style="39" bestFit="1" customWidth="1"/>
    <col min="3" max="3" width="16" style="96" customWidth="1"/>
    <col min="4" max="4" width="12.85546875" style="39" customWidth="1"/>
    <col min="5" max="5" width="21.140625" style="39" bestFit="1" customWidth="1"/>
    <col min="6" max="6" width="21.140625" style="96" customWidth="1"/>
    <col min="7" max="7" width="21.140625" style="50" customWidth="1"/>
    <col min="8" max="8" width="9.140625" style="39"/>
    <col min="9" max="9" width="12.5703125" style="39" customWidth="1"/>
    <col min="10" max="10" width="14" style="50" customWidth="1"/>
    <col min="11" max="11" width="17.140625" style="39" customWidth="1"/>
    <col min="12" max="12" width="18.85546875" style="230" bestFit="1" customWidth="1"/>
    <col min="13" max="15" width="9.140625" style="39"/>
  </cols>
  <sheetData>
    <row r="1" spans="1:16" x14ac:dyDescent="0.2">
      <c r="A1" s="96" t="s">
        <v>0</v>
      </c>
      <c r="B1" s="315"/>
      <c r="D1" s="96"/>
      <c r="E1" s="96"/>
      <c r="H1" s="96"/>
      <c r="I1" s="96"/>
      <c r="K1" s="96"/>
      <c r="L1" s="96"/>
      <c r="M1" s="96"/>
      <c r="N1" s="96"/>
      <c r="O1" s="96"/>
      <c r="P1" s="112"/>
    </row>
    <row r="2" spans="1:16" x14ac:dyDescent="0.2">
      <c r="A2" s="96"/>
      <c r="B2" s="315"/>
      <c r="D2" s="96"/>
      <c r="E2" s="96"/>
      <c r="G2" s="96"/>
      <c r="H2" s="96"/>
      <c r="I2" s="96"/>
      <c r="J2" s="96"/>
      <c r="K2" s="96"/>
      <c r="L2" s="96"/>
      <c r="M2" s="96"/>
      <c r="N2" s="96"/>
      <c r="O2" s="96"/>
      <c r="P2" s="112"/>
    </row>
    <row r="3" spans="1:16" ht="15.75" x14ac:dyDescent="0.25">
      <c r="A3" s="46" t="s">
        <v>105</v>
      </c>
      <c r="B3" s="315"/>
      <c r="D3" s="96"/>
      <c r="E3" s="96"/>
      <c r="G3" s="96"/>
      <c r="H3" s="96"/>
      <c r="I3" s="96"/>
      <c r="J3" s="96"/>
      <c r="K3" s="96"/>
      <c r="L3" s="96"/>
      <c r="M3" s="96"/>
      <c r="N3" s="96"/>
      <c r="O3" s="96"/>
      <c r="P3" s="112"/>
    </row>
    <row r="4" spans="1:16" ht="11.85" customHeight="1" thickBot="1" x14ac:dyDescent="0.25">
      <c r="A4" s="285"/>
      <c r="B4" s="315"/>
      <c r="D4" s="96"/>
      <c r="E4" s="96"/>
      <c r="G4" s="96"/>
      <c r="H4" s="96"/>
      <c r="I4" s="96"/>
      <c r="J4" s="96"/>
      <c r="K4" s="96"/>
      <c r="L4" s="96"/>
      <c r="M4" s="96"/>
      <c r="N4" s="96"/>
      <c r="O4" s="96"/>
      <c r="P4" s="112"/>
    </row>
    <row r="5" spans="1:16" ht="13.5" thickBot="1" x14ac:dyDescent="0.25">
      <c r="A5" s="298" t="s">
        <v>106</v>
      </c>
      <c r="B5" s="316"/>
      <c r="C5" s="68"/>
      <c r="D5" s="68"/>
      <c r="E5" s="68"/>
      <c r="F5" s="68"/>
      <c r="G5" s="68"/>
      <c r="H5" s="68"/>
      <c r="I5" s="68"/>
      <c r="J5" s="133"/>
      <c r="K5" s="68"/>
      <c r="L5" s="304"/>
      <c r="M5" s="96"/>
      <c r="N5" s="96"/>
      <c r="O5" s="96"/>
      <c r="P5" s="112"/>
    </row>
    <row r="6" spans="1:16" ht="13.5" thickBot="1" x14ac:dyDescent="0.25">
      <c r="A6" s="299" t="s">
        <v>107</v>
      </c>
      <c r="B6" s="135" t="s">
        <v>108</v>
      </c>
      <c r="C6" s="52" t="s">
        <v>109</v>
      </c>
      <c r="D6" s="52" t="s">
        <v>110</v>
      </c>
      <c r="E6" s="52" t="s">
        <v>111</v>
      </c>
      <c r="F6" s="52" t="s">
        <v>112</v>
      </c>
      <c r="G6" s="52" t="s">
        <v>113</v>
      </c>
      <c r="H6" s="52" t="s">
        <v>114</v>
      </c>
      <c r="I6" s="52" t="s">
        <v>115</v>
      </c>
      <c r="J6" s="52" t="s">
        <v>116</v>
      </c>
      <c r="K6" s="52" t="s">
        <v>135</v>
      </c>
      <c r="L6" s="52" t="s">
        <v>223</v>
      </c>
      <c r="M6" s="96"/>
      <c r="N6" s="96"/>
      <c r="O6" s="96"/>
      <c r="P6" s="112"/>
    </row>
    <row r="7" spans="1:16" ht="101.25" thickBot="1" x14ac:dyDescent="0.25">
      <c r="A7" s="300" t="s">
        <v>117</v>
      </c>
      <c r="B7" s="317" t="s">
        <v>342</v>
      </c>
      <c r="C7" s="53" t="s">
        <v>205</v>
      </c>
      <c r="D7" s="54" t="s">
        <v>118</v>
      </c>
      <c r="E7" s="54" t="s">
        <v>87</v>
      </c>
      <c r="F7" s="55" t="s">
        <v>206</v>
      </c>
      <c r="G7" s="55" t="s">
        <v>119</v>
      </c>
      <c r="H7" s="55" t="s">
        <v>101</v>
      </c>
      <c r="I7" s="55" t="s">
        <v>307</v>
      </c>
      <c r="J7" s="53" t="s">
        <v>371</v>
      </c>
      <c r="K7" s="53" t="s">
        <v>265</v>
      </c>
      <c r="L7" s="53" t="s">
        <v>373</v>
      </c>
      <c r="M7" s="51"/>
      <c r="N7" s="112"/>
      <c r="O7" s="112"/>
      <c r="P7" s="112"/>
    </row>
    <row r="8" spans="1:16" ht="13.5" thickBot="1" x14ac:dyDescent="0.25">
      <c r="A8" s="234">
        <v>1</v>
      </c>
      <c r="B8" s="234">
        <v>2</v>
      </c>
      <c r="C8" s="56" t="s">
        <v>189</v>
      </c>
      <c r="D8" s="56"/>
      <c r="E8" s="83" t="s">
        <v>263</v>
      </c>
      <c r="F8" s="83"/>
      <c r="G8" s="297" t="s">
        <v>94</v>
      </c>
      <c r="H8" s="159"/>
      <c r="I8" s="159">
        <v>9.25</v>
      </c>
      <c r="J8" s="160">
        <v>0</v>
      </c>
      <c r="K8" s="159">
        <v>14.85</v>
      </c>
      <c r="L8" s="159">
        <f>SUM(J8,K8)</f>
        <v>14.85</v>
      </c>
      <c r="M8" s="51"/>
      <c r="N8" s="112"/>
      <c r="O8" s="112"/>
      <c r="P8" s="112"/>
    </row>
    <row r="9" spans="1:16" s="95" customFormat="1" ht="13.5" thickBot="1" x14ac:dyDescent="0.25">
      <c r="A9" s="134" t="s">
        <v>187</v>
      </c>
      <c r="B9" s="234">
        <v>4</v>
      </c>
      <c r="C9" s="56" t="s">
        <v>224</v>
      </c>
      <c r="D9" s="56"/>
      <c r="E9" s="83" t="s">
        <v>263</v>
      </c>
      <c r="F9" s="83"/>
      <c r="G9" s="297" t="s">
        <v>94</v>
      </c>
      <c r="H9" s="159"/>
      <c r="I9" s="159">
        <v>9.25</v>
      </c>
      <c r="J9" s="160">
        <v>0</v>
      </c>
      <c r="K9" s="159"/>
      <c r="L9" s="159">
        <f t="shared" ref="L9:L17" si="0">SUM(J9,K9)</f>
        <v>0</v>
      </c>
      <c r="M9" s="51"/>
      <c r="N9" s="112"/>
      <c r="O9" s="112"/>
      <c r="P9" s="112"/>
    </row>
    <row r="10" spans="1:16" s="95" customFormat="1" ht="13.5" thickBot="1" x14ac:dyDescent="0.25">
      <c r="A10" s="134" t="s">
        <v>188</v>
      </c>
      <c r="B10" s="234">
        <v>3</v>
      </c>
      <c r="C10" s="56" t="s">
        <v>190</v>
      </c>
      <c r="D10" s="56"/>
      <c r="E10" s="83" t="s">
        <v>263</v>
      </c>
      <c r="F10" s="83"/>
      <c r="G10" s="297" t="s">
        <v>94</v>
      </c>
      <c r="H10" s="159"/>
      <c r="I10" s="159">
        <v>9.25</v>
      </c>
      <c r="J10" s="160">
        <v>0</v>
      </c>
      <c r="K10" s="159"/>
      <c r="L10" s="159">
        <f t="shared" si="0"/>
        <v>0</v>
      </c>
      <c r="M10" s="51"/>
      <c r="N10" s="112"/>
      <c r="O10" s="112"/>
      <c r="P10" s="112"/>
    </row>
    <row r="11" spans="1:16" s="95" customFormat="1" ht="13.5" thickBot="1" x14ac:dyDescent="0.25">
      <c r="A11" s="134" t="s">
        <v>267</v>
      </c>
      <c r="B11" s="234">
        <v>7</v>
      </c>
      <c r="C11" s="56" t="s">
        <v>346</v>
      </c>
      <c r="D11" s="56"/>
      <c r="E11" s="83" t="s">
        <v>263</v>
      </c>
      <c r="F11" s="83"/>
      <c r="G11" s="297" t="s">
        <v>94</v>
      </c>
      <c r="H11" s="159"/>
      <c r="I11" s="159">
        <v>9.25</v>
      </c>
      <c r="J11" s="160">
        <v>0</v>
      </c>
      <c r="K11" s="159"/>
      <c r="L11" s="159">
        <f t="shared" si="0"/>
        <v>0</v>
      </c>
      <c r="M11" s="51"/>
      <c r="N11" s="112"/>
      <c r="O11" s="112"/>
      <c r="P11" s="112"/>
    </row>
    <row r="12" spans="1:16" s="95" customFormat="1" ht="13.5" thickBot="1" x14ac:dyDescent="0.25">
      <c r="A12" s="134" t="s">
        <v>349</v>
      </c>
      <c r="B12" s="234">
        <v>5</v>
      </c>
      <c r="C12" s="56" t="s">
        <v>350</v>
      </c>
      <c r="D12" s="56"/>
      <c r="E12" s="83" t="s">
        <v>263</v>
      </c>
      <c r="F12" s="83"/>
      <c r="G12" s="297" t="s">
        <v>94</v>
      </c>
      <c r="H12" s="159"/>
      <c r="I12" s="159">
        <v>9.25</v>
      </c>
      <c r="J12" s="160">
        <v>0</v>
      </c>
      <c r="K12" s="159"/>
      <c r="L12" s="159">
        <f t="shared" si="0"/>
        <v>0</v>
      </c>
      <c r="M12" s="51"/>
      <c r="N12" s="112"/>
      <c r="O12" s="112"/>
      <c r="P12" s="112"/>
    </row>
    <row r="13" spans="1:16" s="95" customFormat="1" ht="13.5" thickBot="1" x14ac:dyDescent="0.25">
      <c r="A13" s="134">
        <v>2</v>
      </c>
      <c r="B13" s="234">
        <v>2</v>
      </c>
      <c r="C13" s="56" t="s">
        <v>189</v>
      </c>
      <c r="D13" s="56"/>
      <c r="E13" s="83" t="s">
        <v>263</v>
      </c>
      <c r="F13" s="83"/>
      <c r="G13" s="318" t="s">
        <v>93</v>
      </c>
      <c r="H13" s="161"/>
      <c r="I13" s="162">
        <v>0</v>
      </c>
      <c r="J13" s="159">
        <v>9.25</v>
      </c>
      <c r="K13" s="159"/>
      <c r="L13" s="159">
        <f>SUM(J13,K13)</f>
        <v>9.25</v>
      </c>
      <c r="M13" s="51"/>
      <c r="N13" s="112"/>
      <c r="O13" s="112"/>
      <c r="P13" s="112"/>
    </row>
    <row r="14" spans="1:16" s="95" customFormat="1" ht="13.5" thickBot="1" x14ac:dyDescent="0.25">
      <c r="A14" s="134" t="s">
        <v>191</v>
      </c>
      <c r="B14" s="234">
        <v>4</v>
      </c>
      <c r="C14" s="56" t="s">
        <v>224</v>
      </c>
      <c r="D14" s="56"/>
      <c r="E14" s="83" t="s">
        <v>263</v>
      </c>
      <c r="F14" s="83"/>
      <c r="G14" s="318" t="s">
        <v>93</v>
      </c>
      <c r="H14" s="161"/>
      <c r="I14" s="162">
        <v>0</v>
      </c>
      <c r="J14" s="159">
        <v>9.25</v>
      </c>
      <c r="K14" s="159"/>
      <c r="L14" s="159">
        <f t="shared" si="0"/>
        <v>9.25</v>
      </c>
      <c r="M14" s="51"/>
      <c r="N14" s="112"/>
      <c r="O14" s="112"/>
      <c r="P14" s="112"/>
    </row>
    <row r="15" spans="1:16" s="95" customFormat="1" ht="13.5" thickBot="1" x14ac:dyDescent="0.25">
      <c r="A15" s="134" t="s">
        <v>192</v>
      </c>
      <c r="B15" s="234">
        <v>3</v>
      </c>
      <c r="C15" s="56" t="s">
        <v>190</v>
      </c>
      <c r="D15" s="56"/>
      <c r="E15" s="83" t="s">
        <v>263</v>
      </c>
      <c r="F15" s="83" t="s">
        <v>262</v>
      </c>
      <c r="G15" s="318" t="s">
        <v>93</v>
      </c>
      <c r="H15" s="161"/>
      <c r="I15" s="162">
        <v>0</v>
      </c>
      <c r="J15" s="159">
        <v>9.25</v>
      </c>
      <c r="K15" s="159">
        <v>14.85</v>
      </c>
      <c r="L15" s="159">
        <f t="shared" si="0"/>
        <v>24.1</v>
      </c>
      <c r="M15" s="51"/>
      <c r="N15" s="112"/>
      <c r="O15" s="112"/>
      <c r="P15" s="112"/>
    </row>
    <row r="16" spans="1:16" s="12" customFormat="1" ht="13.5" thickBot="1" x14ac:dyDescent="0.25">
      <c r="A16" s="134" t="s">
        <v>266</v>
      </c>
      <c r="B16" s="234">
        <v>7</v>
      </c>
      <c r="C16" s="56" t="s">
        <v>346</v>
      </c>
      <c r="D16" s="56"/>
      <c r="E16" s="83" t="s">
        <v>263</v>
      </c>
      <c r="F16" s="83"/>
      <c r="G16" s="318" t="s">
        <v>93</v>
      </c>
      <c r="H16" s="161"/>
      <c r="I16" s="162">
        <v>0</v>
      </c>
      <c r="J16" s="159">
        <v>9.25</v>
      </c>
      <c r="K16" s="159"/>
      <c r="L16" s="159">
        <f t="shared" si="0"/>
        <v>9.25</v>
      </c>
      <c r="M16" s="57"/>
      <c r="N16" s="112"/>
      <c r="O16" s="112"/>
      <c r="P16" s="112"/>
    </row>
    <row r="17" spans="1:16" ht="13.5" thickBot="1" x14ac:dyDescent="0.25">
      <c r="A17" s="134" t="s">
        <v>374</v>
      </c>
      <c r="B17" s="234">
        <v>5</v>
      </c>
      <c r="C17" s="56" t="s">
        <v>350</v>
      </c>
      <c r="D17" s="56"/>
      <c r="E17" s="83" t="s">
        <v>263</v>
      </c>
      <c r="F17" s="83"/>
      <c r="G17" s="318" t="s">
        <v>93</v>
      </c>
      <c r="H17" s="135"/>
      <c r="I17" s="162">
        <v>0</v>
      </c>
      <c r="J17" s="159">
        <v>9.25</v>
      </c>
      <c r="K17" s="159"/>
      <c r="L17" s="159">
        <f t="shared" si="0"/>
        <v>9.25</v>
      </c>
      <c r="M17" s="51"/>
      <c r="N17" s="112"/>
      <c r="O17" s="112"/>
      <c r="P17" s="112"/>
    </row>
    <row r="18" spans="1:16" s="95" customFormat="1" ht="13.5" thickBot="1" x14ac:dyDescent="0.25">
      <c r="A18" s="285"/>
      <c r="B18" s="315"/>
      <c r="C18" s="96"/>
      <c r="D18" s="96"/>
      <c r="E18" s="96"/>
      <c r="F18" s="96"/>
      <c r="G18" s="96"/>
      <c r="H18" s="96"/>
      <c r="I18" s="96"/>
      <c r="J18" s="96"/>
      <c r="K18" s="96"/>
      <c r="L18" s="96"/>
      <c r="M18" s="51"/>
      <c r="N18" s="112"/>
      <c r="O18" s="112"/>
      <c r="P18" s="112"/>
    </row>
    <row r="19" spans="1:16" ht="13.5" thickBot="1" x14ac:dyDescent="0.25">
      <c r="A19" s="298" t="s">
        <v>120</v>
      </c>
      <c r="B19" s="316"/>
      <c r="C19" s="68"/>
      <c r="D19" s="68"/>
      <c r="E19" s="68"/>
      <c r="F19" s="68"/>
      <c r="G19" s="68"/>
      <c r="H19" s="68"/>
      <c r="I19" s="68"/>
      <c r="J19" s="133"/>
      <c r="K19" s="68"/>
      <c r="L19" s="304"/>
      <c r="M19" s="51"/>
      <c r="N19" s="112"/>
      <c r="O19" s="112"/>
      <c r="P19" s="112"/>
    </row>
    <row r="20" spans="1:16" ht="13.5" thickBot="1" x14ac:dyDescent="0.25">
      <c r="A20" s="299" t="s">
        <v>107</v>
      </c>
      <c r="B20" s="135" t="s">
        <v>108</v>
      </c>
      <c r="C20" s="52" t="s">
        <v>109</v>
      </c>
      <c r="D20" s="52" t="s">
        <v>110</v>
      </c>
      <c r="E20" s="52" t="s">
        <v>111</v>
      </c>
      <c r="F20" s="52" t="s">
        <v>112</v>
      </c>
      <c r="G20" s="52" t="s">
        <v>113</v>
      </c>
      <c r="H20" s="52" t="s">
        <v>114</v>
      </c>
      <c r="I20" s="52" t="s">
        <v>115</v>
      </c>
      <c r="J20" s="52" t="s">
        <v>116</v>
      </c>
      <c r="K20" s="52" t="s">
        <v>135</v>
      </c>
      <c r="L20" s="52" t="s">
        <v>223</v>
      </c>
      <c r="M20" s="96"/>
      <c r="N20" s="96"/>
      <c r="O20" s="96"/>
      <c r="P20" s="112"/>
    </row>
    <row r="21" spans="1:16" ht="101.25" thickBot="1" x14ac:dyDescent="0.25">
      <c r="A21" s="300" t="s">
        <v>117</v>
      </c>
      <c r="B21" s="317" t="s">
        <v>342</v>
      </c>
      <c r="C21" s="53" t="s">
        <v>205</v>
      </c>
      <c r="D21" s="55" t="s">
        <v>118</v>
      </c>
      <c r="E21" s="55" t="s">
        <v>87</v>
      </c>
      <c r="F21" s="55" t="s">
        <v>206</v>
      </c>
      <c r="G21" s="55" t="s">
        <v>119</v>
      </c>
      <c r="H21" s="55" t="s">
        <v>101</v>
      </c>
      <c r="I21" s="55" t="s">
        <v>309</v>
      </c>
      <c r="J21" s="53" t="s">
        <v>310</v>
      </c>
      <c r="K21" s="53" t="s">
        <v>265</v>
      </c>
      <c r="L21" s="53" t="s">
        <v>373</v>
      </c>
      <c r="M21" s="96"/>
      <c r="N21" s="96"/>
      <c r="O21" s="96"/>
      <c r="P21" s="112"/>
    </row>
    <row r="22" spans="1:16" ht="13.5" thickBot="1" x14ac:dyDescent="0.25">
      <c r="A22" s="234">
        <v>1.1000000000000001</v>
      </c>
      <c r="B22" s="234">
        <v>2</v>
      </c>
      <c r="C22" s="56" t="s">
        <v>189</v>
      </c>
      <c r="D22" s="56"/>
      <c r="E22" s="83" t="s">
        <v>263</v>
      </c>
      <c r="F22" s="83"/>
      <c r="G22" s="297" t="s">
        <v>94</v>
      </c>
      <c r="H22" s="159"/>
      <c r="I22" s="159"/>
      <c r="J22" s="160">
        <v>0</v>
      </c>
      <c r="K22" s="159"/>
      <c r="L22" s="159">
        <f t="shared" ref="L22:L30" si="1">SUM(J22,K22)</f>
        <v>0</v>
      </c>
      <c r="M22" s="96"/>
      <c r="N22" s="96"/>
      <c r="O22" s="96"/>
      <c r="P22" s="112"/>
    </row>
    <row r="23" spans="1:16" ht="13.5" thickBot="1" x14ac:dyDescent="0.25">
      <c r="A23" s="134" t="s">
        <v>193</v>
      </c>
      <c r="B23" s="234">
        <v>4</v>
      </c>
      <c r="C23" s="56" t="s">
        <v>224</v>
      </c>
      <c r="D23" s="56"/>
      <c r="E23" s="83" t="s">
        <v>263</v>
      </c>
      <c r="F23" s="83"/>
      <c r="G23" s="297" t="s">
        <v>94</v>
      </c>
      <c r="H23" s="159"/>
      <c r="I23" s="159"/>
      <c r="J23" s="160">
        <v>0</v>
      </c>
      <c r="K23" s="159"/>
      <c r="L23" s="159">
        <f t="shared" si="1"/>
        <v>0</v>
      </c>
      <c r="M23" s="96"/>
      <c r="N23" s="96"/>
      <c r="O23" s="96"/>
      <c r="P23" s="112"/>
    </row>
    <row r="24" spans="1:16" s="95" customFormat="1" ht="13.5" thickBot="1" x14ac:dyDescent="0.25">
      <c r="A24" s="134" t="s">
        <v>194</v>
      </c>
      <c r="B24" s="234">
        <v>3</v>
      </c>
      <c r="C24" s="56" t="s">
        <v>190</v>
      </c>
      <c r="D24" s="56"/>
      <c r="E24" s="83" t="s">
        <v>263</v>
      </c>
      <c r="F24" s="83"/>
      <c r="G24" s="297" t="s">
        <v>94</v>
      </c>
      <c r="H24" s="159"/>
      <c r="I24" s="159"/>
      <c r="J24" s="160">
        <v>0</v>
      </c>
      <c r="K24" s="159"/>
      <c r="L24" s="159">
        <f t="shared" si="1"/>
        <v>0</v>
      </c>
      <c r="M24" s="96"/>
      <c r="N24" s="96"/>
      <c r="O24" s="96"/>
      <c r="P24" s="112"/>
    </row>
    <row r="25" spans="1:16" s="95" customFormat="1" ht="13.5" thickBot="1" x14ac:dyDescent="0.25">
      <c r="A25" s="134" t="s">
        <v>268</v>
      </c>
      <c r="B25" s="234">
        <v>7</v>
      </c>
      <c r="C25" s="56" t="s">
        <v>346</v>
      </c>
      <c r="D25" s="56"/>
      <c r="E25" s="83" t="s">
        <v>263</v>
      </c>
      <c r="F25" s="83"/>
      <c r="G25" s="297" t="s">
        <v>94</v>
      </c>
      <c r="H25" s="159"/>
      <c r="I25" s="159"/>
      <c r="J25" s="160">
        <v>0</v>
      </c>
      <c r="K25" s="159"/>
      <c r="L25" s="159">
        <f t="shared" si="1"/>
        <v>0</v>
      </c>
      <c r="M25" s="96"/>
      <c r="N25" s="96"/>
      <c r="O25" s="96"/>
      <c r="P25" s="112"/>
    </row>
    <row r="26" spans="1:16" s="95" customFormat="1" ht="13.5" thickBot="1" x14ac:dyDescent="0.25">
      <c r="A26" s="134" t="s">
        <v>375</v>
      </c>
      <c r="B26" s="234">
        <v>5</v>
      </c>
      <c r="C26" s="56" t="s">
        <v>350</v>
      </c>
      <c r="D26" s="56"/>
      <c r="E26" s="83" t="s">
        <v>263</v>
      </c>
      <c r="F26" s="83"/>
      <c r="G26" s="297" t="s">
        <v>94</v>
      </c>
      <c r="H26" s="159"/>
      <c r="I26" s="159"/>
      <c r="J26" s="160">
        <v>0</v>
      </c>
      <c r="K26" s="159"/>
      <c r="L26" s="159">
        <f t="shared" si="1"/>
        <v>0</v>
      </c>
      <c r="M26" s="96"/>
      <c r="N26" s="96"/>
      <c r="O26" s="96"/>
      <c r="P26" s="112"/>
    </row>
    <row r="27" spans="1:16" s="95" customFormat="1" ht="13.5" thickBot="1" x14ac:dyDescent="0.25">
      <c r="A27" s="234">
        <v>2.1</v>
      </c>
      <c r="B27" s="234">
        <v>2</v>
      </c>
      <c r="C27" s="56" t="s">
        <v>189</v>
      </c>
      <c r="D27" s="56"/>
      <c r="E27" s="83" t="s">
        <v>263</v>
      </c>
      <c r="F27" s="83"/>
      <c r="G27" s="318" t="s">
        <v>93</v>
      </c>
      <c r="H27" s="161"/>
      <c r="I27" s="162">
        <v>0</v>
      </c>
      <c r="J27" s="159"/>
      <c r="K27" s="159"/>
      <c r="L27" s="159">
        <f t="shared" si="1"/>
        <v>0</v>
      </c>
      <c r="M27" s="96"/>
      <c r="N27" s="96"/>
      <c r="O27" s="96"/>
      <c r="P27" s="112"/>
    </row>
    <row r="28" spans="1:16" s="95" customFormat="1" ht="13.5" thickBot="1" x14ac:dyDescent="0.25">
      <c r="A28" s="134" t="s">
        <v>195</v>
      </c>
      <c r="B28" s="234">
        <v>4</v>
      </c>
      <c r="C28" s="56" t="s">
        <v>224</v>
      </c>
      <c r="D28" s="56"/>
      <c r="E28" s="83" t="s">
        <v>263</v>
      </c>
      <c r="F28" s="83"/>
      <c r="G28" s="318" t="s">
        <v>93</v>
      </c>
      <c r="H28" s="161"/>
      <c r="I28" s="162">
        <v>0</v>
      </c>
      <c r="J28" s="159"/>
      <c r="K28" s="159"/>
      <c r="L28" s="159">
        <f t="shared" si="1"/>
        <v>0</v>
      </c>
      <c r="M28" s="96"/>
      <c r="N28" s="96"/>
      <c r="O28" s="96"/>
      <c r="P28" s="112"/>
    </row>
    <row r="29" spans="1:16" s="95" customFormat="1" ht="13.5" thickBot="1" x14ac:dyDescent="0.25">
      <c r="A29" s="134" t="s">
        <v>196</v>
      </c>
      <c r="B29" s="234">
        <v>3</v>
      </c>
      <c r="C29" s="56" t="s">
        <v>190</v>
      </c>
      <c r="D29" s="56"/>
      <c r="E29" s="83" t="s">
        <v>263</v>
      </c>
      <c r="F29" s="83"/>
      <c r="G29" s="318" t="s">
        <v>93</v>
      </c>
      <c r="H29" s="161"/>
      <c r="I29" s="162">
        <v>0</v>
      </c>
      <c r="J29" s="159"/>
      <c r="K29" s="159"/>
      <c r="L29" s="159">
        <f t="shared" si="1"/>
        <v>0</v>
      </c>
      <c r="M29" s="96"/>
      <c r="N29" s="96"/>
      <c r="O29" s="96"/>
      <c r="P29" s="112"/>
    </row>
    <row r="30" spans="1:16" s="95" customFormat="1" ht="13.5" thickBot="1" x14ac:dyDescent="0.25">
      <c r="A30" s="134" t="s">
        <v>269</v>
      </c>
      <c r="B30" s="234">
        <v>7</v>
      </c>
      <c r="C30" s="56" t="s">
        <v>346</v>
      </c>
      <c r="D30" s="56"/>
      <c r="E30" s="83" t="s">
        <v>263</v>
      </c>
      <c r="F30" s="83"/>
      <c r="G30" s="318" t="s">
        <v>93</v>
      </c>
      <c r="H30" s="161"/>
      <c r="I30" s="162">
        <v>0</v>
      </c>
      <c r="J30" s="159"/>
      <c r="K30" s="159"/>
      <c r="L30" s="159">
        <f t="shared" si="1"/>
        <v>0</v>
      </c>
      <c r="M30" s="96"/>
      <c r="N30" s="96"/>
      <c r="O30" s="96"/>
      <c r="P30" s="112"/>
    </row>
    <row r="31" spans="1:16" ht="13.5" thickBot="1" x14ac:dyDescent="0.25">
      <c r="A31" s="134" t="s">
        <v>376</v>
      </c>
      <c r="B31" s="234">
        <v>5</v>
      </c>
      <c r="C31" s="56" t="s">
        <v>350</v>
      </c>
      <c r="D31" s="56"/>
      <c r="E31" s="83" t="s">
        <v>263</v>
      </c>
      <c r="F31" s="83"/>
      <c r="G31" s="318" t="s">
        <v>93</v>
      </c>
      <c r="H31" s="161"/>
      <c r="I31" s="162">
        <v>0</v>
      </c>
      <c r="J31" s="159"/>
      <c r="K31" s="159"/>
      <c r="L31" s="159">
        <f>SUM(J31,K31)</f>
        <v>0</v>
      </c>
      <c r="M31" s="96"/>
      <c r="N31" s="96"/>
      <c r="O31" s="96"/>
      <c r="P31" s="112"/>
    </row>
    <row r="32" spans="1:16" s="95" customFormat="1" x14ac:dyDescent="0.2">
      <c r="A32" s="285"/>
      <c r="B32" s="315"/>
      <c r="C32" s="96"/>
      <c r="D32" s="96"/>
      <c r="E32" s="96"/>
      <c r="F32" s="96"/>
      <c r="G32" s="96"/>
      <c r="H32" s="96"/>
      <c r="I32" s="96"/>
      <c r="J32" s="96"/>
      <c r="K32" s="96"/>
      <c r="L32" s="96"/>
      <c r="M32" s="96"/>
      <c r="N32" s="96"/>
      <c r="O32" s="96"/>
      <c r="P32" s="112"/>
    </row>
    <row r="33" spans="1:16" ht="13.5" thickBot="1" x14ac:dyDescent="0.25">
      <c r="A33" s="285"/>
      <c r="B33" s="315"/>
      <c r="D33" s="96"/>
      <c r="E33" s="96"/>
      <c r="G33" s="96"/>
      <c r="H33" s="96"/>
      <c r="I33" s="96"/>
      <c r="J33" s="96"/>
      <c r="K33" s="96"/>
      <c r="L33" s="96"/>
      <c r="M33" s="96"/>
      <c r="N33" s="96"/>
      <c r="O33" s="96"/>
      <c r="P33" s="112"/>
    </row>
    <row r="34" spans="1:16" ht="13.5" thickBot="1" x14ac:dyDescent="0.25">
      <c r="A34" s="298" t="s">
        <v>121</v>
      </c>
      <c r="B34" s="316"/>
      <c r="C34" s="68"/>
      <c r="D34" s="68"/>
      <c r="E34" s="68"/>
      <c r="F34" s="68"/>
      <c r="G34" s="68"/>
      <c r="H34" s="68"/>
      <c r="I34" s="68"/>
      <c r="J34" s="133"/>
      <c r="K34" s="68"/>
      <c r="L34" s="304"/>
      <c r="M34" s="96"/>
      <c r="N34" s="96"/>
      <c r="O34" s="96"/>
      <c r="P34" s="112"/>
    </row>
    <row r="35" spans="1:16" ht="13.5" thickBot="1" x14ac:dyDescent="0.25">
      <c r="A35" s="299" t="s">
        <v>107</v>
      </c>
      <c r="B35" s="135" t="s">
        <v>108</v>
      </c>
      <c r="C35" s="52" t="s">
        <v>109</v>
      </c>
      <c r="D35" s="52" t="s">
        <v>110</v>
      </c>
      <c r="E35" s="52" t="s">
        <v>111</v>
      </c>
      <c r="F35" s="52" t="s">
        <v>112</v>
      </c>
      <c r="G35" s="52" t="s">
        <v>113</v>
      </c>
      <c r="H35" s="52" t="s">
        <v>114</v>
      </c>
      <c r="I35" s="52" t="s">
        <v>115</v>
      </c>
      <c r="J35" s="52" t="s">
        <v>116</v>
      </c>
      <c r="K35" s="52" t="s">
        <v>135</v>
      </c>
      <c r="L35" s="52" t="s">
        <v>223</v>
      </c>
      <c r="M35" s="96"/>
      <c r="N35" s="96"/>
      <c r="O35" s="96"/>
      <c r="P35" s="112"/>
    </row>
    <row r="36" spans="1:16" ht="101.25" thickBot="1" x14ac:dyDescent="0.25">
      <c r="A36" s="300" t="s">
        <v>117</v>
      </c>
      <c r="B36" s="317" t="s">
        <v>342</v>
      </c>
      <c r="C36" s="53" t="s">
        <v>205</v>
      </c>
      <c r="D36" s="55" t="s">
        <v>118</v>
      </c>
      <c r="E36" s="55" t="s">
        <v>87</v>
      </c>
      <c r="F36" s="55" t="s">
        <v>206</v>
      </c>
      <c r="G36" s="55" t="s">
        <v>119</v>
      </c>
      <c r="H36" s="55" t="s">
        <v>101</v>
      </c>
      <c r="I36" s="55" t="s">
        <v>307</v>
      </c>
      <c r="J36" s="53" t="s">
        <v>371</v>
      </c>
      <c r="K36" s="53" t="s">
        <v>265</v>
      </c>
      <c r="L36" s="53" t="s">
        <v>373</v>
      </c>
      <c r="M36" s="96"/>
      <c r="N36" s="96"/>
      <c r="O36" s="96"/>
      <c r="P36" s="112"/>
    </row>
    <row r="37" spans="1:16" ht="13.5" thickBot="1" x14ac:dyDescent="0.25">
      <c r="A37" s="234">
        <v>2.2000000000000002</v>
      </c>
      <c r="B37" s="234">
        <v>2</v>
      </c>
      <c r="C37" s="56" t="s">
        <v>189</v>
      </c>
      <c r="D37" s="56"/>
      <c r="E37" s="83" t="s">
        <v>263</v>
      </c>
      <c r="F37" s="83"/>
      <c r="G37" s="318" t="s">
        <v>93</v>
      </c>
      <c r="H37" s="161"/>
      <c r="I37" s="162">
        <v>0</v>
      </c>
      <c r="J37" s="159">
        <v>9.25</v>
      </c>
      <c r="K37" s="159"/>
      <c r="L37" s="159">
        <f t="shared" ref="L37:L41" si="2">SUM(J37,K37)</f>
        <v>9.25</v>
      </c>
      <c r="M37" s="96"/>
      <c r="N37" s="96"/>
      <c r="O37" s="96"/>
      <c r="P37" s="112"/>
    </row>
    <row r="38" spans="1:16" s="95" customFormat="1" ht="13.5" thickBot="1" x14ac:dyDescent="0.25">
      <c r="A38" s="134" t="s">
        <v>215</v>
      </c>
      <c r="B38" s="234">
        <v>4</v>
      </c>
      <c r="C38" s="56" t="s">
        <v>224</v>
      </c>
      <c r="D38" s="56"/>
      <c r="E38" s="83" t="s">
        <v>263</v>
      </c>
      <c r="F38" s="83"/>
      <c r="G38" s="318" t="s">
        <v>93</v>
      </c>
      <c r="H38" s="161"/>
      <c r="I38" s="162">
        <v>0</v>
      </c>
      <c r="J38" s="159">
        <v>9.25</v>
      </c>
      <c r="K38" s="159"/>
      <c r="L38" s="159">
        <f t="shared" si="2"/>
        <v>9.25</v>
      </c>
      <c r="M38" s="96"/>
      <c r="N38" s="96"/>
      <c r="O38" s="96"/>
      <c r="P38" s="112"/>
    </row>
    <row r="39" spans="1:16" s="95" customFormat="1" ht="13.5" thickBot="1" x14ac:dyDescent="0.25">
      <c r="A39" s="134" t="s">
        <v>216</v>
      </c>
      <c r="B39" s="234">
        <v>3</v>
      </c>
      <c r="C39" s="56" t="s">
        <v>190</v>
      </c>
      <c r="D39" s="56"/>
      <c r="E39" s="83" t="s">
        <v>263</v>
      </c>
      <c r="F39" s="83"/>
      <c r="G39" s="318" t="s">
        <v>93</v>
      </c>
      <c r="H39" s="161"/>
      <c r="I39" s="162">
        <v>0</v>
      </c>
      <c r="J39" s="159">
        <v>9.25</v>
      </c>
      <c r="K39" s="159"/>
      <c r="L39" s="159">
        <f t="shared" si="2"/>
        <v>9.25</v>
      </c>
      <c r="M39" s="96"/>
      <c r="N39" s="96"/>
      <c r="O39" s="96"/>
      <c r="P39" s="112"/>
    </row>
    <row r="40" spans="1:16" s="95" customFormat="1" ht="13.5" thickBot="1" x14ac:dyDescent="0.25">
      <c r="A40" s="134" t="s">
        <v>270</v>
      </c>
      <c r="B40" s="234">
        <v>7</v>
      </c>
      <c r="C40" s="56" t="s">
        <v>346</v>
      </c>
      <c r="D40" s="56"/>
      <c r="E40" s="83" t="s">
        <v>263</v>
      </c>
      <c r="F40" s="83"/>
      <c r="G40" s="318" t="s">
        <v>93</v>
      </c>
      <c r="H40" s="161"/>
      <c r="I40" s="162">
        <v>0</v>
      </c>
      <c r="J40" s="159">
        <v>9.25</v>
      </c>
      <c r="K40" s="159"/>
      <c r="L40" s="159">
        <f t="shared" si="2"/>
        <v>9.25</v>
      </c>
      <c r="M40" s="96"/>
      <c r="N40" s="96"/>
      <c r="O40" s="96"/>
      <c r="P40" s="112"/>
    </row>
    <row r="41" spans="1:16" s="95" customFormat="1" ht="13.5" thickBot="1" x14ac:dyDescent="0.25">
      <c r="A41" s="319" t="s">
        <v>377</v>
      </c>
      <c r="B41" s="234">
        <v>5</v>
      </c>
      <c r="C41" s="56" t="s">
        <v>350</v>
      </c>
      <c r="D41" s="56"/>
      <c r="E41" s="83" t="s">
        <v>263</v>
      </c>
      <c r="F41" s="83"/>
      <c r="G41" s="318" t="s">
        <v>93</v>
      </c>
      <c r="H41" s="161"/>
      <c r="I41" s="162">
        <v>0</v>
      </c>
      <c r="J41" s="159">
        <v>9.25</v>
      </c>
      <c r="K41" s="159"/>
      <c r="L41" s="159">
        <f t="shared" si="2"/>
        <v>9.25</v>
      </c>
      <c r="M41" s="96"/>
      <c r="N41" s="96"/>
      <c r="O41" s="96"/>
      <c r="P41" s="112"/>
    </row>
    <row r="42" spans="1:16" x14ac:dyDescent="0.2">
      <c r="A42" s="285"/>
      <c r="B42" s="315"/>
      <c r="D42" s="96"/>
      <c r="E42" s="96"/>
      <c r="G42" s="96"/>
      <c r="H42" s="96"/>
      <c r="I42" s="96"/>
      <c r="J42" s="96"/>
      <c r="K42" s="96"/>
      <c r="L42" s="96"/>
      <c r="M42" s="96"/>
      <c r="N42" s="96"/>
      <c r="O42" s="96"/>
      <c r="P42" s="112"/>
    </row>
    <row r="43" spans="1:16" ht="13.5" thickBot="1" x14ac:dyDescent="0.25">
      <c r="A43" s="285"/>
      <c r="B43" s="315"/>
      <c r="D43" s="96"/>
      <c r="E43" s="96"/>
      <c r="G43" s="96"/>
      <c r="H43" s="96"/>
      <c r="I43" s="96"/>
      <c r="J43" s="96"/>
      <c r="K43" s="96"/>
      <c r="L43" s="96"/>
      <c r="M43" s="96"/>
      <c r="N43" s="96"/>
      <c r="O43" s="96"/>
      <c r="P43" s="112"/>
    </row>
    <row r="44" spans="1:16" ht="13.5" thickBot="1" x14ac:dyDescent="0.25">
      <c r="A44" s="298" t="s">
        <v>122</v>
      </c>
      <c r="B44" s="316"/>
      <c r="C44" s="68"/>
      <c r="D44" s="68"/>
      <c r="E44" s="68"/>
      <c r="F44" s="68"/>
      <c r="G44" s="68"/>
      <c r="H44" s="68"/>
      <c r="I44" s="68"/>
      <c r="J44" s="133"/>
      <c r="K44" s="68"/>
      <c r="L44" s="304"/>
      <c r="M44" s="96"/>
      <c r="N44" s="96"/>
      <c r="O44" s="96"/>
      <c r="P44" s="112"/>
    </row>
    <row r="45" spans="1:16" ht="13.5" thickBot="1" x14ac:dyDescent="0.25">
      <c r="A45" s="299" t="s">
        <v>107</v>
      </c>
      <c r="B45" s="135" t="s">
        <v>108</v>
      </c>
      <c r="C45" s="52" t="s">
        <v>109</v>
      </c>
      <c r="D45" s="52" t="s">
        <v>110</v>
      </c>
      <c r="E45" s="52" t="s">
        <v>111</v>
      </c>
      <c r="F45" s="52" t="s">
        <v>112</v>
      </c>
      <c r="G45" s="52" t="s">
        <v>113</v>
      </c>
      <c r="H45" s="52" t="s">
        <v>114</v>
      </c>
      <c r="I45" s="52" t="s">
        <v>115</v>
      </c>
      <c r="J45" s="52" t="s">
        <v>116</v>
      </c>
      <c r="K45" s="52" t="s">
        <v>135</v>
      </c>
      <c r="L45" s="52" t="s">
        <v>223</v>
      </c>
      <c r="M45" s="96"/>
      <c r="N45" s="96"/>
      <c r="O45" s="96"/>
      <c r="P45" s="112"/>
    </row>
    <row r="46" spans="1:16" ht="101.25" thickBot="1" x14ac:dyDescent="0.25">
      <c r="A46" s="300" t="s">
        <v>117</v>
      </c>
      <c r="B46" s="317" t="s">
        <v>342</v>
      </c>
      <c r="C46" s="53" t="s">
        <v>205</v>
      </c>
      <c r="D46" s="55" t="s">
        <v>118</v>
      </c>
      <c r="E46" s="55" t="s">
        <v>87</v>
      </c>
      <c r="F46" s="55" t="s">
        <v>206</v>
      </c>
      <c r="G46" s="55" t="s">
        <v>119</v>
      </c>
      <c r="H46" s="55" t="s">
        <v>101</v>
      </c>
      <c r="I46" s="55" t="s">
        <v>361</v>
      </c>
      <c r="J46" s="53" t="s">
        <v>362</v>
      </c>
      <c r="K46" s="53" t="s">
        <v>265</v>
      </c>
      <c r="L46" s="53" t="s">
        <v>373</v>
      </c>
      <c r="M46" s="96"/>
      <c r="N46" s="96"/>
      <c r="O46" s="96"/>
      <c r="P46" s="112"/>
    </row>
    <row r="47" spans="1:16" s="95" customFormat="1" ht="13.5" thickBot="1" x14ac:dyDescent="0.25">
      <c r="A47" s="234">
        <v>2.2999999999999998</v>
      </c>
      <c r="B47" s="234">
        <v>2</v>
      </c>
      <c r="C47" s="56" t="s">
        <v>189</v>
      </c>
      <c r="D47" s="56"/>
      <c r="E47" s="83" t="s">
        <v>263</v>
      </c>
      <c r="F47" s="83"/>
      <c r="G47" s="318" t="s">
        <v>93</v>
      </c>
      <c r="H47" s="161"/>
      <c r="I47" s="162">
        <v>0</v>
      </c>
      <c r="J47" s="159"/>
      <c r="K47" s="159"/>
      <c r="L47" s="159">
        <f t="shared" ref="L47:L51" si="3">SUM(J47,K47)</f>
        <v>0</v>
      </c>
      <c r="M47" s="96"/>
      <c r="N47" s="96"/>
      <c r="O47" s="96"/>
      <c r="P47" s="112"/>
    </row>
    <row r="48" spans="1:16" s="95" customFormat="1" ht="13.5" thickBot="1" x14ac:dyDescent="0.25">
      <c r="A48" s="134" t="s">
        <v>197</v>
      </c>
      <c r="B48" s="234">
        <v>4</v>
      </c>
      <c r="C48" s="56" t="s">
        <v>224</v>
      </c>
      <c r="D48" s="56"/>
      <c r="E48" s="83" t="s">
        <v>263</v>
      </c>
      <c r="F48" s="83"/>
      <c r="G48" s="318" t="s">
        <v>93</v>
      </c>
      <c r="H48" s="161"/>
      <c r="I48" s="162">
        <v>0</v>
      </c>
      <c r="J48" s="159"/>
      <c r="K48" s="159"/>
      <c r="L48" s="159">
        <f t="shared" si="3"/>
        <v>0</v>
      </c>
      <c r="M48" s="96"/>
      <c r="N48" s="96"/>
      <c r="O48" s="96"/>
      <c r="P48" s="112"/>
    </row>
    <row r="49" spans="1:16" s="95" customFormat="1" ht="13.5" thickBot="1" x14ac:dyDescent="0.25">
      <c r="A49" s="134" t="s">
        <v>198</v>
      </c>
      <c r="B49" s="234">
        <v>3</v>
      </c>
      <c r="C49" s="56" t="s">
        <v>190</v>
      </c>
      <c r="D49" s="56"/>
      <c r="E49" s="83" t="s">
        <v>263</v>
      </c>
      <c r="F49" s="83"/>
      <c r="G49" s="318" t="s">
        <v>93</v>
      </c>
      <c r="H49" s="161"/>
      <c r="I49" s="162">
        <v>0</v>
      </c>
      <c r="J49" s="159"/>
      <c r="K49" s="159"/>
      <c r="L49" s="159">
        <f t="shared" si="3"/>
        <v>0</v>
      </c>
      <c r="M49" s="96"/>
      <c r="N49" s="96"/>
      <c r="O49" s="96"/>
      <c r="P49" s="112"/>
    </row>
    <row r="50" spans="1:16" s="95" customFormat="1" ht="13.5" thickBot="1" x14ac:dyDescent="0.25">
      <c r="A50" s="134" t="s">
        <v>271</v>
      </c>
      <c r="B50" s="234">
        <v>7</v>
      </c>
      <c r="C50" s="56" t="s">
        <v>346</v>
      </c>
      <c r="D50" s="56"/>
      <c r="E50" s="83" t="s">
        <v>263</v>
      </c>
      <c r="F50" s="83"/>
      <c r="G50" s="318" t="s">
        <v>93</v>
      </c>
      <c r="H50" s="161"/>
      <c r="I50" s="162">
        <v>0</v>
      </c>
      <c r="J50" s="159"/>
      <c r="K50" s="159"/>
      <c r="L50" s="159">
        <f t="shared" si="3"/>
        <v>0</v>
      </c>
      <c r="M50" s="96"/>
      <c r="N50" s="96"/>
      <c r="O50" s="96"/>
      <c r="P50" s="112"/>
    </row>
    <row r="51" spans="1:16" s="95" customFormat="1" ht="13.5" thickBot="1" x14ac:dyDescent="0.25">
      <c r="A51" s="319" t="s">
        <v>378</v>
      </c>
      <c r="B51" s="234">
        <v>5</v>
      </c>
      <c r="C51" s="56" t="s">
        <v>350</v>
      </c>
      <c r="D51" s="56"/>
      <c r="E51" s="83" t="s">
        <v>263</v>
      </c>
      <c r="F51" s="83"/>
      <c r="G51" s="318" t="s">
        <v>93</v>
      </c>
      <c r="H51" s="161"/>
      <c r="I51" s="162">
        <v>0</v>
      </c>
      <c r="J51" s="159"/>
      <c r="K51" s="159"/>
      <c r="L51" s="159">
        <f t="shared" si="3"/>
        <v>0</v>
      </c>
      <c r="M51" s="96"/>
      <c r="N51" s="96"/>
      <c r="O51" s="96"/>
      <c r="P51" s="112"/>
    </row>
    <row r="52" spans="1:16" x14ac:dyDescent="0.2">
      <c r="A52" s="320"/>
      <c r="B52" s="320"/>
      <c r="C52" s="163"/>
      <c r="D52" s="163"/>
      <c r="E52" s="321"/>
      <c r="F52" s="321"/>
      <c r="G52" s="320"/>
      <c r="H52" s="166"/>
      <c r="I52" s="166"/>
      <c r="J52" s="166"/>
      <c r="K52" s="166"/>
      <c r="L52" s="166"/>
      <c r="M52" s="96"/>
      <c r="N52" s="96"/>
      <c r="O52" s="96"/>
      <c r="P52" s="112"/>
    </row>
    <row r="53" spans="1:16" ht="13.5" thickBot="1" x14ac:dyDescent="0.25">
      <c r="A53" s="301"/>
      <c r="B53" s="322"/>
      <c r="C53" s="286"/>
      <c r="D53" s="163"/>
      <c r="E53" s="164"/>
      <c r="F53" s="164"/>
      <c r="G53" s="165"/>
      <c r="H53" s="166"/>
      <c r="I53" s="166"/>
      <c r="J53" s="166"/>
      <c r="K53" s="166"/>
      <c r="L53" s="166"/>
      <c r="M53" s="96"/>
      <c r="N53" s="96"/>
      <c r="O53" s="96"/>
      <c r="P53" s="112"/>
    </row>
    <row r="54" spans="1:16" ht="13.5" thickBot="1" x14ac:dyDescent="0.25">
      <c r="A54" s="302" t="s">
        <v>379</v>
      </c>
      <c r="B54" s="323"/>
      <c r="C54" s="157"/>
      <c r="D54" s="157"/>
      <c r="E54" s="157"/>
      <c r="F54" s="157"/>
      <c r="G54" s="157"/>
      <c r="H54" s="157"/>
      <c r="I54" s="157"/>
      <c r="J54" s="158"/>
      <c r="K54" s="157"/>
      <c r="L54" s="305"/>
      <c r="M54" s="96"/>
      <c r="N54" s="96"/>
      <c r="O54" s="96"/>
      <c r="P54" s="112"/>
    </row>
    <row r="55" spans="1:16" ht="13.5" thickBot="1" x14ac:dyDescent="0.25">
      <c r="A55" s="299" t="s">
        <v>107</v>
      </c>
      <c r="B55" s="135" t="s">
        <v>108</v>
      </c>
      <c r="C55" s="52" t="s">
        <v>109</v>
      </c>
      <c r="D55" s="52" t="s">
        <v>110</v>
      </c>
      <c r="E55" s="52" t="s">
        <v>111</v>
      </c>
      <c r="F55" s="52" t="s">
        <v>112</v>
      </c>
      <c r="G55" s="52" t="s">
        <v>113</v>
      </c>
      <c r="H55" s="52" t="s">
        <v>114</v>
      </c>
      <c r="I55" s="52" t="s">
        <v>115</v>
      </c>
      <c r="J55" s="52" t="s">
        <v>116</v>
      </c>
      <c r="K55" s="52" t="s">
        <v>135</v>
      </c>
      <c r="L55" s="52" t="s">
        <v>223</v>
      </c>
      <c r="M55" s="96"/>
      <c r="N55" s="96"/>
      <c r="O55" s="96"/>
      <c r="P55" s="112"/>
    </row>
    <row r="56" spans="1:16" s="95" customFormat="1" ht="101.25" thickBot="1" x14ac:dyDescent="0.25">
      <c r="A56" s="300" t="s">
        <v>117</v>
      </c>
      <c r="B56" s="317" t="s">
        <v>342</v>
      </c>
      <c r="C56" s="53" t="s">
        <v>205</v>
      </c>
      <c r="D56" s="54" t="s">
        <v>118</v>
      </c>
      <c r="E56" s="54" t="s">
        <v>87</v>
      </c>
      <c r="F56" s="55" t="s">
        <v>206</v>
      </c>
      <c r="G56" s="55" t="s">
        <v>119</v>
      </c>
      <c r="H56" s="55" t="s">
        <v>101</v>
      </c>
      <c r="I56" s="55" t="s">
        <v>311</v>
      </c>
      <c r="J56" s="53" t="s">
        <v>312</v>
      </c>
      <c r="K56" s="53" t="s">
        <v>265</v>
      </c>
      <c r="L56" s="53" t="s">
        <v>373</v>
      </c>
      <c r="M56" s="96"/>
      <c r="N56" s="96"/>
      <c r="O56" s="96"/>
      <c r="P56" s="112"/>
    </row>
    <row r="57" spans="1:16" s="95" customFormat="1" ht="13.5" thickBot="1" x14ac:dyDescent="0.25">
      <c r="A57" s="234">
        <v>1.4</v>
      </c>
      <c r="B57" s="234">
        <v>2</v>
      </c>
      <c r="C57" s="56" t="s">
        <v>189</v>
      </c>
      <c r="D57" s="56"/>
      <c r="E57" s="83" t="s">
        <v>263</v>
      </c>
      <c r="F57" s="83"/>
      <c r="G57" s="297" t="s">
        <v>94</v>
      </c>
      <c r="H57" s="159"/>
      <c r="I57" s="159">
        <v>5.25</v>
      </c>
      <c r="J57" s="160">
        <v>0</v>
      </c>
      <c r="K57" s="159"/>
      <c r="L57" s="159">
        <f t="shared" ref="L57:L64" si="4">SUM(J57,K57)</f>
        <v>0</v>
      </c>
      <c r="M57" s="96"/>
      <c r="N57" s="96"/>
      <c r="O57" s="96"/>
      <c r="P57" s="112"/>
    </row>
    <row r="58" spans="1:16" s="95" customFormat="1" ht="13.5" thickBot="1" x14ac:dyDescent="0.25">
      <c r="A58" s="134" t="s">
        <v>199</v>
      </c>
      <c r="B58" s="234">
        <v>1</v>
      </c>
      <c r="C58" s="56" t="s">
        <v>280</v>
      </c>
      <c r="D58" s="56"/>
      <c r="E58" s="83" t="s">
        <v>263</v>
      </c>
      <c r="F58" s="83"/>
      <c r="G58" s="297" t="s">
        <v>94</v>
      </c>
      <c r="H58" s="159"/>
      <c r="I58" s="159">
        <v>5.25</v>
      </c>
      <c r="J58" s="160">
        <v>0</v>
      </c>
      <c r="K58" s="159">
        <v>0</v>
      </c>
      <c r="L58" s="159">
        <f t="shared" si="4"/>
        <v>0</v>
      </c>
      <c r="M58" s="96"/>
      <c r="N58" s="96"/>
      <c r="O58" s="96"/>
      <c r="P58" s="112"/>
    </row>
    <row r="59" spans="1:16" s="95" customFormat="1" ht="13.5" thickBot="1" x14ac:dyDescent="0.25">
      <c r="A59" s="134" t="s">
        <v>272</v>
      </c>
      <c r="B59" s="234">
        <v>7</v>
      </c>
      <c r="C59" s="56" t="s">
        <v>346</v>
      </c>
      <c r="D59" s="56"/>
      <c r="E59" s="83" t="s">
        <v>263</v>
      </c>
      <c r="F59" s="83"/>
      <c r="G59" s="297" t="s">
        <v>94</v>
      </c>
      <c r="H59" s="159"/>
      <c r="I59" s="159">
        <v>5.25</v>
      </c>
      <c r="J59" s="160">
        <v>0</v>
      </c>
      <c r="K59" s="159"/>
      <c r="L59" s="159">
        <f t="shared" si="4"/>
        <v>0</v>
      </c>
      <c r="M59" s="96"/>
      <c r="N59" s="96"/>
      <c r="O59" s="96"/>
      <c r="P59" s="112"/>
    </row>
    <row r="60" spans="1:16" s="95" customFormat="1" ht="13.5" thickBot="1" x14ac:dyDescent="0.25">
      <c r="A60" s="134" t="s">
        <v>380</v>
      </c>
      <c r="B60" s="234">
        <v>8</v>
      </c>
      <c r="C60" s="56" t="s">
        <v>260</v>
      </c>
      <c r="D60" s="56"/>
      <c r="E60" s="83" t="s">
        <v>263</v>
      </c>
      <c r="F60" s="83" t="s">
        <v>260</v>
      </c>
      <c r="G60" s="297" t="s">
        <v>94</v>
      </c>
      <c r="H60" s="159"/>
      <c r="I60" s="159">
        <v>5.25</v>
      </c>
      <c r="J60" s="160">
        <v>0</v>
      </c>
      <c r="K60" s="159">
        <v>0</v>
      </c>
      <c r="L60" s="159">
        <f t="shared" si="4"/>
        <v>0</v>
      </c>
      <c r="M60" s="96"/>
      <c r="N60" s="96"/>
      <c r="O60" s="96"/>
      <c r="P60" s="112"/>
    </row>
    <row r="61" spans="1:16" ht="13.5" thickBot="1" x14ac:dyDescent="0.25">
      <c r="A61" s="234">
        <v>2.4</v>
      </c>
      <c r="B61" s="234">
        <v>2</v>
      </c>
      <c r="C61" s="56" t="s">
        <v>189</v>
      </c>
      <c r="D61" s="56"/>
      <c r="E61" s="83" t="s">
        <v>263</v>
      </c>
      <c r="F61" s="83"/>
      <c r="G61" s="318" t="s">
        <v>93</v>
      </c>
      <c r="H61" s="161"/>
      <c r="I61" s="162">
        <v>0</v>
      </c>
      <c r="J61" s="159">
        <v>5.25</v>
      </c>
      <c r="K61" s="159"/>
      <c r="L61" s="159">
        <f t="shared" si="4"/>
        <v>5.25</v>
      </c>
      <c r="M61" s="96"/>
      <c r="N61" s="96"/>
      <c r="O61" s="96"/>
      <c r="P61" s="95"/>
    </row>
    <row r="62" spans="1:16" ht="13.5" thickBot="1" x14ac:dyDescent="0.25">
      <c r="A62" s="134" t="s">
        <v>200</v>
      </c>
      <c r="B62" s="234">
        <v>1</v>
      </c>
      <c r="C62" s="56" t="s">
        <v>280</v>
      </c>
      <c r="D62" s="56"/>
      <c r="E62" s="83" t="s">
        <v>263</v>
      </c>
      <c r="F62" s="83"/>
      <c r="G62" s="318" t="s">
        <v>93</v>
      </c>
      <c r="H62" s="161"/>
      <c r="I62" s="162">
        <v>0</v>
      </c>
      <c r="J62" s="159">
        <v>5.25</v>
      </c>
      <c r="K62" s="159"/>
      <c r="L62" s="159">
        <f t="shared" si="4"/>
        <v>5.25</v>
      </c>
      <c r="M62" s="96"/>
      <c r="N62" s="96"/>
      <c r="O62" s="96"/>
      <c r="P62" s="95"/>
    </row>
    <row r="63" spans="1:16" ht="13.5" thickBot="1" x14ac:dyDescent="0.25">
      <c r="A63" s="134" t="s">
        <v>273</v>
      </c>
      <c r="B63" s="234">
        <v>7</v>
      </c>
      <c r="C63" s="56" t="s">
        <v>346</v>
      </c>
      <c r="D63" s="56"/>
      <c r="E63" s="83" t="s">
        <v>263</v>
      </c>
      <c r="F63" s="83"/>
      <c r="G63" s="318" t="s">
        <v>93</v>
      </c>
      <c r="H63" s="161"/>
      <c r="I63" s="162">
        <v>0</v>
      </c>
      <c r="J63" s="159">
        <v>5.25</v>
      </c>
      <c r="K63" s="159"/>
      <c r="L63" s="159">
        <f t="shared" si="4"/>
        <v>5.25</v>
      </c>
      <c r="M63" s="96"/>
      <c r="N63" s="96"/>
      <c r="O63" s="96"/>
      <c r="P63" s="95"/>
    </row>
    <row r="64" spans="1:16" ht="13.5" thickBot="1" x14ac:dyDescent="0.25">
      <c r="A64" s="134" t="s">
        <v>381</v>
      </c>
      <c r="B64" s="234">
        <v>8</v>
      </c>
      <c r="C64" s="56" t="s">
        <v>260</v>
      </c>
      <c r="D64" s="56"/>
      <c r="E64" s="83" t="s">
        <v>263</v>
      </c>
      <c r="F64" s="83"/>
      <c r="G64" s="318" t="s">
        <v>93</v>
      </c>
      <c r="H64" s="161"/>
      <c r="I64" s="162">
        <v>0</v>
      </c>
      <c r="J64" s="159">
        <v>5.25</v>
      </c>
      <c r="K64" s="159">
        <v>0</v>
      </c>
      <c r="L64" s="159">
        <f t="shared" si="4"/>
        <v>5.25</v>
      </c>
      <c r="M64" s="96"/>
      <c r="N64" s="96"/>
      <c r="O64" s="96"/>
      <c r="P64" s="95"/>
    </row>
    <row r="65" spans="1:16" x14ac:dyDescent="0.2">
      <c r="A65" s="320"/>
      <c r="B65" s="320"/>
      <c r="C65" s="163"/>
      <c r="D65" s="163"/>
      <c r="E65" s="321"/>
      <c r="F65" s="321"/>
      <c r="G65" s="320"/>
      <c r="H65" s="166"/>
      <c r="I65" s="310"/>
      <c r="J65" s="166"/>
      <c r="K65" s="166"/>
      <c r="L65" s="166"/>
      <c r="M65" s="96"/>
      <c r="N65" s="96"/>
      <c r="O65" s="96"/>
      <c r="P65" s="95"/>
    </row>
    <row r="66" spans="1:16" s="95" customFormat="1" ht="13.5" thickBot="1" x14ac:dyDescent="0.25">
      <c r="A66" s="285"/>
      <c r="B66" s="315"/>
      <c r="C66" s="96"/>
      <c r="D66" s="96"/>
      <c r="E66" s="96"/>
      <c r="F66" s="96"/>
      <c r="G66" s="96"/>
      <c r="H66" s="96"/>
      <c r="I66" s="96"/>
      <c r="J66" s="96"/>
      <c r="K66" s="96"/>
      <c r="L66" s="96"/>
      <c r="M66" s="96"/>
      <c r="N66" s="96"/>
      <c r="O66" s="96"/>
    </row>
    <row r="67" spans="1:16" s="95" customFormat="1" ht="13.5" thickBot="1" x14ac:dyDescent="0.25">
      <c r="A67" s="302" t="s">
        <v>382</v>
      </c>
      <c r="B67" s="323"/>
      <c r="C67" s="157"/>
      <c r="D67" s="157"/>
      <c r="E67" s="157"/>
      <c r="F67" s="157"/>
      <c r="G67" s="157"/>
      <c r="H67" s="157"/>
      <c r="I67" s="157"/>
      <c r="J67" s="158"/>
      <c r="K67" s="157"/>
      <c r="L67" s="305"/>
      <c r="M67" s="96"/>
      <c r="N67" s="96"/>
      <c r="O67" s="96"/>
    </row>
    <row r="68" spans="1:16" ht="13.5" thickBot="1" x14ac:dyDescent="0.25">
      <c r="A68" s="299" t="s">
        <v>107</v>
      </c>
      <c r="B68" s="135" t="s">
        <v>108</v>
      </c>
      <c r="C68" s="52" t="s">
        <v>109</v>
      </c>
      <c r="D68" s="52" t="s">
        <v>110</v>
      </c>
      <c r="E68" s="52" t="s">
        <v>111</v>
      </c>
      <c r="F68" s="52" t="s">
        <v>112</v>
      </c>
      <c r="G68" s="52" t="s">
        <v>113</v>
      </c>
      <c r="H68" s="52" t="s">
        <v>114</v>
      </c>
      <c r="I68" s="52" t="s">
        <v>115</v>
      </c>
      <c r="J68" s="52" t="s">
        <v>116</v>
      </c>
      <c r="K68" s="52" t="s">
        <v>135</v>
      </c>
      <c r="L68" s="52" t="s">
        <v>223</v>
      </c>
      <c r="M68" s="96"/>
      <c r="N68" s="96"/>
      <c r="O68" s="96"/>
      <c r="P68" s="95"/>
    </row>
    <row r="69" spans="1:16" s="95" customFormat="1" ht="101.25" thickBot="1" x14ac:dyDescent="0.25">
      <c r="A69" s="300" t="s">
        <v>117</v>
      </c>
      <c r="B69" s="317" t="s">
        <v>342</v>
      </c>
      <c r="C69" s="53" t="s">
        <v>205</v>
      </c>
      <c r="D69" s="55" t="s">
        <v>118</v>
      </c>
      <c r="E69" s="55" t="s">
        <v>87</v>
      </c>
      <c r="F69" s="55" t="s">
        <v>206</v>
      </c>
      <c r="G69" s="324" t="s">
        <v>383</v>
      </c>
      <c r="H69" s="55" t="s">
        <v>101</v>
      </c>
      <c r="I69" s="55" t="s">
        <v>313</v>
      </c>
      <c r="J69" s="53" t="s">
        <v>314</v>
      </c>
      <c r="K69" s="53" t="s">
        <v>265</v>
      </c>
      <c r="L69" s="53" t="s">
        <v>373</v>
      </c>
      <c r="M69" s="96"/>
      <c r="N69" s="96"/>
      <c r="O69" s="96"/>
    </row>
    <row r="70" spans="1:16" s="95" customFormat="1" ht="13.5" thickBot="1" x14ac:dyDescent="0.25">
      <c r="A70" s="234">
        <v>1.5</v>
      </c>
      <c r="B70" s="234">
        <v>2</v>
      </c>
      <c r="C70" s="56" t="s">
        <v>189</v>
      </c>
      <c r="D70" s="56"/>
      <c r="E70" s="83" t="s">
        <v>263</v>
      </c>
      <c r="F70" s="83"/>
      <c r="G70" s="297" t="s">
        <v>94</v>
      </c>
      <c r="H70" s="159"/>
      <c r="I70" s="159"/>
      <c r="J70" s="160">
        <v>0</v>
      </c>
      <c r="K70" s="159"/>
      <c r="L70" s="159">
        <f t="shared" ref="L70:L77" si="5">SUM(J70,K70)</f>
        <v>0</v>
      </c>
      <c r="M70" s="96"/>
      <c r="N70" s="96"/>
      <c r="O70" s="96"/>
    </row>
    <row r="71" spans="1:16" ht="13.5" thickBot="1" x14ac:dyDescent="0.25">
      <c r="A71" s="134" t="s">
        <v>201</v>
      </c>
      <c r="B71" s="234">
        <v>1</v>
      </c>
      <c r="C71" s="56" t="s">
        <v>280</v>
      </c>
      <c r="D71" s="56"/>
      <c r="E71" s="83" t="s">
        <v>263</v>
      </c>
      <c r="F71" s="83"/>
      <c r="G71" s="297" t="s">
        <v>94</v>
      </c>
      <c r="H71" s="159"/>
      <c r="I71" s="159"/>
      <c r="J71" s="160">
        <v>0</v>
      </c>
      <c r="K71" s="159"/>
      <c r="L71" s="159">
        <f t="shared" si="5"/>
        <v>0</v>
      </c>
    </row>
    <row r="72" spans="1:16" ht="13.5" thickBot="1" x14ac:dyDescent="0.25">
      <c r="A72" s="134" t="s">
        <v>274</v>
      </c>
      <c r="B72" s="234">
        <v>7</v>
      </c>
      <c r="C72" s="56" t="s">
        <v>346</v>
      </c>
      <c r="D72" s="56"/>
      <c r="E72" s="83" t="s">
        <v>263</v>
      </c>
      <c r="F72" s="83"/>
      <c r="G72" s="297" t="s">
        <v>94</v>
      </c>
      <c r="H72" s="159"/>
      <c r="I72" s="159"/>
      <c r="J72" s="160">
        <v>0</v>
      </c>
      <c r="K72" s="159"/>
      <c r="L72" s="159">
        <f t="shared" si="5"/>
        <v>0</v>
      </c>
    </row>
    <row r="73" spans="1:16" ht="13.5" thickBot="1" x14ac:dyDescent="0.25">
      <c r="A73" s="134" t="s">
        <v>384</v>
      </c>
      <c r="B73" s="234">
        <v>8</v>
      </c>
      <c r="C73" s="56" t="s">
        <v>260</v>
      </c>
      <c r="D73" s="56"/>
      <c r="E73" s="83" t="s">
        <v>263</v>
      </c>
      <c r="F73" s="83"/>
      <c r="G73" s="297" t="s">
        <v>94</v>
      </c>
      <c r="H73" s="159"/>
      <c r="I73" s="159"/>
      <c r="J73" s="160">
        <v>0</v>
      </c>
      <c r="K73" s="159"/>
      <c r="L73" s="159">
        <f t="shared" si="5"/>
        <v>0</v>
      </c>
    </row>
    <row r="74" spans="1:16" ht="13.5" thickBot="1" x14ac:dyDescent="0.25">
      <c r="A74" s="234">
        <v>2.5</v>
      </c>
      <c r="B74" s="234">
        <v>2</v>
      </c>
      <c r="C74" s="56" t="s">
        <v>189</v>
      </c>
      <c r="D74" s="56"/>
      <c r="E74" s="83" t="s">
        <v>263</v>
      </c>
      <c r="F74" s="83"/>
      <c r="G74" s="318" t="s">
        <v>93</v>
      </c>
      <c r="H74" s="161"/>
      <c r="I74" s="162">
        <v>0</v>
      </c>
      <c r="J74" s="159"/>
      <c r="K74" s="159"/>
      <c r="L74" s="159">
        <f t="shared" si="5"/>
        <v>0</v>
      </c>
    </row>
    <row r="75" spans="1:16" ht="13.5" thickBot="1" x14ac:dyDescent="0.25">
      <c r="A75" s="134" t="s">
        <v>202</v>
      </c>
      <c r="B75" s="234">
        <v>1</v>
      </c>
      <c r="C75" s="56" t="s">
        <v>280</v>
      </c>
      <c r="D75" s="56"/>
      <c r="E75" s="83" t="s">
        <v>263</v>
      </c>
      <c r="F75" s="83"/>
      <c r="G75" s="318" t="s">
        <v>93</v>
      </c>
      <c r="H75" s="159"/>
      <c r="I75" s="162">
        <v>0</v>
      </c>
      <c r="J75" s="159"/>
      <c r="K75" s="159"/>
      <c r="L75" s="159">
        <f t="shared" si="5"/>
        <v>0</v>
      </c>
    </row>
    <row r="76" spans="1:16" s="95" customFormat="1" ht="13.5" thickBot="1" x14ac:dyDescent="0.25">
      <c r="A76" s="134" t="s">
        <v>275</v>
      </c>
      <c r="B76" s="234">
        <v>7</v>
      </c>
      <c r="C76" s="56" t="s">
        <v>346</v>
      </c>
      <c r="D76" s="56"/>
      <c r="E76" s="83" t="s">
        <v>263</v>
      </c>
      <c r="F76" s="83"/>
      <c r="G76" s="318" t="s">
        <v>93</v>
      </c>
      <c r="H76" s="159"/>
      <c r="I76" s="162">
        <v>0</v>
      </c>
      <c r="J76" s="159"/>
      <c r="K76" s="159"/>
      <c r="L76" s="159">
        <f t="shared" si="5"/>
        <v>0</v>
      </c>
      <c r="M76" s="96"/>
      <c r="N76" s="96"/>
      <c r="O76" s="96"/>
    </row>
    <row r="77" spans="1:16" s="95" customFormat="1" ht="13.5" thickBot="1" x14ac:dyDescent="0.25">
      <c r="A77" s="134" t="s">
        <v>385</v>
      </c>
      <c r="B77" s="234">
        <v>8</v>
      </c>
      <c r="C77" s="56" t="s">
        <v>260</v>
      </c>
      <c r="D77" s="56"/>
      <c r="E77" s="83" t="s">
        <v>263</v>
      </c>
      <c r="F77" s="83" t="s">
        <v>260</v>
      </c>
      <c r="G77" s="318" t="s">
        <v>93</v>
      </c>
      <c r="H77" s="159"/>
      <c r="I77" s="162">
        <v>0</v>
      </c>
      <c r="J77" s="159">
        <v>30.25</v>
      </c>
      <c r="K77" s="159">
        <v>0</v>
      </c>
      <c r="L77" s="159">
        <f t="shared" si="5"/>
        <v>30.25</v>
      </c>
      <c r="M77" s="96"/>
      <c r="N77" s="96"/>
      <c r="O77" s="96"/>
    </row>
    <row r="78" spans="1:16" x14ac:dyDescent="0.2">
      <c r="A78" s="320"/>
      <c r="B78" s="320"/>
      <c r="C78" s="163"/>
      <c r="D78" s="163"/>
      <c r="E78" s="321"/>
      <c r="F78" s="321"/>
      <c r="G78" s="320"/>
      <c r="H78" s="166"/>
      <c r="I78" s="310"/>
      <c r="J78" s="166"/>
      <c r="K78" s="166"/>
      <c r="L78" s="166"/>
    </row>
    <row r="79" spans="1:16" ht="13.5" thickBot="1" x14ac:dyDescent="0.25">
      <c r="A79" s="301"/>
      <c r="B79" s="322"/>
      <c r="C79" s="286"/>
      <c r="D79" s="163"/>
      <c r="E79" s="164"/>
      <c r="F79" s="164"/>
      <c r="G79" s="165"/>
      <c r="H79" s="166"/>
      <c r="I79" s="166"/>
      <c r="J79" s="166"/>
      <c r="K79" s="166"/>
      <c r="L79" s="166"/>
    </row>
    <row r="80" spans="1:16" ht="13.5" thickBot="1" x14ac:dyDescent="0.25">
      <c r="A80" s="302" t="s">
        <v>386</v>
      </c>
      <c r="B80" s="323"/>
      <c r="C80" s="157"/>
      <c r="D80" s="157"/>
      <c r="E80" s="157"/>
      <c r="F80" s="157"/>
      <c r="G80" s="157"/>
      <c r="H80" s="157"/>
      <c r="I80" s="157"/>
      <c r="J80" s="158"/>
      <c r="K80" s="157"/>
      <c r="L80" s="305"/>
    </row>
    <row r="81" spans="1:16" ht="13.5" thickBot="1" x14ac:dyDescent="0.25">
      <c r="A81" s="299" t="s">
        <v>107</v>
      </c>
      <c r="B81" s="135" t="s">
        <v>108</v>
      </c>
      <c r="C81" s="52" t="s">
        <v>109</v>
      </c>
      <c r="D81" s="52" t="s">
        <v>110</v>
      </c>
      <c r="E81" s="52" t="s">
        <v>111</v>
      </c>
      <c r="F81" s="52" t="s">
        <v>112</v>
      </c>
      <c r="G81" s="52" t="s">
        <v>113</v>
      </c>
      <c r="H81" s="52" t="s">
        <v>114</v>
      </c>
      <c r="I81" s="52" t="s">
        <v>115</v>
      </c>
      <c r="J81" s="52" t="s">
        <v>116</v>
      </c>
      <c r="K81" s="52" t="s">
        <v>135</v>
      </c>
      <c r="L81" s="52" t="s">
        <v>223</v>
      </c>
    </row>
    <row r="82" spans="1:16" ht="96.75" thickBot="1" x14ac:dyDescent="0.25">
      <c r="A82" s="300" t="s">
        <v>117</v>
      </c>
      <c r="B82" s="317" t="s">
        <v>342</v>
      </c>
      <c r="C82" s="53" t="s">
        <v>205</v>
      </c>
      <c r="D82" s="55" t="s">
        <v>118</v>
      </c>
      <c r="E82" s="55" t="s">
        <v>87</v>
      </c>
      <c r="F82" s="55" t="s">
        <v>206</v>
      </c>
      <c r="G82" s="55" t="s">
        <v>119</v>
      </c>
      <c r="H82" s="55" t="s">
        <v>101</v>
      </c>
      <c r="I82" s="55" t="s">
        <v>311</v>
      </c>
      <c r="J82" s="53" t="s">
        <v>312</v>
      </c>
      <c r="K82" s="53" t="s">
        <v>354</v>
      </c>
      <c r="L82" s="53" t="s">
        <v>373</v>
      </c>
    </row>
    <row r="83" spans="1:16" s="95" customFormat="1" ht="13.5" thickBot="1" x14ac:dyDescent="0.25">
      <c r="A83" s="234">
        <v>2.6</v>
      </c>
      <c r="B83" s="234">
        <v>2</v>
      </c>
      <c r="C83" s="56" t="s">
        <v>189</v>
      </c>
      <c r="D83" s="56"/>
      <c r="E83" s="83" t="s">
        <v>263</v>
      </c>
      <c r="F83" s="83"/>
      <c r="G83" s="318" t="s">
        <v>93</v>
      </c>
      <c r="H83" s="161"/>
      <c r="I83" s="162">
        <v>0</v>
      </c>
      <c r="J83" s="159">
        <v>5.25</v>
      </c>
      <c r="K83" s="159"/>
      <c r="L83" s="159">
        <f>SUM(J83,K83)</f>
        <v>5.25</v>
      </c>
      <c r="M83" s="96"/>
      <c r="N83" s="96"/>
      <c r="O83" s="96"/>
    </row>
    <row r="84" spans="1:16" s="95" customFormat="1" ht="13.5" thickBot="1" x14ac:dyDescent="0.25">
      <c r="A84" s="134" t="s">
        <v>203</v>
      </c>
      <c r="B84" s="234">
        <v>1</v>
      </c>
      <c r="C84" s="56" t="s">
        <v>280</v>
      </c>
      <c r="D84" s="56"/>
      <c r="E84" s="83" t="s">
        <v>263</v>
      </c>
      <c r="F84" s="83"/>
      <c r="G84" s="318" t="s">
        <v>93</v>
      </c>
      <c r="H84" s="161"/>
      <c r="I84" s="162">
        <v>0</v>
      </c>
      <c r="J84" s="159">
        <v>5.25</v>
      </c>
      <c r="K84" s="159"/>
      <c r="L84" s="159">
        <f>SUM(J84,K84)</f>
        <v>5.25</v>
      </c>
      <c r="M84" s="96"/>
      <c r="N84" s="96"/>
      <c r="O84" s="96"/>
    </row>
    <row r="85" spans="1:16" ht="13.5" thickBot="1" x14ac:dyDescent="0.25">
      <c r="A85" s="134" t="s">
        <v>276</v>
      </c>
      <c r="B85" s="234">
        <v>7</v>
      </c>
      <c r="C85" s="56" t="s">
        <v>346</v>
      </c>
      <c r="D85" s="56"/>
      <c r="E85" s="83" t="s">
        <v>263</v>
      </c>
      <c r="F85" s="83"/>
      <c r="G85" s="318" t="s">
        <v>93</v>
      </c>
      <c r="H85" s="161"/>
      <c r="I85" s="162">
        <v>0</v>
      </c>
      <c r="J85" s="159">
        <v>5.25</v>
      </c>
      <c r="K85" s="159"/>
      <c r="L85" s="159">
        <f>SUM(J85,K85)</f>
        <v>5.25</v>
      </c>
    </row>
    <row r="86" spans="1:16" ht="12.75" customHeight="1" thickBot="1" x14ac:dyDescent="0.25">
      <c r="A86" s="325" t="s">
        <v>387</v>
      </c>
      <c r="B86" s="326">
        <v>8</v>
      </c>
      <c r="C86" s="56" t="s">
        <v>260</v>
      </c>
      <c r="D86" s="56"/>
      <c r="E86" s="83" t="s">
        <v>263</v>
      </c>
      <c r="F86" s="83"/>
      <c r="G86" s="318" t="s">
        <v>93</v>
      </c>
      <c r="H86" s="161"/>
      <c r="I86" s="162">
        <v>0</v>
      </c>
      <c r="J86" s="159">
        <v>5.25</v>
      </c>
      <c r="K86" s="159"/>
      <c r="L86" s="159">
        <f>SUM(J86,K86)</f>
        <v>5.25</v>
      </c>
    </row>
    <row r="87" spans="1:16" ht="13.5" thickBot="1" x14ac:dyDescent="0.25">
      <c r="A87" s="303"/>
      <c r="B87" s="327"/>
      <c r="C87" s="167"/>
      <c r="D87" s="168"/>
      <c r="E87" s="169"/>
      <c r="F87" s="169"/>
      <c r="G87" s="170"/>
      <c r="H87" s="171"/>
      <c r="I87" s="171"/>
      <c r="J87" s="166"/>
      <c r="K87" s="171"/>
      <c r="L87" s="172"/>
    </row>
    <row r="88" spans="1:16" ht="13.5" thickBot="1" x14ac:dyDescent="0.25">
      <c r="A88" s="302" t="s">
        <v>388</v>
      </c>
      <c r="B88" s="323"/>
      <c r="C88" s="157"/>
      <c r="D88" s="157"/>
      <c r="E88" s="157"/>
      <c r="F88" s="157"/>
      <c r="G88" s="157"/>
      <c r="H88" s="157"/>
      <c r="I88" s="157"/>
      <c r="J88" s="158"/>
      <c r="K88" s="157"/>
      <c r="L88" s="305"/>
    </row>
    <row r="89" spans="1:16" ht="32.25" customHeight="1" thickBot="1" x14ac:dyDescent="0.25">
      <c r="A89" s="299" t="s">
        <v>107</v>
      </c>
      <c r="B89" s="135" t="s">
        <v>108</v>
      </c>
      <c r="C89" s="52" t="s">
        <v>109</v>
      </c>
      <c r="D89" s="52" t="s">
        <v>110</v>
      </c>
      <c r="E89" s="52" t="s">
        <v>111</v>
      </c>
      <c r="F89" s="52" t="s">
        <v>112</v>
      </c>
      <c r="G89" s="52" t="s">
        <v>113</v>
      </c>
      <c r="H89" s="52" t="s">
        <v>114</v>
      </c>
      <c r="I89" s="52" t="s">
        <v>115</v>
      </c>
      <c r="J89" s="52" t="s">
        <v>116</v>
      </c>
      <c r="K89" s="52" t="s">
        <v>135</v>
      </c>
      <c r="L89" s="52" t="s">
        <v>223</v>
      </c>
    </row>
    <row r="90" spans="1:16" ht="101.25" thickBot="1" x14ac:dyDescent="0.25">
      <c r="A90" s="300" t="s">
        <v>117</v>
      </c>
      <c r="B90" s="317" t="s">
        <v>342</v>
      </c>
      <c r="C90" s="53" t="s">
        <v>205</v>
      </c>
      <c r="D90" s="55" t="s">
        <v>118</v>
      </c>
      <c r="E90" s="55" t="s">
        <v>87</v>
      </c>
      <c r="F90" s="55" t="s">
        <v>206</v>
      </c>
      <c r="G90" s="55" t="s">
        <v>119</v>
      </c>
      <c r="H90" s="55" t="s">
        <v>101</v>
      </c>
      <c r="I90" s="55" t="s">
        <v>369</v>
      </c>
      <c r="J90" s="53" t="s">
        <v>314</v>
      </c>
      <c r="K90" s="53" t="s">
        <v>265</v>
      </c>
      <c r="L90" s="53" t="s">
        <v>373</v>
      </c>
      <c r="M90" s="284"/>
      <c r="N90" s="284"/>
      <c r="O90" s="284"/>
      <c r="P90" s="284"/>
    </row>
    <row r="91" spans="1:16" ht="46.5" customHeight="1" thickBot="1" x14ac:dyDescent="0.25">
      <c r="A91" s="234">
        <v>2.7</v>
      </c>
      <c r="B91" s="234">
        <v>2</v>
      </c>
      <c r="C91" s="56" t="s">
        <v>189</v>
      </c>
      <c r="D91" s="56"/>
      <c r="E91" s="83" t="s">
        <v>263</v>
      </c>
      <c r="F91" s="83"/>
      <c r="G91" s="318" t="s">
        <v>93</v>
      </c>
      <c r="H91" s="161"/>
      <c r="I91" s="162">
        <v>0</v>
      </c>
      <c r="J91" s="159"/>
      <c r="K91" s="159"/>
      <c r="L91" s="159">
        <f>SUM(J91,K91)</f>
        <v>0</v>
      </c>
    </row>
    <row r="92" spans="1:16" ht="13.5" thickBot="1" x14ac:dyDescent="0.25">
      <c r="A92" s="134" t="s">
        <v>204</v>
      </c>
      <c r="B92" s="234">
        <v>1</v>
      </c>
      <c r="C92" s="56" t="s">
        <v>280</v>
      </c>
      <c r="D92" s="56"/>
      <c r="E92" s="83" t="s">
        <v>263</v>
      </c>
      <c r="F92" s="83"/>
      <c r="G92" s="318" t="s">
        <v>93</v>
      </c>
      <c r="H92" s="161"/>
      <c r="I92" s="162">
        <v>0</v>
      </c>
      <c r="J92" s="159"/>
      <c r="K92" s="159"/>
      <c r="L92" s="159">
        <f>SUM(J92,K92)</f>
        <v>0</v>
      </c>
    </row>
    <row r="93" spans="1:16" ht="13.5" thickBot="1" x14ac:dyDescent="0.25">
      <c r="A93" s="134" t="s">
        <v>277</v>
      </c>
      <c r="B93" s="234">
        <v>7</v>
      </c>
      <c r="C93" s="56" t="s">
        <v>346</v>
      </c>
      <c r="D93" s="56"/>
      <c r="E93" s="83" t="s">
        <v>263</v>
      </c>
      <c r="F93" s="83"/>
      <c r="G93" s="318" t="s">
        <v>93</v>
      </c>
      <c r="H93" s="161"/>
      <c r="I93" s="162">
        <v>0</v>
      </c>
      <c r="J93" s="159"/>
      <c r="K93" s="159"/>
      <c r="L93" s="159">
        <f>SUM(J93,K93)</f>
        <v>0</v>
      </c>
    </row>
    <row r="94" spans="1:16" ht="13.5" thickBot="1" x14ac:dyDescent="0.25">
      <c r="A94" s="134" t="s">
        <v>389</v>
      </c>
      <c r="B94" s="234">
        <v>8</v>
      </c>
      <c r="C94" s="56" t="s">
        <v>260</v>
      </c>
      <c r="D94" s="56"/>
      <c r="E94" s="83" t="s">
        <v>263</v>
      </c>
      <c r="F94" s="83"/>
      <c r="G94" s="318" t="s">
        <v>93</v>
      </c>
      <c r="H94" s="161"/>
      <c r="I94" s="162">
        <v>0</v>
      </c>
      <c r="J94" s="159"/>
      <c r="K94" s="159"/>
      <c r="L94" s="159">
        <f>SUM(J94,K94)</f>
        <v>0</v>
      </c>
    </row>
    <row r="95" spans="1:16" x14ac:dyDescent="0.2">
      <c r="A95" s="301"/>
      <c r="B95" s="322"/>
      <c r="C95" s="286"/>
      <c r="D95" s="163"/>
      <c r="E95" s="164"/>
      <c r="F95" s="164"/>
      <c r="G95" s="165"/>
      <c r="H95" s="166"/>
      <c r="I95" s="166"/>
      <c r="J95" s="166"/>
      <c r="K95" s="166"/>
      <c r="L95" s="166"/>
    </row>
    <row r="96" spans="1:16" x14ac:dyDescent="0.2">
      <c r="A96" s="382" t="s">
        <v>127</v>
      </c>
      <c r="B96" s="382"/>
      <c r="C96" s="382"/>
      <c r="D96" s="382"/>
      <c r="E96" s="382"/>
      <c r="F96" s="287"/>
      <c r="G96" s="165"/>
      <c r="H96" s="166"/>
      <c r="I96" s="166"/>
      <c r="J96" s="166"/>
      <c r="K96" s="166"/>
      <c r="L96" s="166"/>
    </row>
    <row r="97" spans="1:12" x14ac:dyDescent="0.2">
      <c r="A97" s="285"/>
      <c r="B97" s="315"/>
      <c r="D97" s="96"/>
      <c r="E97" s="96"/>
      <c r="G97" s="96"/>
      <c r="H97" s="96"/>
      <c r="I97" s="96"/>
      <c r="J97" s="96"/>
      <c r="K97" s="96"/>
      <c r="L97" s="96"/>
    </row>
    <row r="98" spans="1:12" ht="15" x14ac:dyDescent="0.2">
      <c r="A98" s="235" t="s">
        <v>128</v>
      </c>
      <c r="B98" s="315"/>
      <c r="D98" s="96"/>
      <c r="E98" s="96"/>
      <c r="G98" s="96"/>
      <c r="H98" s="96"/>
      <c r="I98" s="96"/>
      <c r="J98" s="96"/>
      <c r="K98" s="96"/>
      <c r="L98" s="96"/>
    </row>
    <row r="99" spans="1:12" ht="35.25" customHeight="1" x14ac:dyDescent="0.2">
      <c r="A99" s="379" t="s">
        <v>390</v>
      </c>
      <c r="B99" s="379"/>
      <c r="C99" s="379"/>
      <c r="D99" s="379"/>
      <c r="E99" s="379"/>
      <c r="F99" s="379"/>
      <c r="G99" s="379"/>
      <c r="H99" s="379"/>
      <c r="I99" s="379"/>
      <c r="J99" s="379"/>
      <c r="K99" s="379"/>
      <c r="L99" s="379"/>
    </row>
    <row r="100" spans="1:12" ht="28.5" customHeight="1" x14ac:dyDescent="0.2">
      <c r="A100" s="380" t="s">
        <v>306</v>
      </c>
      <c r="B100" s="380"/>
      <c r="C100" s="380"/>
      <c r="D100" s="380"/>
      <c r="E100" s="380"/>
      <c r="F100" s="380"/>
      <c r="G100" s="380"/>
      <c r="H100" s="380"/>
      <c r="I100" s="380"/>
      <c r="J100" s="380"/>
      <c r="K100" s="380"/>
      <c r="L100" s="380"/>
    </row>
    <row r="101" spans="1:12" ht="15" x14ac:dyDescent="0.2">
      <c r="A101" s="381" t="s">
        <v>319</v>
      </c>
      <c r="B101" s="381"/>
      <c r="C101" s="381"/>
      <c r="D101" s="381"/>
      <c r="E101" s="381"/>
      <c r="F101" s="381"/>
      <c r="G101" s="381"/>
      <c r="H101" s="381"/>
      <c r="I101" s="381"/>
      <c r="J101" s="381"/>
      <c r="K101" s="381"/>
      <c r="L101" s="381"/>
    </row>
  </sheetData>
  <dataConsolidate/>
  <mergeCells count="4">
    <mergeCell ref="A99:L99"/>
    <mergeCell ref="A100:L100"/>
    <mergeCell ref="A101:L101"/>
    <mergeCell ref="A96:E96"/>
  </mergeCells>
  <phoneticPr fontId="12" type="noConversion"/>
  <dataValidations xWindow="174" yWindow="530" count="128">
    <dataValidation type="list" showDropDown="1" showInputMessage="1" showErrorMessage="1" prompt="Do not change the Line Numbers" sqref="A15" xr:uid="{4B21A3F8-E81B-4A0B-8099-1F4A1F4ECA76}">
      <formula1>"2d"</formula1>
    </dataValidation>
    <dataValidation type="list" showDropDown="1" showInputMessage="1" showErrorMessage="1" prompt="Do not change the Line Numbers" sqref="A14" xr:uid="{CECF05DE-21C5-4860-B578-AACFE1ECF9E3}">
      <formula1>"2c"</formula1>
    </dataValidation>
    <dataValidation type="list" showDropDown="1" showInputMessage="1" showErrorMessage="1" prompt="Do not change the Line Numbers" sqref="A13" xr:uid="{D8088051-B86A-4192-AA37-C2785ADC2E42}">
      <formula1>"2"</formula1>
    </dataValidation>
    <dataValidation type="list" showDropDown="1" showInputMessage="1" showErrorMessage="1" prompt="Do not change the Line Numbers" sqref="A10" xr:uid="{E106C174-F946-4150-B6A5-FD7C3F41C007}">
      <formula1>"1d"</formula1>
    </dataValidation>
    <dataValidation type="list" showDropDown="1" showInputMessage="1" showErrorMessage="1" prompt="Do not change the Line Numbers" sqref="A9" xr:uid="{C6F13961-11AD-4C4F-AD47-250C7F3A223A}">
      <formula1>"1c"</formula1>
    </dataValidation>
    <dataValidation type="list" operator="equal" showDropDown="1" showInputMessage="1" showErrorMessage="1" prompt="Do not change the Line Numbers" sqref="A8" xr:uid="{AD9E6D5A-0467-4BC3-B79B-84D029260A72}">
      <formula1>"1"</formula1>
    </dataValidation>
    <dataValidation type="list" showDropDown="1" showInputMessage="1" showErrorMessage="1" error="Do not change Funding Type" sqref="G61:G65 G74:G78 G83:G86 G91:G94 G13:G17 G27:G31 G37:G41 G47:G52" xr:uid="{F83C782F-0FEF-43AC-BC4A-708847C97240}">
      <formula1>"C"</formula1>
    </dataValidation>
    <dataValidation type="list" showDropDown="1" showInputMessage="1" showErrorMessage="1" error="Do not change Funding Type" sqref="G57:G60 G70:G73 G8:G12 G22:G26" xr:uid="{13EA3875-B836-43D6-B1DC-DF81AA8C1F7F}">
      <formula1>"F"</formula1>
    </dataValidation>
    <dataValidation type="decimal" operator="equal" allowBlank="1" showInputMessage="1" showErrorMessage="1" errorTitle="State Makeup for Federal Support" error="Funding Type F does not receive State Makeup subsidies." sqref="J57:J60 J70:J73 J8:J12 J22:J26" xr:uid="{1B11922F-5EF5-4E06-9FB5-40DC4919ECCE}">
      <formula1>0</formula1>
    </dataValidation>
    <dataValidation type="decimal" operator="equal" allowBlank="1" showInputMessage="1" showErrorMessage="1" errorTitle="Funding Type C" error="Funding Type C does not receive federal support." sqref="I61:I65 I74:I78 I83:I86 I91:I94 I13:I17 I27:I31 I37:I41 I47:I51" xr:uid="{A6A820AC-7155-4F58-A30D-0E369ACA88F8}">
      <formula1>0</formula1>
    </dataValidation>
    <dataValidation type="decimal" allowBlank="1" showInputMessage="1" showErrorMessage="1" errorTitle="Federal Subsidy" error="The maximum federal subsidy for meeting broadband standards is $9.25." sqref="I8:I12" xr:uid="{7BD3862F-7592-4C06-AC03-BC4FD6D90712}">
      <formula1>0</formula1>
      <formula2>9.25</formula2>
    </dataValidation>
    <dataValidation type="decimal" allowBlank="1" showInputMessage="1" showErrorMessage="1" errorTitle="Funding Type C - State Makeup" error="Funding Type C receives a maximum of $9.25 if the service meets federal broadband standards. " sqref="J13:J17 J37:J41" xr:uid="{AEF101A8-95D2-40BD-9B57-E23E22EADBD5}">
      <formula1>0</formula1>
      <formula2>9.25</formula2>
    </dataValidation>
    <dataValidation type="decimal" allowBlank="1" showInputMessage="1" showErrorMessage="1" errorTitle="Funding Type C - State Makeup" error="Funding Type C receives a maximum of $34.25 if the service meets federal broadband standards. " sqref="J27:J31 J47:J52" xr:uid="{CA2FABAA-F588-442D-8F7B-256DE54763F4}">
      <formula1>0</formula1>
      <formula2>34.25</formula2>
    </dataValidation>
    <dataValidation type="decimal" allowBlank="1" showInputMessage="1" showErrorMessage="1" errorTitle="Federal Subsidy" error="The maximum federal subsidy for meeting broadband standards is $34.25." sqref="I22:I26" xr:uid="{4D66F397-B1D3-4AB5-A4A3-8C2634436A6D}">
      <formula1>0</formula1>
      <formula2>34.25</formula2>
    </dataValidation>
    <dataValidation type="list" showDropDown="1" showInputMessage="1" showErrorMessage="1" prompt="Do not change the Line Numbers" sqref="A29" xr:uid="{EEBAA2E1-6C48-402F-A388-C7F64C3C677D}">
      <formula1>"2.1d"</formula1>
    </dataValidation>
    <dataValidation type="list" showDropDown="1" showInputMessage="1" showErrorMessage="1" prompt="Do not change the Line Numbers" sqref="A28" xr:uid="{4E41447A-B038-4D04-BC69-BE1D8E9F9C95}">
      <formula1>"2.1c"</formula1>
    </dataValidation>
    <dataValidation type="list" showDropDown="1" showInputMessage="1" showErrorMessage="1" prompt="Do not change the Line Numbers" sqref="A27" xr:uid="{2DB7373B-8405-41C7-B96C-05A2F3D40519}">
      <formula1>"2.1"</formula1>
    </dataValidation>
    <dataValidation type="list" showDropDown="1" showInputMessage="1" showErrorMessage="1" prompt="Do not change the Line Numbers" sqref="A24" xr:uid="{E12CF05D-CF38-4F18-8475-5A4C0C1E1D09}">
      <formula1>"1.1d"</formula1>
    </dataValidation>
    <dataValidation type="list" showDropDown="1" showInputMessage="1" showErrorMessage="1" prompt="Do not change the Line Numbers" sqref="A23" xr:uid="{569B5300-2708-4E65-8E30-A2F6EE48B238}">
      <formula1>"1.1c"</formula1>
    </dataValidation>
    <dataValidation type="list" showDropDown="1" showInputMessage="1" showErrorMessage="1" prompt="Do not change the Line Numbers" sqref="A22" xr:uid="{82DF764A-01FB-4AD3-ABEC-314AE36118F5}">
      <formula1>"1.1"</formula1>
    </dataValidation>
    <dataValidation type="list" showDropDown="1" showInputMessage="1" showErrorMessage="1" prompt="Do not change the Line Numbers" sqref="A39" xr:uid="{AB9C094A-1C44-4FC7-B106-56D1DF83DD02}">
      <formula1>"2.2d"</formula1>
    </dataValidation>
    <dataValidation type="list" showDropDown="1" showInputMessage="1" showErrorMessage="1" prompt="Do not change the Line Numbers" sqref="A38" xr:uid="{CDB9BEFA-9C2B-49DE-B8C7-ACC178B8C03E}">
      <formula1>"2.2c"</formula1>
    </dataValidation>
    <dataValidation type="list" showDropDown="1" showInputMessage="1" showErrorMessage="1" prompt="Do not change the Line Numbers" sqref="A37" xr:uid="{1D06A7D5-2B24-49B7-B1C4-D95EB0478BA3}">
      <formula1>"2.2"</formula1>
    </dataValidation>
    <dataValidation type="list" showDropDown="1" showInputMessage="1" showErrorMessage="1" prompt="Do not change the Line Numbers" sqref="A49" xr:uid="{1ED28A8D-B614-49BA-99C9-D9F6CC477BC7}">
      <formula1>"2.3d"</formula1>
    </dataValidation>
    <dataValidation type="list" showDropDown="1" showInputMessage="1" showErrorMessage="1" prompt="Do not change the Line Numbers" sqref="A48" xr:uid="{194D5A93-18F7-40D4-8394-80EC38568E4D}">
      <formula1>"2.3c"</formula1>
    </dataValidation>
    <dataValidation type="list" showDropDown="1" showInputMessage="1" showErrorMessage="1" prompt="Do not change the Line Numbers" sqref="A47" xr:uid="{FC990FFC-B35D-44DE-837C-5EE51850850F}">
      <formula1>"2.3"</formula1>
    </dataValidation>
    <dataValidation type="list" showDropDown="1" showInputMessage="1" showErrorMessage="1" prompt="Do not change the Line Numbers" sqref="A62" xr:uid="{949FDF9D-1B68-4FBA-9444-4E146D4B225A}">
      <formula1>"2.4b"</formula1>
    </dataValidation>
    <dataValidation type="list" showDropDown="1" showInputMessage="1" showErrorMessage="1" prompt="Do not change the Line Numbers" sqref="A61" xr:uid="{1ADDE5CC-B124-4206-8373-8436DF293989}">
      <formula1>"2.4"</formula1>
    </dataValidation>
    <dataValidation type="list" showDropDown="1" showInputMessage="1" showErrorMessage="1" prompt="Do not change the Line Numbers" sqref="A58" xr:uid="{86D1474B-96F5-40A2-81A8-111809F2543B}">
      <formula1>"1.4b"</formula1>
    </dataValidation>
    <dataValidation type="list" showDropDown="1" showInputMessage="1" showErrorMessage="1" prompt="Do not change the Line Numbers" sqref="A57" xr:uid="{A7339D60-282D-46EA-8F09-3E1B34D8C579}">
      <formula1>"1.4"</formula1>
    </dataValidation>
    <dataValidation type="decimal" allowBlank="1" showInputMessage="1" showErrorMessage="1" error="The maximum federal subsidy for NOT meeting broadband standards is $5.25." sqref="I57:I60" xr:uid="{A003F011-57AC-4209-AFD8-64192C021B65}">
      <formula1>0</formula1>
      <formula2>5.25</formula2>
    </dataValidation>
    <dataValidation type="decimal" allowBlank="1" showInputMessage="1" showErrorMessage="1" error="Funding Type C receives a maximum of $5.25 State makeup if the service does not meet federal broadband standards. " sqref="J61:J65 J83:J86" xr:uid="{9A506082-EE07-4BC7-A8B3-33EF98D73A4D}">
      <formula1>0</formula1>
      <formula2>5.25</formula2>
    </dataValidation>
    <dataValidation type="list" showDropDown="1" showInputMessage="1" showErrorMessage="1" prompt="Do not change the Line Numbers" sqref="A74" xr:uid="{47E102B7-7D67-428E-956F-3937A3795E00}">
      <formula1>"2.5"</formula1>
    </dataValidation>
    <dataValidation type="list" showDropDown="1" showInputMessage="1" showErrorMessage="1" prompt="Do not change the Line Numbers" sqref="A71" xr:uid="{184D701B-C8FD-4D6E-8387-D2D533E5BC15}">
      <formula1>"1.5b"</formula1>
    </dataValidation>
    <dataValidation type="list" showDropDown="1" showInputMessage="1" showErrorMessage="1" prompt="Do not change the Line Numbers" sqref="A70" xr:uid="{AA115404-DD72-4F85-A867-2E2AF78D6E4C}">
      <formula1>"1.5"</formula1>
    </dataValidation>
    <dataValidation type="list" showDropDown="1" showInputMessage="1" showErrorMessage="1" prompt="Do not change the Line Numbers" sqref="A75" xr:uid="{9EE508AA-FAA4-4053-98FA-59CE08F3F0D3}">
      <formula1>"2.5b"</formula1>
    </dataValidation>
    <dataValidation type="decimal" allowBlank="1" showInputMessage="1" showErrorMessage="1" errorTitle="Funding Type C - State Makeup" error="Funding Type C receives a maximum of $30.25 if the service does NOT meet federal broadband standards. " sqref="J74:J78 J91:J94" xr:uid="{551ED741-5A7C-4A08-A696-1A329848C94F}">
      <formula1>0</formula1>
      <formula2>30.25</formula2>
    </dataValidation>
    <dataValidation type="decimal" allowBlank="1" showInputMessage="1" showErrorMessage="1" error="The maximum federal subsidy for NOT meeting broadband standards is $30.25." sqref="I70:I73" xr:uid="{69682C5B-4EAD-418A-A738-73D40F5B64DC}">
      <formula1>0</formula1>
      <formula2>30.25</formula2>
    </dataValidation>
    <dataValidation type="list" showDropDown="1" showInputMessage="1" showErrorMessage="1" prompt="Do not change the Line Numbers" sqref="A84" xr:uid="{318C5CFB-7A64-4835-A86D-0E86C58F6812}">
      <formula1>"2.6b"</formula1>
    </dataValidation>
    <dataValidation type="list" showDropDown="1" showInputMessage="1" showErrorMessage="1" prompt="Do not change the Line Numbers" sqref="A83" xr:uid="{26BDBC78-1255-450D-9E4E-5B43BF16B582}">
      <formula1>"2.6"</formula1>
    </dataValidation>
    <dataValidation type="list" showDropDown="1" showInputMessage="1" showErrorMessage="1" prompt="Do not change the Line Numbers" sqref="A92" xr:uid="{9758CB0D-74AB-4D6B-818B-DCC031AF7795}">
      <formula1>"2.7b"</formula1>
    </dataValidation>
    <dataValidation type="list" showDropDown="1" showInputMessage="1" showErrorMessage="1" prompt="Do not change the Line Numbers" sqref="A91" xr:uid="{BC8A5A4D-063C-4A62-A0AC-53950CDC82F7}">
      <formula1>"2.7"</formula1>
    </dataValidation>
    <dataValidation type="list" allowBlank="1" showInputMessage="1" showErrorMessage="1" error="Please choose from the drop down list." sqref="F8:F17 F22:F31 F37:F41" xr:uid="{5416B1C3-3D52-4CC4-A7E1-BEC10F114D50}">
      <formula1>"Voice, Bundled Voice, Bundled Broadband, Bundled Voice and Broadband"</formula1>
    </dataValidation>
    <dataValidation type="list" showDropDown="1" showInputMessage="1" showErrorMessage="1" prompt="Do not change the Line Numbers" sqref="A16" xr:uid="{9536BD9D-200C-4159-BD66-9B10051B769E}">
      <formula1>"2e"</formula1>
    </dataValidation>
    <dataValidation type="list" showDropDown="1" showInputMessage="1" showErrorMessage="1" prompt="Do not change the Line Numbers" sqref="A11" xr:uid="{2AACB372-538F-4458-AF50-1C46B74E7088}">
      <formula1>"1e"</formula1>
    </dataValidation>
    <dataValidation type="list" showDropDown="1" showInputMessage="1" showErrorMessage="1" prompt="Do not change the Line Numbers" sqref="A25" xr:uid="{3C55ABA5-BE7B-4BC4-A402-E0DDD2F936F8}">
      <formula1>"1.1e"</formula1>
    </dataValidation>
    <dataValidation type="list" showDropDown="1" showInputMessage="1" showErrorMessage="1" prompt="Do not change the Line Numbers" sqref="A30" xr:uid="{E8A0EC73-BE12-4470-AC19-9D451B145C7A}">
      <formula1>"2.1e"</formula1>
    </dataValidation>
    <dataValidation type="list" showDropDown="1" showInputMessage="1" showErrorMessage="1" prompt="Do not change the Line Numbers" sqref="A40" xr:uid="{9EFDFEAE-3B24-490D-AE49-669B985157C9}">
      <formula1>"2.2e"</formula1>
    </dataValidation>
    <dataValidation type="list" showDropDown="1" showInputMessage="1" showErrorMessage="1" prompt="Do not change the Line Numbers" sqref="A50 A52" xr:uid="{D00C60A0-E6AC-4176-97CC-7A9279B76854}">
      <formula1>"2.3e"</formula1>
    </dataValidation>
    <dataValidation type="list" allowBlank="1" showInputMessage="1" showErrorMessage="1" sqref="F83:F86 F70:F78 F57:F65 F91:F94 F47:F52" xr:uid="{36EE534D-2558-431A-AD4C-72E95C9B077D}">
      <formula1>"Voice, Bundled Voice, Bundled Broadband, Bundled Voice and Broadband"</formula1>
    </dataValidation>
    <dataValidation type="list" showDropDown="1" showInputMessage="1" showErrorMessage="1" prompt="Do not change the Line Numbers" sqref="A59" xr:uid="{58DC0C7A-2FD2-4792-BD4E-82BFEA678ACE}">
      <formula1>"1.4e"</formula1>
    </dataValidation>
    <dataValidation type="list" showDropDown="1" showInputMessage="1" showErrorMessage="1" prompt="Do not change the Line Numbers" sqref="A63 A65" xr:uid="{D0065230-3EA7-4EF9-9BCB-EC0ED3526979}">
      <formula1>"2.4e"</formula1>
    </dataValidation>
    <dataValidation type="list" showDropDown="1" showInputMessage="1" showErrorMessage="1" prompt="Do not change the Line Numbers" sqref="A72" xr:uid="{0D3689C9-765E-4086-A13A-3758BD056AF0}">
      <formula1>"1.5e"</formula1>
    </dataValidation>
    <dataValidation type="list" showDropDown="1" showInputMessage="1" showErrorMessage="1" prompt="Do not change the Line Numbers" sqref="A76 A78" xr:uid="{0DA423EB-FF7D-41AD-8601-A6D8C6834D85}">
      <formula1>"2.5e"</formula1>
    </dataValidation>
    <dataValidation type="list" showDropDown="1" showInputMessage="1" showErrorMessage="1" prompt="Do not change the Line Numbers" sqref="A85" xr:uid="{111B1F60-3E95-4405-A0FC-5EE056940638}">
      <formula1>"2.6e"</formula1>
    </dataValidation>
    <dataValidation type="list" showDropDown="1" showInputMessage="1" showErrorMessage="1" prompt="Do not change the Line Numbers" sqref="A93" xr:uid="{23F72CB2-44F6-4B7E-A2F1-F6F0DE1870BD}">
      <formula1>"2.7e"</formula1>
    </dataValidation>
    <dataValidation type="list" showDropDown="1" showInputMessage="1" showErrorMessage="1" errorTitle="Basic - 4.5GB" error="Claim Form Line # 2.3e corresponds to Basic Plan $9.25" sqref="C52" xr:uid="{039DE897-8A61-499A-ADBF-A09E7983DD48}">
      <formula1>"Basic $9.25"</formula1>
    </dataValidation>
    <dataValidation type="list" showDropDown="1" showInputMessage="1" showErrorMessage="1" errorTitle="Basic Plan" error="Claim Form Line # 1.4b corresponds to Basic Plan Federal $5.25" prompt="Do not change the Plan Type" sqref="C58" xr:uid="{2DCDB027-4557-473B-AB9A-28244444F233}">
      <formula1>"Basic $5.25"</formula1>
    </dataValidation>
    <dataValidation type="list" showDropDown="1" showInputMessage="1" showErrorMessage="1" errorTitle="Basic Plan" error="Claim Form Line # 2.4b corresponds to Basic Plan Federal $5.25" prompt="Do not change the Plan Type" sqref="C62" xr:uid="{291D18E4-5E2F-4855-939E-E127CA57920A}">
      <formula1>"Basic $5.25"</formula1>
    </dataValidation>
    <dataValidation type="list" showDropDown="1" showInputMessage="1" showErrorMessage="1" errorTitle="Basic - 4.5GB" error="Claim Form Line # 2.4e corresponds to Basic Plan $9.25" sqref="C65" xr:uid="{25D5FCD6-865D-4754-8D64-4274CBC0927F}">
      <formula1>"Basic $9.25"</formula1>
    </dataValidation>
    <dataValidation type="list" showDropDown="1" showInputMessage="1" showErrorMessage="1" errorTitle="Basic Plan" error="Claim Form Line # 1.5b corresponds to Basic Plan Federal $5.25" prompt="Do not change the Plan Type" sqref="C71" xr:uid="{328B64AE-66A1-4383-ABCF-CFAA9E45D26E}">
      <formula1>"Basic $5.25"</formula1>
    </dataValidation>
    <dataValidation type="list" showDropDown="1" showInputMessage="1" showErrorMessage="1" errorTitle="Basic Plan" error="Claim Form Line # 2.5b corresponds to Basic Plan Federal $5.25" prompt="Do not change the Plan Type" sqref="C75" xr:uid="{E228B3DD-346D-4B70-8A0D-76809EF56BB4}">
      <formula1>"Basic $5.25"</formula1>
    </dataValidation>
    <dataValidation type="list" showDropDown="1" showInputMessage="1" showErrorMessage="1" errorTitle="Basic - 4.5GB" error="Claim Form Line # 2.5e corresponds to Basic Plan $9.25" sqref="C78" xr:uid="{C4C6E440-B246-48DF-95F7-35CB3E4E9266}">
      <formula1>"Basic $9.25"</formula1>
    </dataValidation>
    <dataValidation type="list" showDropDown="1" showInputMessage="1" showErrorMessage="1" errorTitle="Basic Plan" error="Claim Form Line # 2.6b corresponds to Basic Plan Federal $5.25" prompt="Do not change the Plan Type" sqref="C84" xr:uid="{05978837-7DEF-421C-BC02-A1018C03B550}">
      <formula1>"Basic $5.25"</formula1>
    </dataValidation>
    <dataValidation type="list" showDropDown="1" showInputMessage="1" showErrorMessage="1" errorTitle="Basic Plan" error="Claim Form Line # 2.7b corresponds to Basic Plan Federal $5.25" prompt="Do not change the Plan Type" sqref="C92" xr:uid="{7FD04032-815D-4AED-8AAF-C3857F5B6DFC}">
      <formula1>"Basic $5.25"</formula1>
    </dataValidation>
    <dataValidation type="decimal" allowBlank="1" showInputMessage="1" showErrorMessage="1" error="Max SSA = $14.85 " sqref="K57:K64 K8:K17 K22:K31 K37:K41 K47:K51" xr:uid="{9ED1BCD5-6E23-4530-BFE0-2569D88837A3}">
      <formula1>0</formula1>
      <formula2>14.85</formula2>
    </dataValidation>
    <dataValidation type="list" allowBlank="1" showInputMessage="1" showErrorMessage="1" sqref="B83:B86 B57:B64 B70:B77 B91:B94 B9:B17 B23:B31 B38:B41 B48:B51" xr:uid="{6C227AFE-C8CD-4AF0-A5CF-B1A8A722D14C}">
      <formula1>"1,2,3,4,5,6,7,8,9,10"</formula1>
    </dataValidation>
    <dataValidation type="list" showDropDown="1" showInputMessage="1" showErrorMessage="1" errorTitle="Promotional" error="Claim Form Line # 1f corresponds to Promotional Plans." sqref="C12" xr:uid="{2399330F-B97A-47F0-952C-E5AABF689124}">
      <formula1>"Promotional"</formula1>
    </dataValidation>
    <dataValidation type="list" showDropDown="1" showInputMessage="1" showErrorMessage="1" prompt="Do not change the Line Numbers" sqref="A12" xr:uid="{201F6AF4-0B42-4D6D-AD54-605AC5849207}">
      <formula1>"1f"</formula1>
    </dataValidation>
    <dataValidation type="list" showDropDown="1" showInputMessage="1" showErrorMessage="1" errorTitle="Basic - 4.5GB" error="Claim Form Line # 2.5e corresponds to Basic Plus Plan" sqref="C76" xr:uid="{44EFC9F2-8E24-4543-8034-454F7E6306B4}">
      <formula1>"Basic Plus"</formula1>
    </dataValidation>
    <dataValidation type="list" showDropDown="1" showInputMessage="1" showErrorMessage="1" errorTitle="Basic - 4.5GB" error="Claim Form Line # 2.4e corresponds to Basic Plus Plan" sqref="C63" xr:uid="{07708A67-73C7-4835-B26D-216EBE95AC3F}">
      <formula1>"Basic Plus"</formula1>
    </dataValidation>
    <dataValidation type="list" showDropDown="1" showInputMessage="1" showErrorMessage="1" errorTitle="Basic - 4.5GB" error="Claim Form Line # 2.3e corresponds to Basic Plus Plan" sqref="C50" xr:uid="{A8402CC7-7A9F-4C9C-BD96-2C56C2403E92}">
      <formula1>"Basic Plus"</formula1>
    </dataValidation>
    <dataValidation type="list" allowBlank="1" showInputMessage="1" showErrorMessage="1" prompt="Service Tier numbers only 1 - 10." sqref="B47 B22 B37 B8" xr:uid="{A9403AA6-8093-4EEE-93CC-F8AC53659134}">
      <formula1>"1,2,3,4,5,6,7,8,9,10"</formula1>
    </dataValidation>
    <dataValidation type="list" showDropDown="1" showInputMessage="1" showErrorMessage="1" errorTitle="Basic - 4.5GB" error="Claim Form Line # 2.7h corresponds to Voice" sqref="C94" xr:uid="{FB70CD7A-F699-46E8-8893-AAD8BE85CCD8}">
      <formula1>"Voice"</formula1>
    </dataValidation>
    <dataValidation type="list" showDropDown="1" showInputMessage="1" showErrorMessage="1" prompt="Do not change the Line Numbers" sqref="A94" xr:uid="{E28E650F-50FD-48A1-8511-87574B308B2C}">
      <formula1>"2.7h"</formula1>
    </dataValidation>
    <dataValidation type="list" showDropDown="1" showInputMessage="1" showErrorMessage="1" errorTitle="Voice" error="Claim Form Line # 2.6h corresponds to Voice" sqref="C86" xr:uid="{CB909F12-05F7-4962-A2EF-DBDBCB0E3DA5}">
      <formula1>"Voice"</formula1>
    </dataValidation>
    <dataValidation type="list" showDropDown="1" showInputMessage="1" showErrorMessage="1" prompt="Do not change the Line Numbers" sqref="A86" xr:uid="{3F767A26-8313-48C5-A80E-2A51F4EA4B16}">
      <formula1>"2.6h"</formula1>
    </dataValidation>
    <dataValidation type="list" showDropDown="1" showInputMessage="1" showErrorMessage="1" errorTitle="Voice" error="Claim Form Line # 2.5h corresponds to Voice" sqref="C77" xr:uid="{E90608AE-C394-46A1-AFBB-F4EDEF73C0BC}">
      <formula1>"Voice"</formula1>
    </dataValidation>
    <dataValidation type="list" showDropDown="1" showInputMessage="1" showErrorMessage="1" prompt="Do not change the Line Numbers" sqref="A77" xr:uid="{F0B857BC-F725-4841-8037-317CBF403650}">
      <formula1>"2.5h"</formula1>
    </dataValidation>
    <dataValidation type="list" showDropDown="1" showInputMessage="1" showErrorMessage="1" errorTitle="Voice" error="Claim Form Line # 1.5h corresponds to Voice" sqref="C73" xr:uid="{853921B3-245C-40C4-9F0F-BEEC9EE105FC}">
      <formula1>"Voice"</formula1>
    </dataValidation>
    <dataValidation type="list" showDropDown="1" showInputMessage="1" showErrorMessage="1" prompt="Do not change the Line Numbers" sqref="A73" xr:uid="{C91F0BAE-645E-4EA0-B729-F6E83A942F74}">
      <formula1>"1.5h"</formula1>
    </dataValidation>
    <dataValidation type="list" showDropDown="1" showInputMessage="1" showErrorMessage="1" errorTitle="Voice" error="Claim Form Line # 2.4h corresponds to Voice" sqref="C64" xr:uid="{991B8856-D358-481D-9540-BDE006702314}">
      <formula1>"Voice"</formula1>
    </dataValidation>
    <dataValidation type="list" showDropDown="1" showInputMessage="1" showErrorMessage="1" prompt="Do not change the Line Numbers" sqref="A64" xr:uid="{FCE42EEF-B522-4C88-AD97-E08C15C1DFA7}">
      <formula1>"2.4h"</formula1>
    </dataValidation>
    <dataValidation type="list" showDropDown="1" showInputMessage="1" showErrorMessage="1" errorTitle="Voice" error="Claim Form Line # 1.4h corresponds to Voice" sqref="C60" xr:uid="{D42C6A5F-F146-4A38-AC8D-4C27ABB7C075}">
      <formula1>"Voice"</formula1>
    </dataValidation>
    <dataValidation type="list" showDropDown="1" showInputMessage="1" showErrorMessage="1" prompt="Do not change the Line Numbers" sqref="A60" xr:uid="{D7B5E656-AAB0-47EB-A24C-06AE869E51E0}">
      <formula1>"1.4h"</formula1>
    </dataValidation>
    <dataValidation type="list" showDropDown="1" showInputMessage="1" showErrorMessage="1" errorTitle="Promotional" error="Claim Form Line # 2.3f corresponds to Promotional Plans." sqref="C51" xr:uid="{69554BEC-8D5F-48E2-A00E-8F4212EF00D1}">
      <formula1>"Promotional"</formula1>
    </dataValidation>
    <dataValidation type="list" showDropDown="1" showInputMessage="1" showErrorMessage="1" prompt="Do not change the Line Numbers" sqref="A51" xr:uid="{4CCD7317-ACE1-4B63-B29C-1646B70D3CAC}">
      <formula1>"2.3f"</formula1>
    </dataValidation>
    <dataValidation type="list" showDropDown="1" showInputMessage="1" showErrorMessage="1" errorTitle="Promotional" error="Claim Form Line # 2.2f corresponds to Promotional Plans." sqref="C41" xr:uid="{1693625A-5E20-4CF0-8DEB-DF0C8081EEBD}">
      <formula1>"Promotional"</formula1>
    </dataValidation>
    <dataValidation type="list" showDropDown="1" showInputMessage="1" showErrorMessage="1" prompt="Do not change the Line Numbers" sqref="A41" xr:uid="{A54B6824-D20F-41B9-BD05-7A0C905B3555}">
      <formula1>"2.2f"</formula1>
    </dataValidation>
    <dataValidation type="list" showDropDown="1" showInputMessage="1" showErrorMessage="1" errorTitle="Promotional" error="Claim Form Line # 2f corresponds to Promotional Plans." sqref="C17" xr:uid="{FFE0640E-764E-4106-8D26-6A6A99D310A3}">
      <formula1>"Promotional"</formula1>
    </dataValidation>
    <dataValidation type="list" showDropDown="1" showInputMessage="1" showErrorMessage="1" errorTitle="Promotional" error="Claim Form Line # 1.1f corresponds to Promotional Plans." sqref="C26" xr:uid="{EAD515E1-4425-4233-8CC7-559D3B740DC2}">
      <formula1>"Promotional"</formula1>
    </dataValidation>
    <dataValidation type="list" showDropDown="1" showInputMessage="1" showErrorMessage="1" errorTitle="Promotional" error="Claim Form Line # 2.1f corresponds to Promotional Plans." sqref="C31" xr:uid="{BD8B3002-36C5-4B8F-8FFA-8BA068FC647B}">
      <formula1>"Promotional"</formula1>
    </dataValidation>
    <dataValidation type="list" showDropDown="1" showInputMessage="1" showErrorMessage="1" prompt="Do not change the Line Numbers" sqref="A31" xr:uid="{DA9320E2-7469-4A7B-85F4-26D7FF7CDC42}">
      <formula1>"2.1f"</formula1>
    </dataValidation>
    <dataValidation type="list" showDropDown="1" showInputMessage="1" showErrorMessage="1" prompt="Do not change the Line Numbers" sqref="A26" xr:uid="{07D2A309-FF74-4960-9FA1-18DFDEC5208E}">
      <formula1>"1.1f"</formula1>
    </dataValidation>
    <dataValidation type="list" showDropDown="1" showInputMessage="1" showErrorMessage="1" prompt="Do not change the Line Numbers" sqref="A17" xr:uid="{A91F9E10-A500-423D-9B28-E9D3E21C8A47}">
      <formula1>"2f"</formula1>
    </dataValidation>
    <dataValidation type="list" showDropDown="1" showInputMessage="1" showErrorMessage="1" errorTitle="Basic - 4.5GB" error="Claim Form Line # 2.7e corresponds to Basic Plus Plan" sqref="C93" xr:uid="{244D2E65-2EEC-4A4A-AEA0-9ABC4E9CC596}">
      <formula1>"Basic Plus"</formula1>
    </dataValidation>
    <dataValidation type="list" showDropDown="1" showInputMessage="1" showErrorMessage="1" errorTitle="Basic - 4.5GB" error="Claim Form Line # 2.6e corresponds to Basic Plus Plan" sqref="C85" xr:uid="{BDACF000-83BB-4C60-8F25-0674BC556FA8}">
      <formula1>"Basic Plus"</formula1>
    </dataValidation>
    <dataValidation type="list" showDropDown="1" showInputMessage="1" showErrorMessage="1" errorTitle="Basic - 4.5GB" error="Claim Form Line # 1.5b corresponds to Basic Plus Plan" sqref="C72" xr:uid="{FE500DBA-EEDD-4FCA-999C-D5DE7C278581}">
      <formula1>"Basic Plus"</formula1>
    </dataValidation>
    <dataValidation type="list" showDropDown="1" showInputMessage="1" showErrorMessage="1" errorTitle="Basic - 4.5GB" error="Claim Form Line # 1.4e corresponds to Basic Plus Plan" sqref="C59" xr:uid="{36531131-D264-4881-987B-BDACCF899476}">
      <formula1>"Basic Plus"</formula1>
    </dataValidation>
    <dataValidation type="list" showDropDown="1" showInputMessage="1" showErrorMessage="1" errorTitle="Basic - 4.5GB" error="Claim Form Line # 2.2e corresponds to Basic Plus Plan" sqref="C40" xr:uid="{71A3C7BF-C105-4C33-AFD6-79B1CEAEFCF4}">
      <formula1>"Basic Plus"</formula1>
    </dataValidation>
    <dataValidation type="list" showDropDown="1" showInputMessage="1" showErrorMessage="1" errorTitle="Basic - 4.5GB" error="Claim Form Line # 2.1e corresponds to Basic Plus Plan" sqref="C30" xr:uid="{7A2C6A7C-83A3-4C43-99D5-D1EA2B2FA87F}">
      <formula1>"Basic Plus"</formula1>
    </dataValidation>
    <dataValidation type="list" showDropDown="1" showInputMessage="1" showErrorMessage="1" errorTitle="Basic - 4.5GB" error="Claim Form Line # 1.1e corresponds to Basic Plus Plan" sqref="C25" xr:uid="{FF77994D-62ED-4EF6-8F86-B78B5F29F765}">
      <formula1>"Basic Plus"</formula1>
    </dataValidation>
    <dataValidation type="list" showDropDown="1" showInputMessage="1" showErrorMessage="1" errorTitle="Basic - 4.5GB" error="Claim Form Line # 2e corresponds to Basic Plus Plan" sqref="C16" xr:uid="{1A80F14D-A24F-486D-82DC-558819500DA7}">
      <formula1>"Basic Plus"</formula1>
    </dataValidation>
    <dataValidation type="list" showDropDown="1" showInputMessage="1" showErrorMessage="1" errorTitle="Basic - 4.5GB" error="Claim Form Line # 1e corresponds to Basic Plus Plan" sqref="C11" xr:uid="{F8BE9586-030E-418E-ACF1-F3849A363F0A}">
      <formula1>"Basic Plus"</formula1>
    </dataValidation>
    <dataValidation type="list" operator="equal" showDropDown="1" showInputMessage="1" showErrorMessage="1" errorTitle="Standard Plan" error="Claim Form Line # 2.6 corresponds to Standard Plan only" sqref="C83" xr:uid="{2E73B046-BD14-4284-ABD8-B30014CF93A8}">
      <formula1>"Standard"</formula1>
    </dataValidation>
    <dataValidation type="list" operator="equal" showDropDown="1" showInputMessage="1" showErrorMessage="1" errorTitle="Standard Plan" error="Claim Form Line # 2.5 corresponds to Standard Plan only" sqref="C74" xr:uid="{CBED982D-6B6F-4210-B0DA-8D6359DCE6F8}">
      <formula1>"Standard"</formula1>
    </dataValidation>
    <dataValidation type="list" operator="equal" showDropDown="1" showInputMessage="1" showErrorMessage="1" errorTitle="Standard Plan" error="Claim Form Line # 1.5 corresponds to Standard Plan only" sqref="C70" xr:uid="{73D72824-60C7-4053-8ABF-C790C6741501}">
      <formula1>"Standard"</formula1>
    </dataValidation>
    <dataValidation type="list" operator="equal" showDropDown="1" showInputMessage="1" showErrorMessage="1" errorTitle="Standard Plan" error="Claim Form Line # 2.4 corresponds to Standard Plan only" sqref="C61" xr:uid="{16821FF5-53D7-4B24-A7D4-DCA084B60440}">
      <formula1>"Standard"</formula1>
    </dataValidation>
    <dataValidation type="list" operator="equal" showDropDown="1" showInputMessage="1" showErrorMessage="1" errorTitle="Standard Plan" error="Claim Form Line # 1.4 corresponds to Standard Plan only" sqref="C57" xr:uid="{9F3B85BE-47D9-4012-B854-631672F4EDCB}">
      <formula1>"Standard"</formula1>
    </dataValidation>
    <dataValidation type="list" operator="equal" showDropDown="1" showInputMessage="1" showErrorMessage="1" errorTitle="Standard Plan" error="Claim Form Line # 2.3 corresponds to Standard Plan only" sqref="C47" xr:uid="{81364C9E-E4A4-481A-9BEF-0CBEC8DA61A9}">
      <formula1>"Standard"</formula1>
    </dataValidation>
    <dataValidation type="list" showDropDown="1" showInputMessage="1" showErrorMessage="1" errorTitle="Upgrade Plan" error="Claim Form Line # 2.2d corresponds to Upgrade Plan only" sqref="C39" xr:uid="{0AF32542-FB56-46E3-BE1D-7530E64B9F61}">
      <formula1>"Upgrade"</formula1>
    </dataValidation>
    <dataValidation type="list" showDropDown="1" showInputMessage="1" showErrorMessage="1" errorTitle="Family Plan" error="Claim Form Line # 2.2c corresponds to Family Plan only" sqref="C38" xr:uid="{74F7D3B8-356F-46F9-889C-C82331BBB9E4}">
      <formula1>"Family"</formula1>
    </dataValidation>
    <dataValidation type="list" operator="equal" showDropDown="1" showInputMessage="1" showErrorMessage="1" errorTitle="Standard Plan" error="Claim Form Line # 2.2 corresponds to Standard Plan only" sqref="C37" xr:uid="{0F05D5A6-B593-46BA-B157-E21574F56D32}">
      <formula1>"Standard"</formula1>
    </dataValidation>
    <dataValidation type="list" showDropDown="1" showInputMessage="1" showErrorMessage="1" errorTitle="Upgrade Plan" error="Claim Form Line # 2.1d corresponds to Upgrade Plan only" sqref="C29" xr:uid="{705319BF-1C44-463D-915E-E4A2854352A3}">
      <formula1>"Upgrade"</formula1>
    </dataValidation>
    <dataValidation type="list" showDropDown="1" showInputMessage="1" showErrorMessage="1" errorTitle="Family Plan" error="Claim Form Line # 2.1c corresponds to Family Plan only" sqref="C28" xr:uid="{E6166013-0588-41D1-B9A7-ABB5223AD1CC}">
      <formula1>"Family"</formula1>
    </dataValidation>
    <dataValidation type="list" operator="equal" showDropDown="1" showInputMessage="1" showErrorMessage="1" errorTitle="Standard Plan" error="Claim Form Line # 2.1 corresponds to Standard Plan only" sqref="C27" xr:uid="{B4C4D0B3-739C-4975-A750-4632DF1A1393}">
      <formula1>"Standard"</formula1>
    </dataValidation>
    <dataValidation type="list" showDropDown="1" showInputMessage="1" showErrorMessage="1" errorTitle="Upgrade Plan" error="Claim Form Line # 1.1d corresponds to Upgrade Plan only" sqref="C24" xr:uid="{3998ABD7-2471-4648-B734-C70F67E8C55D}">
      <formula1>"Upgrade"</formula1>
    </dataValidation>
    <dataValidation type="list" showDropDown="1" showInputMessage="1" showErrorMessage="1" errorTitle="Family Plan" error="Claim Form Line # 1.1c corresponds to Family Plan only" sqref="C23" xr:uid="{8085331D-FDB4-46F8-9EBA-31BFB3E27E6E}">
      <formula1>"Family"</formula1>
    </dataValidation>
    <dataValidation type="list" operator="equal" showDropDown="1" showInputMessage="1" showErrorMessage="1" errorTitle="Standard Plan" error="Claim Form Line # 1.1 corresponds to Standard Plan only" sqref="C22" xr:uid="{B9C6FF1A-2DCB-4AA2-8374-28B64DBB06B1}">
      <formula1>"Standard"</formula1>
    </dataValidation>
    <dataValidation type="list" showDropDown="1" showInputMessage="1" showErrorMessage="1" errorTitle="Upgrade Plan" error="Claim Form Line # 1d corresponds to Upgrade Plan only" sqref="C10" xr:uid="{903E5197-4E87-4D5B-ABF5-864F6F29CD5C}">
      <formula1>"Upgrade"</formula1>
    </dataValidation>
    <dataValidation type="list" showDropDown="1" showInputMessage="1" showErrorMessage="1" errorTitle="Family Plan" error="Claim Form Line # 1c corresponds to Family Plan only" sqref="C9" xr:uid="{A6980AE5-27BB-4E66-B729-D454177E2BF3}">
      <formula1>"Family"</formula1>
    </dataValidation>
    <dataValidation type="list" operator="equal" showDropDown="1" showInputMessage="1" showErrorMessage="1" errorTitle="Standard Plan" error="Claim Form Line # 1 corresponds to Standard Plan only" sqref="C8" xr:uid="{59D08A85-0167-4ECB-9686-7117AED5A8EA}">
      <formula1>"Standard"</formula1>
    </dataValidation>
    <dataValidation type="list" showDropDown="1" showInputMessage="1" showErrorMessage="1" errorTitle="Upgrade Plan" error="Claim Form Line # 2d corresponds to Upgrade Plan only" sqref="C15" xr:uid="{65E73010-7E31-4344-834D-B9E095E1F84A}">
      <formula1>"Upgrade"</formula1>
    </dataValidation>
    <dataValidation type="list" showDropDown="1" showInputMessage="1" showErrorMessage="1" errorTitle="Family Plan" error="Claim Form Line # 2c corresponds to Family Plan only" sqref="C14" xr:uid="{F26F2683-C800-42BB-BB29-61511B89853D}">
      <formula1>"Family"</formula1>
    </dataValidation>
    <dataValidation type="list" operator="equal" showDropDown="1" showInputMessage="1" showErrorMessage="1" errorTitle="Standard Plan" error="Claim Form Line # 2 corresponds to Standard Plan only" sqref="C13" xr:uid="{F26922B0-F1B2-48F2-8C1B-F7FF140B6770}">
      <formula1>"Standard"</formula1>
    </dataValidation>
    <dataValidation type="list" showDropDown="1" showInputMessage="1" showErrorMessage="1" errorTitle="Upgrade Plan" error="Claim Form Line # 2.3d corresponds to Upgrade Plan only" sqref="C49" xr:uid="{A7EF1B05-1C28-40AD-9701-2CB24E298127}">
      <formula1>"Upgrade"</formula1>
    </dataValidation>
    <dataValidation type="list" showDropDown="1" showInputMessage="1" showErrorMessage="1" errorTitle="Family Plan" error="Claim Form Line # 2.3c corresponds to Family Plan only" sqref="C48" xr:uid="{90CE73B5-D91F-4C9E-95E4-35E5E424EDF8}">
      <formula1>"Family"</formula1>
    </dataValidation>
    <dataValidation type="list" operator="equal" showDropDown="1" showInputMessage="1" showErrorMessage="1" errorTitle="Standard Plan" error="Claim Form Line # 2.7 corresponds to Standard Plan only" sqref="C91" xr:uid="{970ABA3A-BF27-4873-B6FF-03573E4C5BBD}">
      <formula1>"Standard"</formula1>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4C209-4D0E-4C37-883E-E59C587EB714}">
  <sheetPr>
    <tabColor theme="3" tint="0.59999389629810485"/>
  </sheetPr>
  <dimension ref="A1:O56"/>
  <sheetViews>
    <sheetView workbookViewId="0">
      <selection activeCell="N9" sqref="N9"/>
    </sheetView>
  </sheetViews>
  <sheetFormatPr defaultRowHeight="12.75" x14ac:dyDescent="0.2"/>
  <cols>
    <col min="4" max="4" width="13" customWidth="1"/>
    <col min="6" max="6" width="25.140625" bestFit="1" customWidth="1"/>
    <col min="10" max="10" width="16.85546875" style="312" customWidth="1"/>
    <col min="11" max="11" width="12.7109375" customWidth="1"/>
    <col min="12" max="12" width="13.7109375" style="312" customWidth="1"/>
    <col min="13" max="14" width="19.28515625" style="312" customWidth="1"/>
    <col min="15" max="15" width="22.28515625" customWidth="1"/>
  </cols>
  <sheetData>
    <row r="1" spans="1:15" x14ac:dyDescent="0.2">
      <c r="A1" s="96" t="s">
        <v>0</v>
      </c>
      <c r="B1" s="96"/>
      <c r="C1" s="96"/>
      <c r="D1" s="96"/>
      <c r="E1" s="96"/>
      <c r="F1" s="96"/>
      <c r="G1" s="50"/>
      <c r="H1" s="96"/>
      <c r="I1" s="96"/>
      <c r="J1" s="50"/>
      <c r="K1" s="50"/>
      <c r="L1" s="50"/>
      <c r="M1" s="50"/>
      <c r="N1" s="50"/>
      <c r="O1" s="96"/>
    </row>
    <row r="2" spans="1:15" x14ac:dyDescent="0.2">
      <c r="A2" s="96"/>
      <c r="B2" s="96"/>
      <c r="C2" s="96"/>
      <c r="D2" s="96"/>
      <c r="E2" s="96"/>
      <c r="F2" s="96"/>
      <c r="G2" s="96"/>
      <c r="H2" s="96"/>
      <c r="I2" s="96"/>
      <c r="J2" s="96"/>
      <c r="K2" s="96"/>
      <c r="L2" s="96"/>
      <c r="M2" s="96"/>
      <c r="N2" s="96"/>
      <c r="O2" s="96"/>
    </row>
    <row r="3" spans="1:15" ht="15.75" x14ac:dyDescent="0.25">
      <c r="A3" s="46" t="s">
        <v>351</v>
      </c>
      <c r="B3" s="96"/>
      <c r="C3" s="96"/>
      <c r="D3" s="96"/>
      <c r="E3" s="96"/>
      <c r="F3" s="96"/>
      <c r="G3" s="96"/>
      <c r="H3" s="96"/>
      <c r="I3" s="96"/>
      <c r="J3" s="96"/>
      <c r="K3" s="96"/>
      <c r="L3" s="96"/>
      <c r="M3" s="96"/>
      <c r="N3" s="96"/>
      <c r="O3" s="96"/>
    </row>
    <row r="4" spans="1:15" ht="13.5" thickBot="1" x14ac:dyDescent="0.25">
      <c r="A4" s="285"/>
      <c r="B4" s="96"/>
      <c r="C4" s="96"/>
      <c r="D4" s="96"/>
      <c r="E4" s="96"/>
      <c r="F4" s="96"/>
      <c r="G4" s="96"/>
      <c r="H4" s="96"/>
      <c r="I4" s="96"/>
      <c r="J4" s="96"/>
      <c r="K4" s="96"/>
      <c r="L4" s="96"/>
      <c r="M4" s="96"/>
      <c r="N4" s="96"/>
      <c r="O4" s="96"/>
    </row>
    <row r="5" spans="1:15" ht="13.5" thickBot="1" x14ac:dyDescent="0.25">
      <c r="A5" s="298" t="s">
        <v>106</v>
      </c>
      <c r="B5" s="68"/>
      <c r="C5" s="68"/>
      <c r="D5" s="68"/>
      <c r="E5" s="68"/>
      <c r="F5" s="68"/>
      <c r="G5" s="68"/>
      <c r="H5" s="68"/>
      <c r="I5" s="68"/>
      <c r="J5" s="307"/>
      <c r="K5" s="133"/>
      <c r="L5" s="313"/>
      <c r="M5" s="313"/>
      <c r="N5" s="313"/>
      <c r="O5" s="68"/>
    </row>
    <row r="6" spans="1:15" ht="13.5" thickBot="1" x14ac:dyDescent="0.25">
      <c r="A6" s="299" t="s">
        <v>107</v>
      </c>
      <c r="B6" s="52" t="s">
        <v>108</v>
      </c>
      <c r="C6" s="52" t="s">
        <v>109</v>
      </c>
      <c r="D6" s="52" t="s">
        <v>110</v>
      </c>
      <c r="E6" s="52" t="s">
        <v>111</v>
      </c>
      <c r="F6" s="52" t="s">
        <v>112</v>
      </c>
      <c r="G6" s="52" t="s">
        <v>113</v>
      </c>
      <c r="H6" s="52" t="s">
        <v>114</v>
      </c>
      <c r="I6" s="52" t="s">
        <v>115</v>
      </c>
      <c r="J6" s="308" t="s">
        <v>116</v>
      </c>
      <c r="K6" s="52" t="s">
        <v>135</v>
      </c>
      <c r="L6" s="308" t="s">
        <v>223</v>
      </c>
      <c r="M6" s="308" t="s">
        <v>316</v>
      </c>
      <c r="N6" s="52" t="s">
        <v>352</v>
      </c>
      <c r="O6" s="52" t="s">
        <v>445</v>
      </c>
    </row>
    <row r="7" spans="1:15" ht="77.25" thickBot="1" x14ac:dyDescent="0.25">
      <c r="A7" s="300" t="s">
        <v>117</v>
      </c>
      <c r="B7" s="53" t="s">
        <v>342</v>
      </c>
      <c r="C7" s="53" t="s">
        <v>205</v>
      </c>
      <c r="D7" s="54" t="s">
        <v>118</v>
      </c>
      <c r="E7" s="54" t="s">
        <v>87</v>
      </c>
      <c r="F7" s="55" t="s">
        <v>206</v>
      </c>
      <c r="G7" s="55" t="s">
        <v>119</v>
      </c>
      <c r="H7" s="55" t="s">
        <v>101</v>
      </c>
      <c r="I7" s="55" t="s">
        <v>307</v>
      </c>
      <c r="J7" s="358" t="s">
        <v>317</v>
      </c>
      <c r="K7" s="53" t="s">
        <v>371</v>
      </c>
      <c r="L7" s="314" t="s">
        <v>353</v>
      </c>
      <c r="M7" s="314" t="s">
        <v>372</v>
      </c>
      <c r="N7" s="53" t="s">
        <v>265</v>
      </c>
      <c r="O7" s="53" t="s">
        <v>399</v>
      </c>
    </row>
    <row r="8" spans="1:15" ht="13.5" thickBot="1" x14ac:dyDescent="0.25">
      <c r="A8" s="134" t="s">
        <v>355</v>
      </c>
      <c r="B8" s="357"/>
      <c r="C8" s="56" t="s">
        <v>356</v>
      </c>
      <c r="D8" s="56">
        <v>40</v>
      </c>
      <c r="E8" s="70" t="s">
        <v>263</v>
      </c>
      <c r="F8" s="83" t="s">
        <v>262</v>
      </c>
      <c r="G8" s="134" t="s">
        <v>94</v>
      </c>
      <c r="H8" s="159">
        <v>0</v>
      </c>
      <c r="I8" s="159">
        <v>9.25</v>
      </c>
      <c r="J8" s="309">
        <v>30.75</v>
      </c>
      <c r="K8" s="160">
        <v>0</v>
      </c>
      <c r="L8" s="309">
        <f>SUM(D8-I8-J8-K8)</f>
        <v>0</v>
      </c>
      <c r="M8" s="309">
        <v>14.85</v>
      </c>
      <c r="N8" s="159">
        <f>MIN(L8,M8)</f>
        <v>0</v>
      </c>
      <c r="O8" s="159">
        <f>SUM(K8,N8)</f>
        <v>0</v>
      </c>
    </row>
    <row r="9" spans="1:15" ht="13.5" thickBot="1" x14ac:dyDescent="0.25">
      <c r="A9" s="134" t="s">
        <v>357</v>
      </c>
      <c r="B9" s="357"/>
      <c r="C9" s="56" t="s">
        <v>356</v>
      </c>
      <c r="D9" s="56">
        <v>40</v>
      </c>
      <c r="E9" s="70" t="s">
        <v>263</v>
      </c>
      <c r="F9" s="83" t="s">
        <v>262</v>
      </c>
      <c r="G9" s="135" t="s">
        <v>93</v>
      </c>
      <c r="H9" s="161">
        <v>0</v>
      </c>
      <c r="I9" s="162">
        <v>0</v>
      </c>
      <c r="J9" s="309">
        <v>40</v>
      </c>
      <c r="K9" s="159">
        <v>0</v>
      </c>
      <c r="L9" s="309">
        <f>SUM(D9-H9-I9-J9-K9)</f>
        <v>0</v>
      </c>
      <c r="M9" s="309">
        <v>14.85</v>
      </c>
      <c r="N9" s="159">
        <f>MIN(L9,M9)</f>
        <v>0</v>
      </c>
      <c r="O9" s="159">
        <f>SUM(K9,N9)</f>
        <v>0</v>
      </c>
    </row>
    <row r="10" spans="1:15" ht="13.5" thickBot="1" x14ac:dyDescent="0.25">
      <c r="A10" s="285"/>
      <c r="B10" s="96"/>
      <c r="C10" s="96"/>
      <c r="D10" s="96"/>
      <c r="E10" s="96"/>
      <c r="F10" s="96"/>
      <c r="G10" s="96"/>
      <c r="H10" s="96"/>
      <c r="I10" s="96"/>
      <c r="J10" s="306"/>
      <c r="K10" s="96"/>
      <c r="L10" s="306"/>
      <c r="M10" s="306"/>
      <c r="N10" s="306"/>
      <c r="O10" s="96"/>
    </row>
    <row r="11" spans="1:15" ht="13.5" thickBot="1" x14ac:dyDescent="0.25">
      <c r="A11" s="298" t="s">
        <v>120</v>
      </c>
      <c r="B11" s="68"/>
      <c r="C11" s="68"/>
      <c r="D11" s="68"/>
      <c r="E11" s="68"/>
      <c r="F11" s="68"/>
      <c r="G11" s="68"/>
      <c r="H11" s="68"/>
      <c r="I11" s="68"/>
      <c r="J11" s="307"/>
      <c r="K11" s="133"/>
      <c r="L11" s="313"/>
      <c r="M11" s="313"/>
      <c r="N11" s="313"/>
      <c r="O11" s="68"/>
    </row>
    <row r="12" spans="1:15" ht="13.5" thickBot="1" x14ac:dyDescent="0.25">
      <c r="A12" s="299" t="s">
        <v>107</v>
      </c>
      <c r="B12" s="52" t="s">
        <v>108</v>
      </c>
      <c r="C12" s="52" t="s">
        <v>109</v>
      </c>
      <c r="D12" s="52" t="s">
        <v>110</v>
      </c>
      <c r="E12" s="52" t="s">
        <v>111</v>
      </c>
      <c r="F12" s="52" t="s">
        <v>112</v>
      </c>
      <c r="G12" s="52" t="s">
        <v>113</v>
      </c>
      <c r="H12" s="52" t="s">
        <v>114</v>
      </c>
      <c r="I12" s="52" t="s">
        <v>115</v>
      </c>
      <c r="J12" s="308" t="s">
        <v>116</v>
      </c>
      <c r="K12" s="52" t="s">
        <v>135</v>
      </c>
      <c r="L12" s="308" t="s">
        <v>223</v>
      </c>
      <c r="M12" s="308" t="s">
        <v>316</v>
      </c>
      <c r="N12" s="52" t="s">
        <v>352</v>
      </c>
      <c r="O12" s="52" t="s">
        <v>445</v>
      </c>
    </row>
    <row r="13" spans="1:15" ht="77.25" thickBot="1" x14ac:dyDescent="0.25">
      <c r="A13" s="300" t="s">
        <v>117</v>
      </c>
      <c r="B13" s="53" t="s">
        <v>342</v>
      </c>
      <c r="C13" s="53" t="s">
        <v>205</v>
      </c>
      <c r="D13" s="55" t="s">
        <v>118</v>
      </c>
      <c r="E13" s="55" t="s">
        <v>87</v>
      </c>
      <c r="F13" s="55" t="s">
        <v>206</v>
      </c>
      <c r="G13" s="55" t="s">
        <v>119</v>
      </c>
      <c r="H13" s="55" t="s">
        <v>101</v>
      </c>
      <c r="I13" s="55" t="s">
        <v>309</v>
      </c>
      <c r="J13" s="358" t="s">
        <v>318</v>
      </c>
      <c r="K13" s="53" t="s">
        <v>310</v>
      </c>
      <c r="L13" s="314" t="s">
        <v>353</v>
      </c>
      <c r="M13" s="314" t="s">
        <v>372</v>
      </c>
      <c r="N13" s="53" t="s">
        <v>265</v>
      </c>
      <c r="O13" s="53" t="s">
        <v>399</v>
      </c>
    </row>
    <row r="14" spans="1:15" ht="13.5" thickBot="1" x14ac:dyDescent="0.25">
      <c r="A14" s="134" t="s">
        <v>358</v>
      </c>
      <c r="B14" s="357"/>
      <c r="C14" s="56" t="s">
        <v>356</v>
      </c>
      <c r="D14" s="56">
        <v>50</v>
      </c>
      <c r="E14" s="83"/>
      <c r="F14" s="83"/>
      <c r="G14" s="134" t="s">
        <v>94</v>
      </c>
      <c r="H14" s="159"/>
      <c r="I14" s="159">
        <v>34.25</v>
      </c>
      <c r="J14" s="309">
        <v>15.75</v>
      </c>
      <c r="K14" s="160">
        <v>0</v>
      </c>
      <c r="L14" s="309">
        <f>SUM(D14-H14-I14-J14-K14)</f>
        <v>0</v>
      </c>
      <c r="M14" s="309">
        <v>14.85</v>
      </c>
      <c r="N14" s="159">
        <f>MIN(L14,M14)</f>
        <v>0</v>
      </c>
      <c r="O14" s="159">
        <f>SUM(K14,N14)</f>
        <v>0</v>
      </c>
    </row>
    <row r="15" spans="1:15" ht="13.5" thickBot="1" x14ac:dyDescent="0.25">
      <c r="A15" s="134" t="s">
        <v>359</v>
      </c>
      <c r="B15" s="357"/>
      <c r="C15" s="56" t="s">
        <v>356</v>
      </c>
      <c r="D15" s="56">
        <v>50</v>
      </c>
      <c r="E15" s="83"/>
      <c r="F15" s="83"/>
      <c r="G15" s="135" t="s">
        <v>93</v>
      </c>
      <c r="H15" s="161"/>
      <c r="I15" s="162">
        <v>0</v>
      </c>
      <c r="J15" s="309">
        <v>50</v>
      </c>
      <c r="K15" s="159">
        <v>0</v>
      </c>
      <c r="L15" s="309">
        <f>SUM(D15-H15-I15-J15-K15)</f>
        <v>0</v>
      </c>
      <c r="M15" s="309">
        <v>14.85</v>
      </c>
      <c r="N15" s="159">
        <f>MIN(L15,M15)</f>
        <v>0</v>
      </c>
      <c r="O15" s="159">
        <f>SUM(K15,N15)</f>
        <v>0</v>
      </c>
    </row>
    <row r="16" spans="1:15" x14ac:dyDescent="0.2">
      <c r="A16" s="285"/>
      <c r="B16" s="96"/>
      <c r="C16" s="96"/>
      <c r="D16" s="96"/>
      <c r="E16" s="96"/>
      <c r="F16" s="96"/>
      <c r="G16" s="96"/>
      <c r="H16" s="96"/>
      <c r="I16" s="96"/>
      <c r="J16" s="306"/>
      <c r="K16" s="96"/>
      <c r="L16" s="306"/>
      <c r="M16" s="306"/>
      <c r="N16" s="306"/>
      <c r="O16" s="96"/>
    </row>
    <row r="17" spans="1:15" ht="13.5" thickBot="1" x14ac:dyDescent="0.25">
      <c r="A17" s="285"/>
      <c r="B17" s="96"/>
      <c r="C17" s="96"/>
      <c r="D17" s="96"/>
      <c r="E17" s="96"/>
      <c r="F17" s="96"/>
      <c r="G17" s="96"/>
      <c r="H17" s="96"/>
      <c r="I17" s="96"/>
      <c r="J17" s="306"/>
      <c r="K17" s="96"/>
      <c r="L17" s="306"/>
      <c r="M17" s="306"/>
      <c r="N17" s="306"/>
      <c r="O17" s="96"/>
    </row>
    <row r="18" spans="1:15" ht="13.5" thickBot="1" x14ac:dyDescent="0.25">
      <c r="A18" s="298" t="s">
        <v>121</v>
      </c>
      <c r="B18" s="68"/>
      <c r="C18" s="68"/>
      <c r="D18" s="68"/>
      <c r="E18" s="68"/>
      <c r="F18" s="68"/>
      <c r="G18" s="68"/>
      <c r="H18" s="68"/>
      <c r="I18" s="68"/>
      <c r="J18" s="307"/>
      <c r="K18" s="133"/>
      <c r="L18" s="313"/>
      <c r="M18" s="313"/>
      <c r="N18" s="313"/>
      <c r="O18" s="68"/>
    </row>
    <row r="19" spans="1:15" ht="13.5" thickBot="1" x14ac:dyDescent="0.25">
      <c r="A19" s="299" t="s">
        <v>107</v>
      </c>
      <c r="B19" s="52" t="s">
        <v>108</v>
      </c>
      <c r="C19" s="52" t="s">
        <v>109</v>
      </c>
      <c r="D19" s="52" t="s">
        <v>110</v>
      </c>
      <c r="E19" s="52" t="s">
        <v>111</v>
      </c>
      <c r="F19" s="52" t="s">
        <v>112</v>
      </c>
      <c r="G19" s="52" t="s">
        <v>113</v>
      </c>
      <c r="H19" s="52" t="s">
        <v>114</v>
      </c>
      <c r="I19" s="52" t="s">
        <v>115</v>
      </c>
      <c r="J19" s="308" t="s">
        <v>116</v>
      </c>
      <c r="K19" s="52" t="s">
        <v>135</v>
      </c>
      <c r="L19" s="308" t="s">
        <v>223</v>
      </c>
      <c r="M19" s="308" t="s">
        <v>316</v>
      </c>
      <c r="N19" s="52" t="s">
        <v>352</v>
      </c>
      <c r="O19" s="52" t="s">
        <v>445</v>
      </c>
    </row>
    <row r="20" spans="1:15" ht="77.25" thickBot="1" x14ac:dyDescent="0.25">
      <c r="A20" s="300" t="s">
        <v>117</v>
      </c>
      <c r="B20" s="53" t="s">
        <v>342</v>
      </c>
      <c r="C20" s="53" t="s">
        <v>205</v>
      </c>
      <c r="D20" s="55" t="s">
        <v>118</v>
      </c>
      <c r="E20" s="55" t="s">
        <v>87</v>
      </c>
      <c r="F20" s="55" t="s">
        <v>206</v>
      </c>
      <c r="G20" s="55" t="s">
        <v>119</v>
      </c>
      <c r="H20" s="55" t="s">
        <v>101</v>
      </c>
      <c r="I20" s="55" t="s">
        <v>307</v>
      </c>
      <c r="J20" s="358" t="s">
        <v>317</v>
      </c>
      <c r="K20" s="53" t="s">
        <v>308</v>
      </c>
      <c r="L20" s="314" t="s">
        <v>353</v>
      </c>
      <c r="M20" s="314" t="s">
        <v>372</v>
      </c>
      <c r="N20" s="53" t="s">
        <v>265</v>
      </c>
      <c r="O20" s="53" t="s">
        <v>399</v>
      </c>
    </row>
    <row r="21" spans="1:15" ht="13.5" thickBot="1" x14ac:dyDescent="0.25">
      <c r="A21" s="134" t="s">
        <v>360</v>
      </c>
      <c r="B21" s="357"/>
      <c r="C21" s="56" t="s">
        <v>356</v>
      </c>
      <c r="D21" s="56"/>
      <c r="E21" s="83"/>
      <c r="F21" s="83"/>
      <c r="G21" s="135" t="s">
        <v>93</v>
      </c>
      <c r="H21" s="161"/>
      <c r="I21" s="162">
        <v>0</v>
      </c>
      <c r="J21" s="309"/>
      <c r="K21" s="159"/>
      <c r="L21" s="309">
        <f>SUM(D21-H21-I21-J21-K21)</f>
        <v>0</v>
      </c>
      <c r="M21" s="309">
        <v>14.85</v>
      </c>
      <c r="N21" s="159">
        <f>MIN(L21,M21)</f>
        <v>0</v>
      </c>
      <c r="O21" s="159">
        <f>SUM(K21,N21)</f>
        <v>0</v>
      </c>
    </row>
    <row r="22" spans="1:15" x14ac:dyDescent="0.2">
      <c r="A22" s="285"/>
      <c r="B22" s="96"/>
      <c r="C22" s="96"/>
      <c r="D22" s="96"/>
      <c r="E22" s="96"/>
      <c r="F22" s="96"/>
      <c r="G22" s="96"/>
      <c r="H22" s="96"/>
      <c r="I22" s="96"/>
      <c r="J22" s="306"/>
      <c r="K22" s="96"/>
      <c r="L22" s="306"/>
      <c r="M22" s="306"/>
      <c r="N22" s="306"/>
      <c r="O22" s="96"/>
    </row>
    <row r="23" spans="1:15" ht="13.5" thickBot="1" x14ac:dyDescent="0.25">
      <c r="A23" s="285"/>
      <c r="B23" s="96"/>
      <c r="C23" s="96"/>
      <c r="D23" s="96"/>
      <c r="E23" s="96"/>
      <c r="F23" s="96"/>
      <c r="G23" s="96"/>
      <c r="H23" s="96"/>
      <c r="I23" s="96"/>
      <c r="J23" s="306"/>
      <c r="K23" s="96"/>
      <c r="L23" s="306"/>
      <c r="M23" s="306"/>
      <c r="N23" s="306"/>
      <c r="O23" s="96"/>
    </row>
    <row r="24" spans="1:15" ht="13.5" thickBot="1" x14ac:dyDescent="0.25">
      <c r="A24" s="298" t="s">
        <v>122</v>
      </c>
      <c r="B24" s="68"/>
      <c r="C24" s="68"/>
      <c r="D24" s="68"/>
      <c r="E24" s="68"/>
      <c r="F24" s="68"/>
      <c r="G24" s="68"/>
      <c r="H24" s="68"/>
      <c r="I24" s="68"/>
      <c r="J24" s="307"/>
      <c r="K24" s="133"/>
      <c r="L24" s="313"/>
      <c r="M24" s="313"/>
      <c r="N24" s="313"/>
      <c r="O24" s="68"/>
    </row>
    <row r="25" spans="1:15" ht="13.5" thickBot="1" x14ac:dyDescent="0.25">
      <c r="A25" s="299" t="s">
        <v>107</v>
      </c>
      <c r="B25" s="52" t="s">
        <v>108</v>
      </c>
      <c r="C25" s="52" t="s">
        <v>109</v>
      </c>
      <c r="D25" s="52" t="s">
        <v>110</v>
      </c>
      <c r="E25" s="52" t="s">
        <v>111</v>
      </c>
      <c r="F25" s="52" t="s">
        <v>112</v>
      </c>
      <c r="G25" s="52" t="s">
        <v>113</v>
      </c>
      <c r="H25" s="52" t="s">
        <v>114</v>
      </c>
      <c r="I25" s="52" t="s">
        <v>115</v>
      </c>
      <c r="J25" s="308" t="s">
        <v>116</v>
      </c>
      <c r="K25" s="52" t="s">
        <v>135</v>
      </c>
      <c r="L25" s="308" t="s">
        <v>223</v>
      </c>
      <c r="M25" s="308" t="s">
        <v>316</v>
      </c>
      <c r="N25" s="52" t="s">
        <v>352</v>
      </c>
      <c r="O25" s="52" t="s">
        <v>445</v>
      </c>
    </row>
    <row r="26" spans="1:15" ht="77.25" thickBot="1" x14ac:dyDescent="0.25">
      <c r="A26" s="300" t="s">
        <v>117</v>
      </c>
      <c r="B26" s="53" t="s">
        <v>342</v>
      </c>
      <c r="C26" s="53" t="s">
        <v>205</v>
      </c>
      <c r="D26" s="55" t="s">
        <v>118</v>
      </c>
      <c r="E26" s="55" t="s">
        <v>87</v>
      </c>
      <c r="F26" s="55" t="s">
        <v>206</v>
      </c>
      <c r="G26" s="55" t="s">
        <v>119</v>
      </c>
      <c r="H26" s="55" t="s">
        <v>101</v>
      </c>
      <c r="I26" s="55" t="s">
        <v>361</v>
      </c>
      <c r="J26" s="358" t="s">
        <v>318</v>
      </c>
      <c r="K26" s="53" t="s">
        <v>362</v>
      </c>
      <c r="L26" s="314" t="s">
        <v>353</v>
      </c>
      <c r="M26" s="314" t="s">
        <v>372</v>
      </c>
      <c r="N26" s="53" t="s">
        <v>265</v>
      </c>
      <c r="O26" s="53" t="s">
        <v>399</v>
      </c>
    </row>
    <row r="27" spans="1:15" ht="13.5" thickBot="1" x14ac:dyDescent="0.25">
      <c r="A27" s="234" t="s">
        <v>363</v>
      </c>
      <c r="B27" s="357"/>
      <c r="C27" s="56" t="s">
        <v>356</v>
      </c>
      <c r="D27" s="56"/>
      <c r="E27" s="83"/>
      <c r="F27" s="83"/>
      <c r="G27" s="135" t="s">
        <v>93</v>
      </c>
      <c r="H27" s="161"/>
      <c r="I27" s="162">
        <v>0</v>
      </c>
      <c r="J27" s="309"/>
      <c r="K27" s="159"/>
      <c r="L27" s="309">
        <f>SUM(D27-H27-I27-J27-K27)</f>
        <v>0</v>
      </c>
      <c r="M27" s="309">
        <v>14.85</v>
      </c>
      <c r="N27" s="159">
        <f>MIN(L27,M27)</f>
        <v>0</v>
      </c>
      <c r="O27" s="159">
        <f>SUM(K27,N27)</f>
        <v>0</v>
      </c>
    </row>
    <row r="28" spans="1:15" ht="13.5" thickBot="1" x14ac:dyDescent="0.25">
      <c r="A28" s="301"/>
      <c r="B28" s="286"/>
      <c r="C28" s="286"/>
      <c r="D28" s="163"/>
      <c r="E28" s="164"/>
      <c r="F28" s="164"/>
      <c r="G28" s="165"/>
      <c r="H28" s="166"/>
      <c r="I28" s="166"/>
      <c r="J28" s="310"/>
      <c r="K28" s="166"/>
      <c r="L28" s="310"/>
      <c r="M28" s="310"/>
      <c r="N28" s="310"/>
      <c r="O28" s="166"/>
    </row>
    <row r="29" spans="1:15" ht="13.5" thickBot="1" x14ac:dyDescent="0.25">
      <c r="A29" s="302" t="s">
        <v>123</v>
      </c>
      <c r="B29" s="157"/>
      <c r="C29" s="157"/>
      <c r="D29" s="157"/>
      <c r="E29" s="157"/>
      <c r="F29" s="157"/>
      <c r="G29" s="157"/>
      <c r="H29" s="157"/>
      <c r="I29" s="157"/>
      <c r="J29" s="157"/>
      <c r="K29" s="158"/>
      <c r="L29" s="158"/>
      <c r="M29" s="158"/>
      <c r="N29" s="158"/>
      <c r="O29" s="157"/>
    </row>
    <row r="30" spans="1:15" ht="13.5" thickBot="1" x14ac:dyDescent="0.25">
      <c r="A30" s="299" t="s">
        <v>107</v>
      </c>
      <c r="B30" s="52" t="s">
        <v>108</v>
      </c>
      <c r="C30" s="52" t="s">
        <v>109</v>
      </c>
      <c r="D30" s="52" t="s">
        <v>110</v>
      </c>
      <c r="E30" s="52" t="s">
        <v>111</v>
      </c>
      <c r="F30" s="52" t="s">
        <v>112</v>
      </c>
      <c r="G30" s="52" t="s">
        <v>113</v>
      </c>
      <c r="H30" s="52" t="s">
        <v>114</v>
      </c>
      <c r="I30" s="52" t="s">
        <v>115</v>
      </c>
      <c r="J30" s="308" t="s">
        <v>116</v>
      </c>
      <c r="K30" s="52" t="s">
        <v>135</v>
      </c>
      <c r="L30" s="308" t="s">
        <v>223</v>
      </c>
      <c r="M30" s="308" t="s">
        <v>316</v>
      </c>
      <c r="N30" s="52" t="s">
        <v>352</v>
      </c>
      <c r="O30" s="52" t="s">
        <v>445</v>
      </c>
    </row>
    <row r="31" spans="1:15" ht="77.25" thickBot="1" x14ac:dyDescent="0.25">
      <c r="A31" s="300" t="s">
        <v>117</v>
      </c>
      <c r="B31" s="53" t="s">
        <v>342</v>
      </c>
      <c r="C31" s="53" t="s">
        <v>205</v>
      </c>
      <c r="D31" s="54" t="s">
        <v>118</v>
      </c>
      <c r="E31" s="54" t="s">
        <v>87</v>
      </c>
      <c r="F31" s="55" t="s">
        <v>206</v>
      </c>
      <c r="G31" s="55" t="s">
        <v>119</v>
      </c>
      <c r="H31" s="55" t="s">
        <v>101</v>
      </c>
      <c r="I31" s="55" t="s">
        <v>311</v>
      </c>
      <c r="J31" s="358" t="s">
        <v>317</v>
      </c>
      <c r="K31" s="53" t="s">
        <v>312</v>
      </c>
      <c r="L31" s="314" t="s">
        <v>353</v>
      </c>
      <c r="M31" s="314" t="s">
        <v>372</v>
      </c>
      <c r="N31" s="53" t="s">
        <v>265</v>
      </c>
      <c r="O31" s="53" t="s">
        <v>399</v>
      </c>
    </row>
    <row r="32" spans="1:15" ht="13.5" thickBot="1" x14ac:dyDescent="0.25">
      <c r="A32" s="234" t="s">
        <v>364</v>
      </c>
      <c r="B32" s="357"/>
      <c r="C32" s="56" t="s">
        <v>356</v>
      </c>
      <c r="D32" s="56"/>
      <c r="E32" s="83"/>
      <c r="F32" s="83"/>
      <c r="G32" s="134" t="s">
        <v>94</v>
      </c>
      <c r="H32" s="159"/>
      <c r="I32" s="159"/>
      <c r="J32" s="309"/>
      <c r="K32" s="160">
        <v>0</v>
      </c>
      <c r="L32" s="309">
        <f t="shared" ref="L32:L33" si="0">SUM(D32-H32-I32-J32-K32)</f>
        <v>0</v>
      </c>
      <c r="M32" s="309">
        <v>14.85</v>
      </c>
      <c r="N32" s="159">
        <f>MIN(L32,M32)</f>
        <v>0</v>
      </c>
      <c r="O32" s="159">
        <f>SUM(K32,N32)</f>
        <v>0</v>
      </c>
    </row>
    <row r="33" spans="1:15" ht="13.5" thickBot="1" x14ac:dyDescent="0.25">
      <c r="A33" s="234" t="s">
        <v>365</v>
      </c>
      <c r="B33" s="357"/>
      <c r="C33" s="56" t="s">
        <v>356</v>
      </c>
      <c r="D33" s="56"/>
      <c r="E33" s="83"/>
      <c r="F33" s="83"/>
      <c r="G33" s="135" t="s">
        <v>93</v>
      </c>
      <c r="H33" s="161"/>
      <c r="I33" s="162">
        <v>0</v>
      </c>
      <c r="J33" s="309"/>
      <c r="K33" s="159"/>
      <c r="L33" s="309">
        <f t="shared" si="0"/>
        <v>0</v>
      </c>
      <c r="M33" s="309">
        <v>14.85</v>
      </c>
      <c r="N33" s="159">
        <f>MIN(L33,M33)</f>
        <v>0</v>
      </c>
      <c r="O33" s="159">
        <f>SUM(K33,N33)</f>
        <v>0</v>
      </c>
    </row>
    <row r="34" spans="1:15" ht="13.5" thickBot="1" x14ac:dyDescent="0.25">
      <c r="A34" s="285"/>
      <c r="B34" s="96"/>
      <c r="C34" s="96"/>
      <c r="D34" s="96"/>
      <c r="E34" s="96"/>
      <c r="F34" s="96"/>
      <c r="G34" s="96"/>
      <c r="H34" s="96"/>
      <c r="I34" s="96"/>
      <c r="J34" s="306"/>
      <c r="K34" s="96"/>
      <c r="L34" s="306"/>
      <c r="M34" s="306"/>
      <c r="N34" s="306"/>
      <c r="O34" s="96"/>
    </row>
    <row r="35" spans="1:15" ht="13.5" thickBot="1" x14ac:dyDescent="0.25">
      <c r="A35" s="302" t="s">
        <v>124</v>
      </c>
      <c r="B35" s="157"/>
      <c r="C35" s="157"/>
      <c r="D35" s="157"/>
      <c r="E35" s="157"/>
      <c r="F35" s="157"/>
      <c r="G35" s="157"/>
      <c r="H35" s="157"/>
      <c r="I35" s="157"/>
      <c r="J35" s="157"/>
      <c r="K35" s="158"/>
      <c r="L35" s="158"/>
      <c r="M35" s="158"/>
      <c r="N35" s="158"/>
      <c r="O35" s="157"/>
    </row>
    <row r="36" spans="1:15" ht="13.5" thickBot="1" x14ac:dyDescent="0.25">
      <c r="A36" s="299" t="s">
        <v>107</v>
      </c>
      <c r="B36" s="52" t="s">
        <v>108</v>
      </c>
      <c r="C36" s="52" t="s">
        <v>109</v>
      </c>
      <c r="D36" s="52" t="s">
        <v>110</v>
      </c>
      <c r="E36" s="52" t="s">
        <v>111</v>
      </c>
      <c r="F36" s="52" t="s">
        <v>112</v>
      </c>
      <c r="G36" s="52" t="s">
        <v>113</v>
      </c>
      <c r="H36" s="52" t="s">
        <v>114</v>
      </c>
      <c r="I36" s="52" t="s">
        <v>115</v>
      </c>
      <c r="J36" s="308" t="s">
        <v>116</v>
      </c>
      <c r="K36" s="52" t="s">
        <v>135</v>
      </c>
      <c r="L36" s="308" t="s">
        <v>223</v>
      </c>
      <c r="M36" s="308" t="s">
        <v>316</v>
      </c>
      <c r="N36" s="52" t="s">
        <v>352</v>
      </c>
      <c r="O36" s="52" t="s">
        <v>445</v>
      </c>
    </row>
    <row r="37" spans="1:15" ht="77.25" thickBot="1" x14ac:dyDescent="0.25">
      <c r="A37" s="300" t="s">
        <v>117</v>
      </c>
      <c r="B37" s="53" t="s">
        <v>342</v>
      </c>
      <c r="C37" s="53" t="s">
        <v>205</v>
      </c>
      <c r="D37" s="55" t="s">
        <v>118</v>
      </c>
      <c r="E37" s="55" t="s">
        <v>87</v>
      </c>
      <c r="F37" s="55" t="s">
        <v>206</v>
      </c>
      <c r="G37" s="55" t="s">
        <v>119</v>
      </c>
      <c r="H37" s="55" t="s">
        <v>101</v>
      </c>
      <c r="I37" s="55" t="s">
        <v>313</v>
      </c>
      <c r="J37" s="358" t="s">
        <v>318</v>
      </c>
      <c r="K37" s="53" t="s">
        <v>314</v>
      </c>
      <c r="L37" s="314" t="s">
        <v>353</v>
      </c>
      <c r="M37" s="314" t="s">
        <v>372</v>
      </c>
      <c r="N37" s="53" t="s">
        <v>265</v>
      </c>
      <c r="O37" s="53" t="s">
        <v>399</v>
      </c>
    </row>
    <row r="38" spans="1:15" ht="13.5" thickBot="1" x14ac:dyDescent="0.25">
      <c r="A38" s="234" t="s">
        <v>366</v>
      </c>
      <c r="B38" s="357"/>
      <c r="C38" s="56" t="s">
        <v>356</v>
      </c>
      <c r="D38" s="56"/>
      <c r="E38" s="83"/>
      <c r="F38" s="83"/>
      <c r="G38" s="134" t="s">
        <v>94</v>
      </c>
      <c r="H38" s="159"/>
      <c r="I38" s="159">
        <v>0</v>
      </c>
      <c r="J38" s="309"/>
      <c r="K38" s="160">
        <v>0</v>
      </c>
      <c r="L38" s="309">
        <f>SUM(D38-H38-I38-J38-K38)</f>
        <v>0</v>
      </c>
      <c r="M38" s="309">
        <v>14.85</v>
      </c>
      <c r="N38" s="159">
        <f t="shared" ref="N38:N39" si="1">MIN(L38,M38)</f>
        <v>0</v>
      </c>
      <c r="O38" s="159">
        <f t="shared" ref="O38:O39" si="2">SUM(K38,N38)</f>
        <v>0</v>
      </c>
    </row>
    <row r="39" spans="1:15" ht="13.5" thickBot="1" x14ac:dyDescent="0.25">
      <c r="A39" s="234" t="s">
        <v>367</v>
      </c>
      <c r="B39" s="357"/>
      <c r="C39" s="56" t="s">
        <v>356</v>
      </c>
      <c r="D39" s="56"/>
      <c r="E39" s="83"/>
      <c r="F39" s="83"/>
      <c r="G39" s="135" t="s">
        <v>93</v>
      </c>
      <c r="H39" s="161"/>
      <c r="I39" s="162">
        <v>0</v>
      </c>
      <c r="J39" s="309"/>
      <c r="K39" s="159"/>
      <c r="L39" s="309">
        <f t="shared" ref="L39" si="3">SUM(D39-H39-I39-J39-K39)</f>
        <v>0</v>
      </c>
      <c r="M39" s="309">
        <v>14.85</v>
      </c>
      <c r="N39" s="159">
        <f t="shared" si="1"/>
        <v>0</v>
      </c>
      <c r="O39" s="159">
        <f t="shared" si="2"/>
        <v>0</v>
      </c>
    </row>
    <row r="40" spans="1:15" ht="13.5" thickBot="1" x14ac:dyDescent="0.25">
      <c r="A40" s="301"/>
      <c r="B40" s="286"/>
      <c r="C40" s="286"/>
      <c r="D40" s="163"/>
      <c r="E40" s="164"/>
      <c r="F40" s="164"/>
      <c r="G40" s="165"/>
      <c r="H40" s="166"/>
      <c r="I40" s="166"/>
      <c r="J40" s="310"/>
      <c r="K40" s="166"/>
      <c r="L40" s="310"/>
      <c r="M40" s="310"/>
      <c r="N40" s="310"/>
      <c r="O40" s="166"/>
    </row>
    <row r="41" spans="1:15" ht="13.5" thickBot="1" x14ac:dyDescent="0.25">
      <c r="A41" s="302" t="s">
        <v>125</v>
      </c>
      <c r="B41" s="157"/>
      <c r="C41" s="157"/>
      <c r="D41" s="157"/>
      <c r="E41" s="157"/>
      <c r="F41" s="157"/>
      <c r="G41" s="157"/>
      <c r="H41" s="157"/>
      <c r="I41" s="157"/>
      <c r="J41" s="157"/>
      <c r="K41" s="158"/>
      <c r="L41" s="158"/>
      <c r="M41" s="158"/>
      <c r="N41" s="158"/>
      <c r="O41" s="157"/>
    </row>
    <row r="42" spans="1:15" ht="13.5" thickBot="1" x14ac:dyDescent="0.25">
      <c r="A42" s="299" t="s">
        <v>107</v>
      </c>
      <c r="B42" s="52" t="s">
        <v>108</v>
      </c>
      <c r="C42" s="52" t="s">
        <v>109</v>
      </c>
      <c r="D42" s="52" t="s">
        <v>110</v>
      </c>
      <c r="E42" s="52" t="s">
        <v>111</v>
      </c>
      <c r="F42" s="52" t="s">
        <v>112</v>
      </c>
      <c r="G42" s="52" t="s">
        <v>113</v>
      </c>
      <c r="H42" s="52" t="s">
        <v>114</v>
      </c>
      <c r="I42" s="52" t="s">
        <v>115</v>
      </c>
      <c r="J42" s="308" t="s">
        <v>116</v>
      </c>
      <c r="K42" s="52" t="s">
        <v>135</v>
      </c>
      <c r="L42" s="308" t="s">
        <v>223</v>
      </c>
      <c r="M42" s="308" t="s">
        <v>316</v>
      </c>
      <c r="N42" s="52" t="s">
        <v>352</v>
      </c>
      <c r="O42" s="52" t="s">
        <v>445</v>
      </c>
    </row>
    <row r="43" spans="1:15" ht="77.25" thickBot="1" x14ac:dyDescent="0.25">
      <c r="A43" s="300" t="s">
        <v>117</v>
      </c>
      <c r="B43" s="53" t="s">
        <v>342</v>
      </c>
      <c r="C43" s="53" t="s">
        <v>205</v>
      </c>
      <c r="D43" s="55" t="s">
        <v>118</v>
      </c>
      <c r="E43" s="55" t="s">
        <v>87</v>
      </c>
      <c r="F43" s="55" t="s">
        <v>206</v>
      </c>
      <c r="G43" s="55" t="s">
        <v>119</v>
      </c>
      <c r="H43" s="55" t="s">
        <v>101</v>
      </c>
      <c r="I43" s="55" t="s">
        <v>311</v>
      </c>
      <c r="J43" s="358" t="s">
        <v>317</v>
      </c>
      <c r="K43" s="53" t="s">
        <v>312</v>
      </c>
      <c r="L43" s="314" t="s">
        <v>353</v>
      </c>
      <c r="M43" s="314" t="s">
        <v>372</v>
      </c>
      <c r="N43" s="53" t="s">
        <v>265</v>
      </c>
      <c r="O43" s="53" t="s">
        <v>399</v>
      </c>
    </row>
    <row r="44" spans="1:15" ht="13.5" thickBot="1" x14ac:dyDescent="0.25">
      <c r="A44" s="234" t="s">
        <v>368</v>
      </c>
      <c r="B44" s="357"/>
      <c r="C44" s="56" t="s">
        <v>356</v>
      </c>
      <c r="D44" s="56"/>
      <c r="E44" s="83"/>
      <c r="F44" s="83"/>
      <c r="G44" s="135" t="s">
        <v>93</v>
      </c>
      <c r="H44" s="161"/>
      <c r="I44" s="162">
        <v>0</v>
      </c>
      <c r="J44" s="309"/>
      <c r="K44" s="159"/>
      <c r="L44" s="309">
        <f>SUM(D44-H44-I44-J44-K44)</f>
        <v>0</v>
      </c>
      <c r="M44" s="309">
        <v>14.85</v>
      </c>
      <c r="N44" s="159">
        <f>MIN(L44,M44)</f>
        <v>0</v>
      </c>
      <c r="O44" s="159">
        <f>SUM(K44,N44)</f>
        <v>0</v>
      </c>
    </row>
    <row r="45" spans="1:15" ht="13.5" thickBot="1" x14ac:dyDescent="0.25">
      <c r="A45" s="303"/>
      <c r="B45" s="167"/>
      <c r="C45" s="167"/>
      <c r="D45" s="168"/>
      <c r="E45" s="169"/>
      <c r="F45" s="169"/>
      <c r="G45" s="170"/>
      <c r="H45" s="171"/>
      <c r="I45" s="171"/>
      <c r="J45" s="311"/>
      <c r="K45" s="166"/>
      <c r="L45" s="310"/>
      <c r="M45" s="310"/>
      <c r="N45" s="310"/>
      <c r="O45" s="171"/>
    </row>
    <row r="46" spans="1:15" ht="13.5" thickBot="1" x14ac:dyDescent="0.25">
      <c r="A46" s="302" t="s">
        <v>126</v>
      </c>
      <c r="B46" s="157"/>
      <c r="C46" s="157"/>
      <c r="D46" s="157"/>
      <c r="E46" s="157"/>
      <c r="F46" s="157"/>
      <c r="G46" s="157"/>
      <c r="H46" s="157"/>
      <c r="I46" s="157"/>
      <c r="J46" s="157"/>
      <c r="K46" s="158"/>
      <c r="L46" s="158"/>
      <c r="M46" s="158"/>
      <c r="N46" s="158"/>
      <c r="O46" s="157"/>
    </row>
    <row r="47" spans="1:15" ht="13.5" thickBot="1" x14ac:dyDescent="0.25">
      <c r="A47" s="299" t="s">
        <v>107</v>
      </c>
      <c r="B47" s="52" t="s">
        <v>108</v>
      </c>
      <c r="C47" s="52" t="s">
        <v>109</v>
      </c>
      <c r="D47" s="52" t="s">
        <v>110</v>
      </c>
      <c r="E47" s="52" t="s">
        <v>111</v>
      </c>
      <c r="F47" s="52" t="s">
        <v>112</v>
      </c>
      <c r="G47" s="52" t="s">
        <v>113</v>
      </c>
      <c r="H47" s="52" t="s">
        <v>114</v>
      </c>
      <c r="I47" s="52" t="s">
        <v>115</v>
      </c>
      <c r="J47" s="308" t="s">
        <v>116</v>
      </c>
      <c r="K47" s="52" t="s">
        <v>135</v>
      </c>
      <c r="L47" s="308" t="s">
        <v>223</v>
      </c>
      <c r="M47" s="308" t="s">
        <v>316</v>
      </c>
      <c r="N47" s="52" t="s">
        <v>352</v>
      </c>
      <c r="O47" s="52" t="s">
        <v>445</v>
      </c>
    </row>
    <row r="48" spans="1:15" ht="77.25" thickBot="1" x14ac:dyDescent="0.25">
      <c r="A48" s="300" t="s">
        <v>117</v>
      </c>
      <c r="B48" s="53" t="s">
        <v>342</v>
      </c>
      <c r="C48" s="53" t="s">
        <v>205</v>
      </c>
      <c r="D48" s="55" t="s">
        <v>118</v>
      </c>
      <c r="E48" s="55" t="s">
        <v>87</v>
      </c>
      <c r="F48" s="55" t="s">
        <v>206</v>
      </c>
      <c r="G48" s="55" t="s">
        <v>119</v>
      </c>
      <c r="H48" s="55" t="s">
        <v>101</v>
      </c>
      <c r="I48" s="55" t="s">
        <v>369</v>
      </c>
      <c r="J48" s="358" t="s">
        <v>318</v>
      </c>
      <c r="K48" s="53" t="s">
        <v>314</v>
      </c>
      <c r="L48" s="314" t="s">
        <v>353</v>
      </c>
      <c r="M48" s="314" t="s">
        <v>372</v>
      </c>
      <c r="N48" s="53" t="s">
        <v>265</v>
      </c>
      <c r="O48" s="53" t="s">
        <v>399</v>
      </c>
    </row>
    <row r="49" spans="1:15" ht="13.5" thickBot="1" x14ac:dyDescent="0.25">
      <c r="A49" s="234" t="s">
        <v>370</v>
      </c>
      <c r="B49" s="357"/>
      <c r="C49" s="56" t="s">
        <v>356</v>
      </c>
      <c r="D49" s="56"/>
      <c r="E49" s="83"/>
      <c r="F49" s="83"/>
      <c r="G49" s="135" t="s">
        <v>93</v>
      </c>
      <c r="H49" s="161"/>
      <c r="I49" s="162">
        <v>0</v>
      </c>
      <c r="J49" s="309"/>
      <c r="K49" s="159"/>
      <c r="L49" s="309">
        <f>SUM(D49-H49-I49-J49-K49)</f>
        <v>0</v>
      </c>
      <c r="M49" s="309">
        <v>14.85</v>
      </c>
      <c r="N49" s="159">
        <f>MIN(L49,M49)</f>
        <v>0</v>
      </c>
      <c r="O49" s="159">
        <f>SUM(K49,N49)</f>
        <v>0</v>
      </c>
    </row>
    <row r="50" spans="1:15" x14ac:dyDescent="0.2">
      <c r="A50" s="301"/>
      <c r="B50" s="286"/>
      <c r="C50" s="286"/>
      <c r="D50" s="163"/>
      <c r="E50" s="164"/>
      <c r="F50" s="164"/>
      <c r="G50" s="165"/>
      <c r="H50" s="166"/>
      <c r="I50" s="166"/>
      <c r="J50" s="310"/>
      <c r="K50" s="166"/>
      <c r="L50" s="310"/>
      <c r="M50" s="310"/>
      <c r="N50" s="310"/>
      <c r="O50" s="166"/>
    </row>
    <row r="51" spans="1:15" x14ac:dyDescent="0.2">
      <c r="A51" s="382" t="s">
        <v>127</v>
      </c>
      <c r="B51" s="382"/>
      <c r="C51" s="382"/>
      <c r="D51" s="382"/>
      <c r="E51" s="382"/>
      <c r="F51" s="287"/>
      <c r="G51" s="165"/>
      <c r="H51" s="166"/>
      <c r="I51" s="166"/>
      <c r="J51" s="310"/>
      <c r="K51" s="166"/>
      <c r="L51" s="310"/>
      <c r="M51" s="310"/>
      <c r="N51" s="310"/>
      <c r="O51" s="166"/>
    </row>
    <row r="52" spans="1:15" x14ac:dyDescent="0.2">
      <c r="A52" s="285"/>
      <c r="B52" s="96"/>
      <c r="C52" s="96"/>
      <c r="D52" s="96"/>
      <c r="E52" s="96"/>
      <c r="F52" s="96"/>
      <c r="G52" s="96"/>
      <c r="H52" s="96"/>
      <c r="I52" s="96"/>
      <c r="J52" s="306"/>
      <c r="K52" s="96"/>
      <c r="L52" s="306"/>
      <c r="M52" s="306"/>
      <c r="N52" s="306"/>
      <c r="O52" s="96"/>
    </row>
    <row r="53" spans="1:15" ht="15" x14ac:dyDescent="0.2">
      <c r="A53" s="235" t="s">
        <v>128</v>
      </c>
      <c r="B53" s="96"/>
      <c r="C53" s="96"/>
      <c r="D53" s="96"/>
      <c r="E53" s="96"/>
      <c r="F53" s="96"/>
      <c r="G53" s="96"/>
      <c r="H53" s="96"/>
      <c r="I53" s="96"/>
      <c r="J53" s="306"/>
      <c r="K53" s="96"/>
      <c r="L53" s="306"/>
      <c r="M53" s="306"/>
      <c r="N53" s="306"/>
      <c r="O53" s="96"/>
    </row>
    <row r="54" spans="1:15" ht="33.75" customHeight="1" x14ac:dyDescent="0.2">
      <c r="A54" s="379" t="s">
        <v>259</v>
      </c>
      <c r="B54" s="379"/>
      <c r="C54" s="379"/>
      <c r="D54" s="379"/>
      <c r="E54" s="379"/>
      <c r="F54" s="379"/>
      <c r="G54" s="379"/>
      <c r="H54" s="379"/>
      <c r="I54" s="379"/>
      <c r="J54" s="379"/>
      <c r="K54" s="379"/>
      <c r="L54" s="379"/>
      <c r="M54" s="379"/>
      <c r="N54" s="379"/>
      <c r="O54" s="379"/>
    </row>
    <row r="55" spans="1:15" x14ac:dyDescent="0.2">
      <c r="A55" s="380" t="s">
        <v>306</v>
      </c>
      <c r="B55" s="380"/>
      <c r="C55" s="380"/>
      <c r="D55" s="380"/>
      <c r="E55" s="380"/>
      <c r="F55" s="380"/>
      <c r="G55" s="380"/>
      <c r="H55" s="380"/>
      <c r="I55" s="380"/>
      <c r="J55" s="380"/>
      <c r="K55" s="380"/>
      <c r="L55" s="380"/>
      <c r="M55" s="380"/>
      <c r="N55" s="380"/>
      <c r="O55" s="380"/>
    </row>
    <row r="56" spans="1:15" ht="56.25" customHeight="1" x14ac:dyDescent="0.2">
      <c r="A56" s="381" t="s">
        <v>319</v>
      </c>
      <c r="B56" s="381"/>
      <c r="C56" s="381"/>
      <c r="D56" s="381"/>
      <c r="E56" s="381"/>
      <c r="F56" s="381"/>
      <c r="G56" s="381"/>
      <c r="H56" s="381"/>
      <c r="I56" s="381"/>
      <c r="J56" s="381"/>
      <c r="K56" s="381"/>
      <c r="L56" s="381"/>
      <c r="M56" s="381"/>
      <c r="N56" s="381"/>
      <c r="O56" s="381"/>
    </row>
  </sheetData>
  <mergeCells count="4">
    <mergeCell ref="A55:O55"/>
    <mergeCell ref="A56:O56"/>
    <mergeCell ref="A51:E51"/>
    <mergeCell ref="A54:O54"/>
  </mergeCells>
  <dataValidations count="39">
    <dataValidation type="list" operator="equal" showDropDown="1" showInputMessage="1" showErrorMessage="1" error="Claim Form Line # 2.7g corresponds to EBB" sqref="C49" xr:uid="{18F4F6F5-65FE-44AB-9871-CFC62BC1FFBB}">
      <formula1>"EBB"</formula1>
    </dataValidation>
    <dataValidation type="list" operator="equal" showDropDown="1" showInputMessage="1" showErrorMessage="1" error="Claim Form Line # 2.6g corresponds to EBB" sqref="C44" xr:uid="{524D7915-0E26-4242-A634-703528A8E6AF}">
      <formula1>"EBB"</formula1>
    </dataValidation>
    <dataValidation type="list" operator="equal" showDropDown="1" showInputMessage="1" showErrorMessage="1" error="Claim Form Line # 2.5g corresponds to EBB" sqref="C39" xr:uid="{0FE77EB3-9CF5-46BF-8E0A-52F5CF8BEDEA}">
      <formula1>"EBB"</formula1>
    </dataValidation>
    <dataValidation type="list" operator="equal" showDropDown="1" showInputMessage="1" showErrorMessage="1" error="Claim Form Line # 1.5g corresponds to EBB" sqref="C38" xr:uid="{9B5B06F5-886F-4080-BBBC-757287AE1984}">
      <formula1>"EBB"</formula1>
    </dataValidation>
    <dataValidation type="list" operator="equal" showDropDown="1" showInputMessage="1" showErrorMessage="1" error="Claim Form Line # 2.4g corresponds to EBB" sqref="C33" xr:uid="{28287C04-F748-4EFF-A9EB-86F706B6A40D}">
      <formula1>"EBB"</formula1>
    </dataValidation>
    <dataValidation type="list" operator="equal" showDropDown="1" showInputMessage="1" showErrorMessage="1" error="Claim Form Line # 1.4g corresponds to EBB" sqref="C32" xr:uid="{DB809F1C-C918-4FF8-ADA6-647D3439E307}">
      <formula1>"EBB"</formula1>
    </dataValidation>
    <dataValidation type="list" showDropDown="1" showInputMessage="1" showErrorMessage="1" prompt="Do not change the Line Numbers" sqref="A15" xr:uid="{B9E1975B-D77B-494C-AF37-A9C246033386}">
      <formula1>"2.1g"</formula1>
    </dataValidation>
    <dataValidation type="decimal" allowBlank="1" showInputMessage="1" showErrorMessage="1" errorTitle="Federal Subsidy" error="The maximum federal subsidy for meeting broadband standards is $34.25." sqref="I14" xr:uid="{DFAB8F48-3E46-4AA5-AD62-9C56E9F99385}">
      <formula1>0</formula1>
      <formula2>34.25</formula2>
    </dataValidation>
    <dataValidation type="decimal" allowBlank="1" showInputMessage="1" showErrorMessage="1" errorTitle="Federal Subsidy" error="The maximum federal subsidy for meeting broadband standards is $9.25." sqref="I8" xr:uid="{EBEABF22-F917-4115-82BA-BCE921F5172B}">
      <formula1>0</formula1>
      <formula2>9.25</formula2>
    </dataValidation>
    <dataValidation type="list" showDropDown="1" showInputMessage="1" showErrorMessage="1" prompt="Do not change the Line Numbers" sqref="A14" xr:uid="{4687015A-62E0-49DF-92E4-F34CE503938B}">
      <formula1>"1.1g"</formula1>
    </dataValidation>
    <dataValidation type="list" showDropDown="1" showInputMessage="1" showErrorMessage="1" errorTitle="EBB" error="Claim Form Line # 2g corresponds to EBB" sqref="C9 C14:C15" xr:uid="{41BDD36D-04FB-4F31-A56A-171E04AF8C77}">
      <formula1>"EBB"</formula1>
    </dataValidation>
    <dataValidation type="list" showDropDown="1" showInputMessage="1" showErrorMessage="1" prompt="Do not change the Line Numbers" sqref="A9" xr:uid="{7A7A6964-9952-4C07-94E2-BBF230B41721}">
      <formula1>"2g"</formula1>
    </dataValidation>
    <dataValidation type="list" showDropDown="1" showInputMessage="1" showErrorMessage="1" errorTitle="EBB" error="Claim Form Line # 1g corresponds to EBB" sqref="C8" xr:uid="{31F6A22E-848F-4B75-BA1C-AD742B7B8913}">
      <formula1>"EBB"</formula1>
    </dataValidation>
    <dataValidation type="list" showDropDown="1" showInputMessage="1" showErrorMessage="1" prompt="Do not change the Line Numbers" sqref="A8" xr:uid="{5F5C2F10-17E9-47D6-8C37-85D20A4B4546}">
      <formula1>"1g"</formula1>
    </dataValidation>
    <dataValidation type="decimal" operator="equal" allowBlank="1" showInputMessage="1" showErrorMessage="1" errorTitle="State Makeup for Federal Support" error="Funding Type F does not receive State Makeup subsidies." sqref="K32 K38 K8 K14" xr:uid="{DBB7AD75-5D53-4B08-9EE6-551FFE83E243}">
      <formula1>0</formula1>
    </dataValidation>
    <dataValidation type="decimal" operator="equal" allowBlank="1" showInputMessage="1" showErrorMessage="1" errorTitle="Funding Type C" error="Funding Type C does not receive federal support." sqref="I9 I33 I39 I44 I49 I27 I15 I21" xr:uid="{AEBB6707-EC3E-4230-94DB-6A3C1C1A9B04}">
      <formula1>0</formula1>
    </dataValidation>
    <dataValidation type="decimal" allowBlank="1" showInputMessage="1" showErrorMessage="1" errorTitle="Funding Type C - State Makeup" error="Funding Type C receives a maximum of $9.25 if the service meets federal broadband standards. " sqref="K9 K21" xr:uid="{0A024861-F97B-4BAF-89B7-35274E073A24}">
      <formula1>0</formula1>
      <formula2>9.25</formula2>
    </dataValidation>
    <dataValidation type="decimal" allowBlank="1" showInputMessage="1" showErrorMessage="1" errorTitle="Funding Type C - State Makeup" error="Funding Type C receives a maximum of $34.25 if the service meets federal broadband standards. " sqref="K27 K15" xr:uid="{CAD7BA66-B5C7-402C-A0E2-4B0EA7A2024D}">
      <formula1>0</formula1>
      <formula2>34.25</formula2>
    </dataValidation>
    <dataValidation type="decimal" allowBlank="1" showInputMessage="1" showErrorMessage="1" error="Funding Type C receives a maximum of $5.25 State makeup if the service does not meet federal broadband standards. " sqref="K33 K44" xr:uid="{94C7CBB7-368A-4A15-9E19-5DA46CA46F93}">
      <formula1>0</formula1>
      <formula2>5.25</formula2>
    </dataValidation>
    <dataValidation type="decimal" allowBlank="1" showInputMessage="1" showErrorMessage="1" error="The maximum federal subsidy for NOT meeting broadband standards is $5.25." sqref="I32" xr:uid="{285BCD4F-B643-4A86-85D6-C17414A30627}">
      <formula1>0</formula1>
      <formula2>5.25</formula2>
    </dataValidation>
    <dataValidation type="decimal" allowBlank="1" showInputMessage="1" showErrorMessage="1" error="The maximum federal subsidy for NOT meeting broadband standards is $30.25." sqref="I38" xr:uid="{FEAA2117-AEEC-4F95-95BB-CB9E26BF67C1}">
      <formula1>0</formula1>
      <formula2>30.25</formula2>
    </dataValidation>
    <dataValidation type="decimal" allowBlank="1" showInputMessage="1" showErrorMessage="1" errorTitle="Funding Type C - State Makeup" error="Funding Type C receives a maximum of $30.25 if the service does NOT meet federal broadband standards. " sqref="K39 K49" xr:uid="{4CD635A8-A64E-4D23-8854-0C8A9F180094}">
      <formula1>0</formula1>
      <formula2>30.25</formula2>
    </dataValidation>
    <dataValidation type="list" allowBlank="1" showInputMessage="1" showErrorMessage="1" sqref="F49 F44 F27 F32:F33 F38:F39" xr:uid="{A0A08C06-5BE0-41CA-A6F6-DEDD1E30F4C3}">
      <formula1>"Voice, Bundled Voice, Bundled Broadband, Bundled Voice and Broadband"</formula1>
    </dataValidation>
    <dataValidation type="list" allowBlank="1" showInputMessage="1" showErrorMessage="1" error="Please choose from the drop down list." sqref="F8:F9 F14:F15 F21" xr:uid="{77572BB9-948E-4656-A9EE-C3FAB4D7EBB4}">
      <formula1>"Voice, Bundled Voice, Bundled Broadband, Bundled Voice and Broadband"</formula1>
    </dataValidation>
    <dataValidation type="list" showDropDown="1" showInputMessage="1" showErrorMessage="1" prompt="Do not change the Line Numbers" sqref="A27" xr:uid="{E3890F23-A97D-4426-A020-9D2C2F931F54}">
      <formula1>"2.3g"</formula1>
    </dataValidation>
    <dataValidation type="list" showDropDown="1" showInputMessage="1" showErrorMessage="1" prompt="Do not change the Line Numbers" sqref="A32" xr:uid="{3E4B2EF4-2243-4530-800F-4BE6F8E8D822}">
      <formula1>"1.4g"</formula1>
    </dataValidation>
    <dataValidation type="list" showDropDown="1" showInputMessage="1" showErrorMessage="1" prompt="Do not change the Line Numbers" sqref="A33" xr:uid="{A23438FC-88CF-43D1-A881-85A11AF142AA}">
      <formula1>"2.4g"</formula1>
    </dataValidation>
    <dataValidation type="list" showDropDown="1" showInputMessage="1" showErrorMessage="1" prompt="Do not change the Line Numbers" sqref="A38" xr:uid="{61217403-0905-40FC-98B6-DC0791EED36F}">
      <formula1>"1.5g"</formula1>
    </dataValidation>
    <dataValidation type="list" showDropDown="1" showInputMessage="1" showErrorMessage="1" prompt="Do not change the Line Numbers" sqref="A39" xr:uid="{AC0593A8-FFA5-417F-9DC7-601A420CEE76}">
      <formula1>"2.5g"</formula1>
    </dataValidation>
    <dataValidation type="list" showDropDown="1" showInputMessage="1" showErrorMessage="1" prompt="Do not change the Line Numbers" sqref="A44" xr:uid="{38B9AA76-3188-4057-BB66-A803A842BED4}">
      <formula1>"2.6g"</formula1>
    </dataValidation>
    <dataValidation type="list" showDropDown="1" showInputMessage="1" showErrorMessage="1" prompt="Do not change the Line Numbers" sqref="A49" xr:uid="{70AD0814-AF05-4E17-B34C-1D0228B4C3DD}">
      <formula1>"2.7g"</formula1>
    </dataValidation>
    <dataValidation type="list" showDropDown="1" showInputMessage="1" showErrorMessage="1" error="Do not change Funding Type" sqref="G32 G38 G8 G14" xr:uid="{6A072C03-CAD7-401D-B7A0-8D9581402F14}">
      <formula1>"F"</formula1>
    </dataValidation>
    <dataValidation type="list" showDropDown="1" showInputMessage="1" showErrorMessage="1" error="Do not change Funding Type" sqref="G9 G33 G39 G44 G49 G27 G15 G21" xr:uid="{8E5440BF-B668-40C7-8300-D974420D3B05}">
      <formula1>"C"</formula1>
    </dataValidation>
    <dataValidation type="list" operator="equal" showDropDown="1" showInputMessage="1" showErrorMessage="1" error="Claim Form Line # 2.3g corresponds to EBB" sqref="C27" xr:uid="{94DF80E3-1E3F-4A40-B02C-7A6130F3DA1F}">
      <formula1>"EBB"</formula1>
    </dataValidation>
    <dataValidation type="list" showDropDown="1" showInputMessage="1" showErrorMessage="1" prompt="Do not change the Line Numbers" sqref="A21" xr:uid="{99A761A3-BA5D-47A1-B928-E965DB22833B}">
      <formula1>"2.2g"</formula1>
    </dataValidation>
    <dataValidation type="list" showDropDown="1" showInputMessage="1" showErrorMessage="1" error="Claim Form Line # 2.2g corresponds to EBB" sqref="C21" xr:uid="{F985DF31-EE27-4834-AA26-20092B45E461}">
      <formula1>"EBB"</formula1>
    </dataValidation>
    <dataValidation type="decimal" operator="lessThanOrEqual" allowBlank="1" showInputMessage="1" showErrorMessage="1" error="The Maximum Broadband Benefit is up to $50_x000a_" sqref="J44 J8:J9 J32:J33 J21" xr:uid="{B0362D6E-D3AE-404C-85D4-CD42F844629B}">
      <formula1>50</formula1>
    </dataValidation>
    <dataValidation type="decimal" operator="lessThanOrEqual" allowBlank="1" showInputMessage="1" showErrorMessage="1" error="The Maximum Broadband Benefit is up to $75_x000a__x000a_" sqref="J27 J49 J14 J38:J39" xr:uid="{60024839-B9BD-4086-83D2-9B91818AE985}">
      <formula1>75</formula1>
    </dataValidation>
    <dataValidation type="decimal" operator="lessThanOrEqual" allowBlank="1" showInputMessage="1" showErrorMessage="1" error="The Maximum Broadband Benefit is up to $75_x000a_" sqref="J15" xr:uid="{9356A4F8-0C92-4E1A-BC3E-C9D7B8FFB46B}">
      <formula1>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4"/>
  <sheetViews>
    <sheetView workbookViewId="0">
      <pane ySplit="6" topLeftCell="A7" activePane="bottomLeft" state="frozen"/>
      <selection pane="bottomLeft" activeCell="B23" sqref="B23"/>
    </sheetView>
  </sheetViews>
  <sheetFormatPr defaultColWidth="9.140625" defaultRowHeight="12.75" x14ac:dyDescent="0.2"/>
  <cols>
    <col min="1" max="1" width="9.85546875" style="21" customWidth="1"/>
    <col min="2" max="2" width="17.5703125" style="24" bestFit="1" customWidth="1"/>
    <col min="3" max="3" width="22.140625" style="24" bestFit="1" customWidth="1"/>
    <col min="4" max="4" width="25.42578125" style="24" customWidth="1"/>
    <col min="5" max="5" width="21" style="24" customWidth="1"/>
    <col min="6" max="6" width="16.5703125" style="27" customWidth="1"/>
    <col min="7" max="7" width="18" style="26" customWidth="1"/>
    <col min="8" max="8" width="21.7109375" style="29" customWidth="1"/>
    <col min="9" max="9" width="16.5703125" style="24" customWidth="1"/>
    <col min="10" max="10" width="14" style="116" customWidth="1"/>
    <col min="11" max="16384" width="9.140625" style="24"/>
  </cols>
  <sheetData>
    <row r="1" spans="1:10" x14ac:dyDescent="0.2">
      <c r="A1" s="235" t="s">
        <v>0</v>
      </c>
      <c r="B1" s="21"/>
      <c r="C1" s="21"/>
      <c r="F1" s="24"/>
      <c r="G1" s="24"/>
      <c r="H1" s="27"/>
      <c r="I1" s="26"/>
      <c r="J1" s="178"/>
    </row>
    <row r="2" spans="1:10" x14ac:dyDescent="0.2">
      <c r="B2" s="21"/>
      <c r="C2" s="21"/>
      <c r="F2" s="24"/>
      <c r="G2" s="24"/>
      <c r="H2" s="27"/>
      <c r="I2" s="26"/>
      <c r="J2" s="178"/>
    </row>
    <row r="3" spans="1:10" ht="27.75" customHeight="1" x14ac:dyDescent="0.25">
      <c r="A3" s="288" t="s">
        <v>391</v>
      </c>
      <c r="B3" s="21"/>
      <c r="C3" s="21"/>
      <c r="D3" s="21"/>
      <c r="F3" s="24"/>
      <c r="G3" s="24"/>
      <c r="H3" s="328"/>
      <c r="I3" s="23"/>
      <c r="J3" s="178"/>
    </row>
    <row r="4" spans="1:10" x14ac:dyDescent="0.2">
      <c r="A4" s="20"/>
      <c r="B4" s="21"/>
      <c r="C4" s="21"/>
      <c r="D4" s="21"/>
      <c r="F4" s="24"/>
      <c r="G4" s="24"/>
      <c r="H4" s="328"/>
      <c r="I4" s="23"/>
      <c r="J4" s="178"/>
    </row>
    <row r="5" spans="1:10" ht="13.5" thickBot="1" x14ac:dyDescent="0.25">
      <c r="B5" s="21"/>
      <c r="C5" s="21"/>
      <c r="F5" s="24"/>
      <c r="G5" s="24"/>
      <c r="H5" s="27"/>
      <c r="I5" s="26"/>
      <c r="J5" s="178"/>
    </row>
    <row r="6" spans="1:10" s="25" customFormat="1" ht="64.5" thickBot="1" x14ac:dyDescent="0.25">
      <c r="A6" s="22" t="s">
        <v>117</v>
      </c>
      <c r="B6" s="22" t="s">
        <v>342</v>
      </c>
      <c r="C6" s="22" t="s">
        <v>205</v>
      </c>
      <c r="D6" s="22" t="s">
        <v>206</v>
      </c>
      <c r="E6" s="22" t="s">
        <v>87</v>
      </c>
      <c r="F6" s="22" t="s">
        <v>88</v>
      </c>
      <c r="G6" s="22" t="s">
        <v>130</v>
      </c>
      <c r="H6" s="28" t="s">
        <v>131</v>
      </c>
      <c r="I6" s="22" t="s">
        <v>132</v>
      </c>
      <c r="J6" s="28" t="s">
        <v>133</v>
      </c>
    </row>
    <row r="7" spans="1:10" s="25" customFormat="1" ht="13.5" customHeight="1" thickBot="1" x14ac:dyDescent="0.25">
      <c r="A7" s="386" t="s">
        <v>207</v>
      </c>
      <c r="B7" s="387"/>
      <c r="C7" s="387"/>
      <c r="D7" s="387"/>
      <c r="E7" s="387"/>
      <c r="F7" s="387"/>
      <c r="G7" s="387"/>
      <c r="H7" s="387"/>
      <c r="I7" s="387"/>
      <c r="J7" s="388"/>
    </row>
    <row r="8" spans="1:10" s="25" customFormat="1" ht="13.5" thickBot="1" x14ac:dyDescent="0.25">
      <c r="A8" s="236">
        <v>1</v>
      </c>
      <c r="B8" s="234">
        <v>2</v>
      </c>
      <c r="C8" s="83" t="s">
        <v>189</v>
      </c>
      <c r="D8" s="83"/>
      <c r="E8" s="207"/>
      <c r="F8" s="134" t="s">
        <v>94</v>
      </c>
      <c r="G8" s="208" t="s">
        <v>95</v>
      </c>
      <c r="H8" s="209">
        <f>VLOOKUP(A8,SSA!$A$8:$L$176,12,FALSE)</f>
        <v>14.85</v>
      </c>
      <c r="I8" s="210"/>
      <c r="J8" s="211">
        <f>H8*I8</f>
        <v>0</v>
      </c>
    </row>
    <row r="9" spans="1:10" s="25" customFormat="1" ht="13.5" thickTop="1" x14ac:dyDescent="0.2">
      <c r="A9" s="383" t="s">
        <v>208</v>
      </c>
      <c r="B9" s="384"/>
      <c r="C9" s="384"/>
      <c r="D9" s="384"/>
      <c r="E9" s="384"/>
      <c r="F9" s="384"/>
      <c r="G9" s="384"/>
      <c r="H9" s="384"/>
      <c r="I9" s="385"/>
      <c r="J9" s="138">
        <f>ROUND(J8,2)</f>
        <v>0</v>
      </c>
    </row>
    <row r="10" spans="1:10" ht="13.5" thickBot="1" x14ac:dyDescent="0.25">
      <c r="A10" s="212"/>
      <c r="B10" s="226"/>
      <c r="C10" s="226"/>
      <c r="D10" s="221"/>
      <c r="E10" s="222"/>
      <c r="F10" s="213"/>
      <c r="G10" s="213"/>
      <c r="H10" s="214"/>
      <c r="I10" s="227"/>
      <c r="J10" s="215"/>
    </row>
    <row r="11" spans="1:10" ht="13.5" thickBot="1" x14ac:dyDescent="0.25">
      <c r="A11" s="237" t="s">
        <v>187</v>
      </c>
      <c r="B11" s="234">
        <v>4</v>
      </c>
      <c r="C11" s="83" t="s">
        <v>224</v>
      </c>
      <c r="D11" s="83"/>
      <c r="E11" s="207"/>
      <c r="F11" s="134" t="s">
        <v>94</v>
      </c>
      <c r="G11" s="208" t="s">
        <v>95</v>
      </c>
      <c r="H11" s="209">
        <f>VLOOKUP(A11,SSA!$A$8:$L$176,12,FALSE)</f>
        <v>0</v>
      </c>
      <c r="I11" s="210"/>
      <c r="J11" s="179">
        <f>H11*I11</f>
        <v>0</v>
      </c>
    </row>
    <row r="12" spans="1:10" ht="13.5" thickTop="1" x14ac:dyDescent="0.2">
      <c r="A12" s="383" t="s">
        <v>208</v>
      </c>
      <c r="B12" s="384"/>
      <c r="C12" s="384"/>
      <c r="D12" s="384"/>
      <c r="E12" s="384"/>
      <c r="F12" s="384"/>
      <c r="G12" s="384"/>
      <c r="H12" s="384"/>
      <c r="I12" s="385"/>
      <c r="J12" s="138">
        <f>ROUND(J11,2)</f>
        <v>0</v>
      </c>
    </row>
    <row r="13" spans="1:10" ht="13.5" thickBot="1" x14ac:dyDescent="0.25">
      <c r="A13" s="212"/>
      <c r="B13" s="226"/>
      <c r="C13" s="226"/>
      <c r="D13" s="216"/>
      <c r="E13" s="216"/>
      <c r="F13" s="216"/>
      <c r="G13" s="216"/>
      <c r="H13" s="216"/>
      <c r="I13" s="216"/>
      <c r="J13" s="273"/>
    </row>
    <row r="14" spans="1:10" ht="13.5" thickBot="1" x14ac:dyDescent="0.25">
      <c r="A14" s="237" t="s">
        <v>188</v>
      </c>
      <c r="B14" s="234">
        <v>3</v>
      </c>
      <c r="C14" s="83" t="s">
        <v>190</v>
      </c>
      <c r="D14" s="83"/>
      <c r="E14" s="207"/>
      <c r="F14" s="134" t="s">
        <v>94</v>
      </c>
      <c r="G14" s="208" t="s">
        <v>95</v>
      </c>
      <c r="H14" s="209">
        <f>VLOOKUP(A14,SSA!$A$8:$L$176,12,FALSE)</f>
        <v>0</v>
      </c>
      <c r="I14" s="210"/>
      <c r="J14" s="211">
        <f>H14*I14</f>
        <v>0</v>
      </c>
    </row>
    <row r="15" spans="1:10" ht="13.5" thickTop="1" x14ac:dyDescent="0.2">
      <c r="A15" s="383" t="s">
        <v>208</v>
      </c>
      <c r="B15" s="384"/>
      <c r="C15" s="384"/>
      <c r="D15" s="384"/>
      <c r="E15" s="384"/>
      <c r="F15" s="384"/>
      <c r="G15" s="384"/>
      <c r="H15" s="384"/>
      <c r="I15" s="385"/>
      <c r="J15" s="252">
        <f>ROUND(J14,2)</f>
        <v>0</v>
      </c>
    </row>
    <row r="16" spans="1:10" ht="13.5" thickBot="1" x14ac:dyDescent="0.25">
      <c r="A16" s="329"/>
      <c r="B16" s="256"/>
      <c r="C16" s="256"/>
      <c r="D16" s="256"/>
      <c r="E16" s="256"/>
      <c r="F16" s="256"/>
      <c r="G16" s="256"/>
      <c r="H16" s="256"/>
      <c r="I16" s="256"/>
      <c r="J16" s="258"/>
    </row>
    <row r="17" spans="1:10" ht="13.5" thickBot="1" x14ac:dyDescent="0.25">
      <c r="A17" s="237" t="s">
        <v>267</v>
      </c>
      <c r="B17" s="234">
        <v>7</v>
      </c>
      <c r="C17" s="83" t="s">
        <v>346</v>
      </c>
      <c r="D17" s="83"/>
      <c r="E17" s="207"/>
      <c r="F17" s="134" t="s">
        <v>94</v>
      </c>
      <c r="G17" s="208" t="s">
        <v>95</v>
      </c>
      <c r="H17" s="209">
        <f>VLOOKUP(A17,SSA!$A$8:$L$176,12,FALSE)</f>
        <v>0</v>
      </c>
      <c r="I17" s="210"/>
      <c r="J17" s="211">
        <f>H17*I17</f>
        <v>0</v>
      </c>
    </row>
    <row r="18" spans="1:10" ht="13.5" thickTop="1" x14ac:dyDescent="0.2">
      <c r="A18" s="383" t="s">
        <v>208</v>
      </c>
      <c r="B18" s="384"/>
      <c r="C18" s="384"/>
      <c r="D18" s="384"/>
      <c r="E18" s="384"/>
      <c r="F18" s="384"/>
      <c r="G18" s="384"/>
      <c r="H18" s="384"/>
      <c r="I18" s="385"/>
      <c r="J18" s="252">
        <f>ROUND(J17,2)</f>
        <v>0</v>
      </c>
    </row>
    <row r="19" spans="1:10" ht="13.5" thickBot="1" x14ac:dyDescent="0.25">
      <c r="A19" s="330"/>
      <c r="B19" s="216"/>
      <c r="C19" s="216"/>
      <c r="D19" s="216"/>
      <c r="E19" s="216"/>
      <c r="F19" s="216"/>
      <c r="G19" s="216"/>
      <c r="H19" s="216"/>
      <c r="I19" s="216"/>
      <c r="J19" s="258"/>
    </row>
    <row r="20" spans="1:10" ht="13.5" thickBot="1" x14ac:dyDescent="0.25">
      <c r="A20" s="237" t="s">
        <v>349</v>
      </c>
      <c r="B20" s="234">
        <v>5</v>
      </c>
      <c r="C20" s="83" t="s">
        <v>350</v>
      </c>
      <c r="D20" s="83"/>
      <c r="E20" s="207"/>
      <c r="F20" s="134" t="s">
        <v>94</v>
      </c>
      <c r="G20" s="208" t="s">
        <v>95</v>
      </c>
      <c r="H20" s="209">
        <f>VLOOKUP(A20,SSA!$A$8:$L$176,12,FALSE)</f>
        <v>0</v>
      </c>
      <c r="I20" s="210"/>
      <c r="J20" s="211">
        <f>H20*I20</f>
        <v>0</v>
      </c>
    </row>
    <row r="21" spans="1:10" ht="13.5" thickTop="1" x14ac:dyDescent="0.2">
      <c r="A21" s="383" t="s">
        <v>208</v>
      </c>
      <c r="B21" s="384"/>
      <c r="C21" s="384"/>
      <c r="D21" s="384"/>
      <c r="E21" s="384"/>
      <c r="F21" s="384"/>
      <c r="G21" s="384"/>
      <c r="H21" s="384"/>
      <c r="I21" s="385"/>
      <c r="J21" s="252">
        <f>ROUND(J20,2)</f>
        <v>0</v>
      </c>
    </row>
    <row r="22" spans="1:10" ht="13.5" thickBot="1" x14ac:dyDescent="0.25">
      <c r="A22" s="331"/>
      <c r="B22" s="255"/>
      <c r="C22" s="255"/>
      <c r="D22" s="256"/>
      <c r="E22" s="256"/>
      <c r="F22" s="256"/>
      <c r="G22" s="256"/>
      <c r="H22" s="256"/>
      <c r="I22" s="216"/>
      <c r="J22" s="258"/>
    </row>
    <row r="23" spans="1:10" ht="13.5" thickBot="1" x14ac:dyDescent="0.25">
      <c r="A23" s="237" t="s">
        <v>355</v>
      </c>
      <c r="B23" s="83" t="s">
        <v>392</v>
      </c>
      <c r="C23" s="83" t="s">
        <v>356</v>
      </c>
      <c r="D23" s="83"/>
      <c r="E23" s="70" t="s">
        <v>263</v>
      </c>
      <c r="F23" s="134" t="s">
        <v>94</v>
      </c>
      <c r="G23" s="208" t="s">
        <v>95</v>
      </c>
      <c r="H23" s="209">
        <f>VLOOKUP(A23,'EBB and SSA'!$A$8:$O$49,15, FALSE)</f>
        <v>0</v>
      </c>
      <c r="I23" s="210">
        <v>100</v>
      </c>
      <c r="J23" s="211">
        <f>H23*I23</f>
        <v>0</v>
      </c>
    </row>
    <row r="24" spans="1:10" ht="13.5" thickTop="1" x14ac:dyDescent="0.2">
      <c r="A24" s="383" t="s">
        <v>208</v>
      </c>
      <c r="B24" s="384"/>
      <c r="C24" s="384"/>
      <c r="D24" s="384"/>
      <c r="E24" s="384"/>
      <c r="F24" s="384"/>
      <c r="G24" s="384"/>
      <c r="H24" s="384"/>
      <c r="I24" s="385"/>
      <c r="J24" s="252">
        <f>ROUND(J23,2)</f>
        <v>0</v>
      </c>
    </row>
    <row r="25" spans="1:10" x14ac:dyDescent="0.2">
      <c r="A25" s="251"/>
      <c r="B25" s="174"/>
      <c r="C25" s="174"/>
      <c r="D25" s="139"/>
      <c r="E25" s="139"/>
      <c r="F25" s="139"/>
      <c r="G25" s="139"/>
      <c r="H25" s="139"/>
      <c r="I25" s="279"/>
      <c r="J25" s="276"/>
    </row>
    <row r="26" spans="1:10" ht="13.5" thickBot="1" x14ac:dyDescent="0.25">
      <c r="A26" s="389" t="s">
        <v>97</v>
      </c>
      <c r="B26" s="390"/>
      <c r="C26" s="390"/>
      <c r="D26" s="390"/>
      <c r="E26" s="390"/>
      <c r="F26" s="390"/>
      <c r="G26" s="390"/>
      <c r="H26" s="390"/>
      <c r="I26" s="391"/>
      <c r="J26" s="350">
        <f>ROUND(SUM(J9,J12,J15,J18,J21, J24),2)</f>
        <v>0</v>
      </c>
    </row>
    <row r="27" spans="1:10" x14ac:dyDescent="0.2">
      <c r="A27" s="174"/>
      <c r="B27" s="174"/>
      <c r="C27" s="174"/>
      <c r="D27" s="139"/>
      <c r="E27" s="139"/>
      <c r="F27" s="139"/>
      <c r="G27" s="139"/>
      <c r="H27" s="139"/>
      <c r="I27" s="139"/>
      <c r="J27" s="218"/>
    </row>
    <row r="28" spans="1:10" ht="13.5" thickBot="1" x14ac:dyDescent="0.25">
      <c r="A28" s="174"/>
      <c r="B28" s="174"/>
      <c r="C28" s="174"/>
      <c r="D28" s="139"/>
      <c r="E28" s="139"/>
      <c r="F28" s="139"/>
      <c r="G28" s="139"/>
      <c r="H28" s="139"/>
      <c r="I28" s="139"/>
      <c r="J28" s="218"/>
    </row>
    <row r="29" spans="1:10" ht="13.5" thickBot="1" x14ac:dyDescent="0.25">
      <c r="A29" s="392" t="s">
        <v>209</v>
      </c>
      <c r="B29" s="393"/>
      <c r="C29" s="393"/>
      <c r="D29" s="393"/>
      <c r="E29" s="393"/>
      <c r="F29" s="393"/>
      <c r="G29" s="393"/>
      <c r="H29" s="393"/>
      <c r="I29" s="393"/>
      <c r="J29" s="394"/>
    </row>
    <row r="30" spans="1:10" ht="13.5" thickBot="1" x14ac:dyDescent="0.25">
      <c r="A30" s="236">
        <v>1.1000000000000001</v>
      </c>
      <c r="B30" s="234">
        <v>2</v>
      </c>
      <c r="C30" s="83" t="s">
        <v>189</v>
      </c>
      <c r="D30" s="83"/>
      <c r="E30" s="136"/>
      <c r="F30" s="134" t="s">
        <v>94</v>
      </c>
      <c r="G30" s="219" t="s">
        <v>96</v>
      </c>
      <c r="H30" s="209">
        <f>VLOOKUP(A30,SSA!$A$8:$L$176,12,FALSE)</f>
        <v>0</v>
      </c>
      <c r="I30" s="137"/>
      <c r="J30" s="179">
        <f>H30*I30</f>
        <v>0</v>
      </c>
    </row>
    <row r="31" spans="1:10" ht="13.5" thickTop="1" x14ac:dyDescent="0.2">
      <c r="A31" s="383" t="s">
        <v>208</v>
      </c>
      <c r="B31" s="384"/>
      <c r="C31" s="384"/>
      <c r="D31" s="384"/>
      <c r="E31" s="384"/>
      <c r="F31" s="384"/>
      <c r="G31" s="384"/>
      <c r="H31" s="384"/>
      <c r="I31" s="385"/>
      <c r="J31" s="138">
        <f>ROUND(J30,2)</f>
        <v>0</v>
      </c>
    </row>
    <row r="32" spans="1:10" ht="13.5" thickBot="1" x14ac:dyDescent="0.25">
      <c r="A32" s="212"/>
      <c r="B32" s="226"/>
      <c r="C32" s="226"/>
      <c r="D32" s="216"/>
      <c r="E32" s="216"/>
      <c r="F32" s="216"/>
      <c r="G32" s="216"/>
      <c r="H32" s="216"/>
      <c r="I32" s="216"/>
      <c r="J32" s="258"/>
    </row>
    <row r="33" spans="1:11" ht="13.5" thickBot="1" x14ac:dyDescent="0.25">
      <c r="A33" s="237" t="s">
        <v>193</v>
      </c>
      <c r="B33" s="234">
        <v>4</v>
      </c>
      <c r="C33" s="83" t="s">
        <v>224</v>
      </c>
      <c r="D33" s="83"/>
      <c r="E33" s="207"/>
      <c r="F33" s="134" t="s">
        <v>94</v>
      </c>
      <c r="G33" s="219" t="s">
        <v>96</v>
      </c>
      <c r="H33" s="209">
        <f>VLOOKUP(A33,SSA!$A$8:$L$176,12,FALSE)</f>
        <v>0</v>
      </c>
      <c r="I33" s="210"/>
      <c r="J33" s="179">
        <f>H33*I33</f>
        <v>0</v>
      </c>
    </row>
    <row r="34" spans="1:11" ht="13.5" thickTop="1" x14ac:dyDescent="0.2">
      <c r="A34" s="383" t="s">
        <v>208</v>
      </c>
      <c r="B34" s="384"/>
      <c r="C34" s="384"/>
      <c r="D34" s="384"/>
      <c r="E34" s="384"/>
      <c r="F34" s="384"/>
      <c r="G34" s="384"/>
      <c r="H34" s="384"/>
      <c r="I34" s="385"/>
      <c r="J34" s="138">
        <f>ROUND(J33,2)</f>
        <v>0</v>
      </c>
    </row>
    <row r="35" spans="1:11" ht="13.5" thickBot="1" x14ac:dyDescent="0.25">
      <c r="A35" s="212"/>
      <c r="B35" s="226"/>
      <c r="C35" s="226"/>
      <c r="D35" s="221"/>
      <c r="E35" s="222"/>
      <c r="F35" s="222"/>
      <c r="G35" s="223"/>
      <c r="H35" s="224"/>
      <c r="I35" s="277"/>
      <c r="J35" s="211"/>
    </row>
    <row r="36" spans="1:11" ht="13.5" thickBot="1" x14ac:dyDescent="0.25">
      <c r="A36" s="237" t="s">
        <v>194</v>
      </c>
      <c r="B36" s="234">
        <v>3</v>
      </c>
      <c r="C36" s="83" t="s">
        <v>190</v>
      </c>
      <c r="D36" s="83"/>
      <c r="E36" s="207"/>
      <c r="F36" s="134" t="s">
        <v>94</v>
      </c>
      <c r="G36" s="219" t="s">
        <v>96</v>
      </c>
      <c r="H36" s="209">
        <f>VLOOKUP(A36,SSA!$A$8:$L$176,12,FALSE)</f>
        <v>0</v>
      </c>
      <c r="I36" s="210"/>
      <c r="J36" s="179">
        <f>H36*I36</f>
        <v>0</v>
      </c>
    </row>
    <row r="37" spans="1:11" ht="13.5" thickTop="1" x14ac:dyDescent="0.2">
      <c r="A37" s="383" t="s">
        <v>208</v>
      </c>
      <c r="B37" s="384"/>
      <c r="C37" s="384"/>
      <c r="D37" s="384"/>
      <c r="E37" s="384"/>
      <c r="F37" s="384"/>
      <c r="G37" s="384"/>
      <c r="H37" s="384"/>
      <c r="I37" s="385"/>
      <c r="J37" s="252">
        <f>ROUND(J36,2)</f>
        <v>0</v>
      </c>
    </row>
    <row r="38" spans="1:11" ht="13.5" thickBot="1" x14ac:dyDescent="0.25">
      <c r="A38" s="255"/>
      <c r="B38" s="255"/>
      <c r="C38" s="255"/>
      <c r="D38" s="256"/>
      <c r="E38" s="256"/>
      <c r="F38" s="256"/>
      <c r="G38" s="256"/>
      <c r="H38" s="256"/>
      <c r="I38" s="256"/>
      <c r="J38" s="258"/>
    </row>
    <row r="39" spans="1:11" ht="13.5" thickBot="1" x14ac:dyDescent="0.25">
      <c r="A39" s="237" t="s">
        <v>268</v>
      </c>
      <c r="B39" s="234">
        <v>7</v>
      </c>
      <c r="C39" s="83" t="s">
        <v>346</v>
      </c>
      <c r="D39" s="83"/>
      <c r="E39" s="207"/>
      <c r="F39" s="134" t="s">
        <v>94</v>
      </c>
      <c r="G39" s="253" t="s">
        <v>95</v>
      </c>
      <c r="H39" s="209">
        <f>VLOOKUP(A39,SSA!$A$8:$L$176,12,FALSE)</f>
        <v>0</v>
      </c>
      <c r="I39" s="210"/>
      <c r="J39" s="211">
        <f>H39*I39</f>
        <v>0</v>
      </c>
    </row>
    <row r="40" spans="1:11" ht="13.5" thickTop="1" x14ac:dyDescent="0.2">
      <c r="A40" s="383" t="s">
        <v>208</v>
      </c>
      <c r="B40" s="384"/>
      <c r="C40" s="384"/>
      <c r="D40" s="384"/>
      <c r="E40" s="384"/>
      <c r="F40" s="384"/>
      <c r="G40" s="384"/>
      <c r="H40" s="384"/>
      <c r="I40" s="385"/>
      <c r="J40" s="254">
        <f>ROUND(J39,2)</f>
        <v>0</v>
      </c>
    </row>
    <row r="41" spans="1:11" ht="13.5" thickBot="1" x14ac:dyDescent="0.25">
      <c r="A41" s="330"/>
      <c r="B41" s="216"/>
      <c r="C41" s="216"/>
      <c r="D41" s="216"/>
      <c r="E41" s="216"/>
      <c r="F41" s="216"/>
      <c r="G41" s="216"/>
      <c r="H41" s="216"/>
      <c r="I41" s="216"/>
      <c r="J41" s="273"/>
    </row>
    <row r="42" spans="1:11" ht="13.5" thickBot="1" x14ac:dyDescent="0.25">
      <c r="A42" s="237" t="s">
        <v>375</v>
      </c>
      <c r="B42" s="234">
        <v>5</v>
      </c>
      <c r="C42" s="83" t="s">
        <v>350</v>
      </c>
      <c r="D42" s="83"/>
      <c r="E42" s="207"/>
      <c r="F42" s="134" t="s">
        <v>94</v>
      </c>
      <c r="G42" s="208" t="s">
        <v>95</v>
      </c>
      <c r="H42" s="209">
        <f>VLOOKUP(A42,SSA!$A$8:$L$176,12,FALSE)</f>
        <v>0</v>
      </c>
      <c r="I42" s="210"/>
      <c r="J42" s="211">
        <f>H42*I42</f>
        <v>0</v>
      </c>
    </row>
    <row r="43" spans="1:11" ht="13.5" thickTop="1" x14ac:dyDescent="0.2">
      <c r="A43" s="395" t="s">
        <v>208</v>
      </c>
      <c r="B43" s="396"/>
      <c r="C43" s="396"/>
      <c r="D43" s="396"/>
      <c r="E43" s="396"/>
      <c r="F43" s="396"/>
      <c r="G43" s="396"/>
      <c r="H43" s="396"/>
      <c r="I43" s="397"/>
      <c r="J43" s="275">
        <f>ROUND(J42,2)</f>
        <v>0</v>
      </c>
      <c r="K43" s="281"/>
    </row>
    <row r="44" spans="1:11" ht="13.5" thickBot="1" x14ac:dyDescent="0.25">
      <c r="A44" s="216"/>
      <c r="B44" s="216"/>
      <c r="C44" s="216"/>
      <c r="D44" s="216"/>
      <c r="E44" s="216"/>
      <c r="F44" s="216"/>
      <c r="G44" s="216"/>
      <c r="H44" s="216"/>
      <c r="I44" s="216"/>
      <c r="J44" s="245"/>
      <c r="K44" s="281"/>
    </row>
    <row r="45" spans="1:11" ht="13.5" thickBot="1" x14ac:dyDescent="0.25">
      <c r="A45" s="237" t="s">
        <v>358</v>
      </c>
      <c r="B45" s="83" t="s">
        <v>392</v>
      </c>
      <c r="C45" s="83" t="s">
        <v>356</v>
      </c>
      <c r="D45" s="83"/>
      <c r="E45" s="207"/>
      <c r="F45" s="134" t="s">
        <v>94</v>
      </c>
      <c r="G45" s="208" t="s">
        <v>95</v>
      </c>
      <c r="H45" s="209">
        <f>VLOOKUP(A45,'EBB and SSA'!$A$8:$O$49,15, FALSE)</f>
        <v>0</v>
      </c>
      <c r="I45" s="210"/>
      <c r="J45" s="274">
        <f>H45*I45</f>
        <v>0</v>
      </c>
    </row>
    <row r="46" spans="1:11" ht="13.5" thickTop="1" x14ac:dyDescent="0.2">
      <c r="A46" s="383" t="s">
        <v>208</v>
      </c>
      <c r="B46" s="384"/>
      <c r="C46" s="384"/>
      <c r="D46" s="384"/>
      <c r="E46" s="384"/>
      <c r="F46" s="384"/>
      <c r="G46" s="384"/>
      <c r="H46" s="384"/>
      <c r="I46" s="385"/>
      <c r="J46" s="252">
        <f>ROUND(J45,2)</f>
        <v>0</v>
      </c>
    </row>
    <row r="47" spans="1:11" x14ac:dyDescent="0.2">
      <c r="A47" s="332"/>
      <c r="B47" s="139"/>
      <c r="C47" s="139"/>
      <c r="D47" s="139"/>
      <c r="E47" s="139"/>
      <c r="F47" s="139"/>
      <c r="G47" s="139"/>
      <c r="H47" s="139"/>
      <c r="I47" s="139"/>
      <c r="J47" s="280"/>
    </row>
    <row r="48" spans="1:11" ht="13.5" thickBot="1" x14ac:dyDescent="0.25">
      <c r="A48" s="389" t="s">
        <v>97</v>
      </c>
      <c r="B48" s="390"/>
      <c r="C48" s="390"/>
      <c r="D48" s="390"/>
      <c r="E48" s="390"/>
      <c r="F48" s="390"/>
      <c r="G48" s="390"/>
      <c r="H48" s="390"/>
      <c r="I48" s="391"/>
      <c r="J48" s="351">
        <f>ROUND(SUM(J31,J34,J37,J40, J43,J46),2)</f>
        <v>0</v>
      </c>
      <c r="K48" s="271"/>
    </row>
    <row r="49" spans="1:11" x14ac:dyDescent="0.2">
      <c r="A49" s="174"/>
      <c r="B49" s="174"/>
      <c r="C49" s="174"/>
      <c r="D49" s="139"/>
      <c r="E49" s="139"/>
      <c r="F49" s="139"/>
      <c r="G49" s="139"/>
      <c r="H49" s="139"/>
      <c r="I49" s="139"/>
      <c r="J49" s="333"/>
    </row>
    <row r="50" spans="1:11" ht="13.5" thickBot="1" x14ac:dyDescent="0.25">
      <c r="A50" s="174"/>
      <c r="B50" s="174"/>
      <c r="C50" s="174"/>
      <c r="D50" s="139"/>
      <c r="E50" s="139"/>
      <c r="F50" s="139"/>
      <c r="G50" s="139"/>
      <c r="H50" s="139"/>
      <c r="I50" s="139"/>
      <c r="J50" s="218"/>
    </row>
    <row r="51" spans="1:11" ht="13.5" thickBot="1" x14ac:dyDescent="0.25">
      <c r="A51" s="398" t="s">
        <v>210</v>
      </c>
      <c r="B51" s="399"/>
      <c r="C51" s="399"/>
      <c r="D51" s="399"/>
      <c r="E51" s="399"/>
      <c r="F51" s="399"/>
      <c r="G51" s="399"/>
      <c r="H51" s="399"/>
      <c r="I51" s="399"/>
      <c r="J51" s="400"/>
    </row>
    <row r="52" spans="1:11" ht="13.5" thickBot="1" x14ac:dyDescent="0.25">
      <c r="A52" s="240">
        <v>1.4</v>
      </c>
      <c r="B52" s="234" t="s">
        <v>434</v>
      </c>
      <c r="C52" s="83" t="s">
        <v>189</v>
      </c>
      <c r="D52" s="83"/>
      <c r="E52" s="173"/>
      <c r="F52" s="334" t="s">
        <v>94</v>
      </c>
      <c r="G52" s="208" t="s">
        <v>95</v>
      </c>
      <c r="H52" s="209">
        <f>VLOOKUP(A52,SSA!$A$8:$L$176,12,FALSE)</f>
        <v>0</v>
      </c>
      <c r="I52" s="137"/>
      <c r="J52" s="179">
        <f>H52*I52</f>
        <v>0</v>
      </c>
    </row>
    <row r="53" spans="1:11" ht="13.5" thickTop="1" x14ac:dyDescent="0.2">
      <c r="A53" s="383" t="s">
        <v>208</v>
      </c>
      <c r="B53" s="384"/>
      <c r="C53" s="384"/>
      <c r="D53" s="384"/>
      <c r="E53" s="384"/>
      <c r="F53" s="384"/>
      <c r="G53" s="384"/>
      <c r="H53" s="384"/>
      <c r="I53" s="385"/>
      <c r="J53" s="138">
        <f>ROUND(J52,2)</f>
        <v>0</v>
      </c>
    </row>
    <row r="54" spans="1:11" ht="13.5" thickBot="1" x14ac:dyDescent="0.25">
      <c r="A54" s="226"/>
      <c r="B54" s="226"/>
      <c r="C54" s="226"/>
      <c r="D54" s="221"/>
      <c r="E54" s="222"/>
      <c r="F54" s="213"/>
      <c r="G54" s="213"/>
      <c r="H54" s="214"/>
      <c r="I54" s="227"/>
      <c r="J54" s="272"/>
    </row>
    <row r="55" spans="1:11" ht="13.5" thickBot="1" x14ac:dyDescent="0.25">
      <c r="A55" s="241" t="s">
        <v>199</v>
      </c>
      <c r="B55" s="234" t="s">
        <v>435</v>
      </c>
      <c r="C55" s="283" t="s">
        <v>280</v>
      </c>
      <c r="D55" s="83" t="s">
        <v>260</v>
      </c>
      <c r="E55" s="70" t="s">
        <v>263</v>
      </c>
      <c r="F55" s="243" t="s">
        <v>94</v>
      </c>
      <c r="G55" s="208" t="s">
        <v>95</v>
      </c>
      <c r="H55" s="209">
        <f>VLOOKUP(A55,SSA!$A$8:$L$176,12,FALSE)</f>
        <v>0</v>
      </c>
      <c r="I55" s="210">
        <v>2</v>
      </c>
      <c r="J55" s="179">
        <f>H55*I55</f>
        <v>0</v>
      </c>
    </row>
    <row r="56" spans="1:11" s="247" customFormat="1" ht="13.5" thickTop="1" x14ac:dyDescent="0.2">
      <c r="A56" s="383" t="s">
        <v>208</v>
      </c>
      <c r="B56" s="384"/>
      <c r="C56" s="384"/>
      <c r="D56" s="384"/>
      <c r="E56" s="384"/>
      <c r="F56" s="384"/>
      <c r="G56" s="384"/>
      <c r="H56" s="384"/>
      <c r="I56" s="385"/>
      <c r="J56" s="138">
        <f>ROUND(J55,2)</f>
        <v>0</v>
      </c>
    </row>
    <row r="57" spans="1:11" ht="13.5" thickBot="1" x14ac:dyDescent="0.25">
      <c r="A57" s="216"/>
      <c r="B57" s="216"/>
      <c r="C57" s="216"/>
      <c r="D57" s="216"/>
      <c r="E57" s="216"/>
      <c r="F57" s="216"/>
      <c r="G57" s="216"/>
      <c r="H57" s="216"/>
      <c r="I57" s="216"/>
      <c r="J57" s="273"/>
    </row>
    <row r="58" spans="1:11" ht="13.5" thickBot="1" x14ac:dyDescent="0.25">
      <c r="A58" s="241" t="s">
        <v>272</v>
      </c>
      <c r="B58" s="234" t="s">
        <v>436</v>
      </c>
      <c r="C58" s="83" t="s">
        <v>346</v>
      </c>
      <c r="D58" s="83"/>
      <c r="E58" s="207"/>
      <c r="F58" s="134" t="s">
        <v>94</v>
      </c>
      <c r="G58" s="253" t="s">
        <v>95</v>
      </c>
      <c r="H58" s="209">
        <f>VLOOKUP(A58,SSA!$A$8:$L$176,12,FALSE)</f>
        <v>0</v>
      </c>
      <c r="I58" s="210"/>
      <c r="J58" s="211">
        <f>H58*I58</f>
        <v>0</v>
      </c>
    </row>
    <row r="59" spans="1:11" ht="13.5" thickTop="1" x14ac:dyDescent="0.2">
      <c r="A59" s="383">
        <v>0</v>
      </c>
      <c r="B59" s="384"/>
      <c r="C59" s="384"/>
      <c r="D59" s="384"/>
      <c r="E59" s="384"/>
      <c r="F59" s="384"/>
      <c r="G59" s="384"/>
      <c r="H59" s="384"/>
      <c r="I59" s="385"/>
      <c r="J59" s="254">
        <f>ROUND(J58,2)</f>
        <v>0</v>
      </c>
    </row>
    <row r="60" spans="1:11" ht="13.5" thickBot="1" x14ac:dyDescent="0.25">
      <c r="A60" s="257"/>
      <c r="B60" s="226"/>
      <c r="C60" s="226"/>
      <c r="D60" s="216"/>
      <c r="E60" s="216"/>
      <c r="F60" s="216"/>
      <c r="G60" s="216"/>
      <c r="H60" s="216"/>
      <c r="I60" s="216"/>
      <c r="J60" s="258"/>
    </row>
    <row r="61" spans="1:11" ht="13.5" thickBot="1" x14ac:dyDescent="0.25">
      <c r="A61" s="241" t="s">
        <v>364</v>
      </c>
      <c r="B61" s="83" t="s">
        <v>393</v>
      </c>
      <c r="C61" s="83" t="s">
        <v>356</v>
      </c>
      <c r="D61" s="83"/>
      <c r="E61" s="207"/>
      <c r="F61" s="134" t="s">
        <v>94</v>
      </c>
      <c r="G61" s="208" t="s">
        <v>95</v>
      </c>
      <c r="H61" s="209">
        <f>VLOOKUP(A61,'EBB and SSA'!$A$8:$O$49,15, FALSE)</f>
        <v>0</v>
      </c>
      <c r="I61" s="210"/>
      <c r="J61" s="211">
        <f>H61*I61</f>
        <v>0</v>
      </c>
      <c r="K61" s="271"/>
    </row>
    <row r="62" spans="1:11" ht="13.5" thickTop="1" x14ac:dyDescent="0.2">
      <c r="A62" s="383" t="s">
        <v>208</v>
      </c>
      <c r="B62" s="384"/>
      <c r="C62" s="384"/>
      <c r="D62" s="384"/>
      <c r="E62" s="384"/>
      <c r="F62" s="384"/>
      <c r="G62" s="384"/>
      <c r="H62" s="384"/>
      <c r="I62" s="385"/>
      <c r="J62" s="252">
        <f>ROUND(J61,2)</f>
        <v>0</v>
      </c>
    </row>
    <row r="63" spans="1:11" ht="13.5" thickBot="1" x14ac:dyDescent="0.25">
      <c r="A63" s="226"/>
      <c r="B63" s="226"/>
      <c r="C63" s="226"/>
      <c r="D63" s="216"/>
      <c r="E63" s="216"/>
      <c r="F63" s="216"/>
      <c r="G63" s="216"/>
      <c r="H63" s="216"/>
      <c r="I63" s="216"/>
      <c r="J63" s="258"/>
    </row>
    <row r="64" spans="1:11" ht="13.5" thickBot="1" x14ac:dyDescent="0.25">
      <c r="A64" s="241" t="s">
        <v>380</v>
      </c>
      <c r="B64" s="234" t="s">
        <v>437</v>
      </c>
      <c r="C64" s="83" t="s">
        <v>260</v>
      </c>
      <c r="D64" s="83"/>
      <c r="E64" s="207"/>
      <c r="F64" s="134" t="s">
        <v>94</v>
      </c>
      <c r="G64" s="253" t="s">
        <v>95</v>
      </c>
      <c r="H64" s="209">
        <f>VLOOKUP(A64,SSA!$A$8:$L$176,12,FALSE)</f>
        <v>0</v>
      </c>
      <c r="I64" s="210"/>
      <c r="J64" s="211">
        <f>H64*I64</f>
        <v>0</v>
      </c>
    </row>
    <row r="65" spans="1:11" ht="13.5" thickTop="1" x14ac:dyDescent="0.2">
      <c r="A65" s="383" t="s">
        <v>208</v>
      </c>
      <c r="B65" s="384"/>
      <c r="C65" s="384"/>
      <c r="D65" s="384"/>
      <c r="E65" s="384"/>
      <c r="F65" s="384"/>
      <c r="G65" s="384"/>
      <c r="H65" s="384"/>
      <c r="I65" s="385"/>
      <c r="J65" s="252">
        <f>ROUND(J64,2)</f>
        <v>0</v>
      </c>
    </row>
    <row r="66" spans="1:11" x14ac:dyDescent="0.2">
      <c r="A66" s="174"/>
      <c r="B66" s="174"/>
      <c r="C66" s="174"/>
      <c r="D66" s="139"/>
      <c r="E66" s="139"/>
      <c r="F66" s="139"/>
      <c r="G66" s="139"/>
      <c r="H66" s="139"/>
      <c r="I66" s="335"/>
      <c r="J66" s="225"/>
    </row>
    <row r="67" spans="1:11" ht="13.5" thickBot="1" x14ac:dyDescent="0.25">
      <c r="A67" s="389" t="s">
        <v>97</v>
      </c>
      <c r="B67" s="390"/>
      <c r="C67" s="390"/>
      <c r="D67" s="390"/>
      <c r="E67" s="390"/>
      <c r="F67" s="390"/>
      <c r="G67" s="390"/>
      <c r="H67" s="390"/>
      <c r="I67" s="391"/>
      <c r="J67" s="352">
        <f>ROUND(SUM(J53,J56,J59,J62,J65),2)</f>
        <v>0</v>
      </c>
      <c r="K67" s="271"/>
    </row>
    <row r="68" spans="1:11" x14ac:dyDescent="0.2">
      <c r="A68" s="174"/>
      <c r="B68" s="174"/>
      <c r="C68" s="174"/>
      <c r="D68" s="116"/>
      <c r="E68" s="175"/>
      <c r="F68" s="176"/>
      <c r="G68" s="176"/>
      <c r="H68" s="140"/>
      <c r="I68" s="177"/>
      <c r="J68" s="178"/>
    </row>
    <row r="69" spans="1:11" s="247" customFormat="1" ht="13.5" thickBot="1" x14ac:dyDescent="0.25">
      <c r="A69" s="174"/>
      <c r="B69" s="174"/>
      <c r="C69" s="174"/>
      <c r="D69" s="116"/>
      <c r="E69" s="175"/>
      <c r="F69" s="176"/>
      <c r="G69" s="176"/>
      <c r="H69" s="140"/>
      <c r="I69" s="177"/>
      <c r="J69" s="178"/>
    </row>
    <row r="70" spans="1:11" ht="13.5" thickBot="1" x14ac:dyDescent="0.25">
      <c r="A70" s="398" t="s">
        <v>211</v>
      </c>
      <c r="B70" s="399"/>
      <c r="C70" s="399"/>
      <c r="D70" s="399"/>
      <c r="E70" s="399"/>
      <c r="F70" s="399"/>
      <c r="G70" s="399"/>
      <c r="H70" s="399"/>
      <c r="I70" s="399"/>
      <c r="J70" s="400"/>
    </row>
    <row r="71" spans="1:11" ht="13.5" thickBot="1" x14ac:dyDescent="0.25">
      <c r="A71" s="240">
        <v>1.5</v>
      </c>
      <c r="B71" s="234" t="s">
        <v>434</v>
      </c>
      <c r="C71" s="83" t="s">
        <v>189</v>
      </c>
      <c r="D71" s="83"/>
      <c r="E71" s="228"/>
      <c r="F71" s="243" t="s">
        <v>94</v>
      </c>
      <c r="G71" s="219" t="s">
        <v>96</v>
      </c>
      <c r="H71" s="209">
        <f>VLOOKUP(A71,SSA!$A$8:$L$176,12,FALSE)</f>
        <v>0</v>
      </c>
      <c r="I71" s="210"/>
      <c r="J71" s="211">
        <f>H71*I71</f>
        <v>0</v>
      </c>
    </row>
    <row r="72" spans="1:11" ht="13.5" thickTop="1" x14ac:dyDescent="0.2">
      <c r="A72" s="383" t="s">
        <v>208</v>
      </c>
      <c r="B72" s="384"/>
      <c r="C72" s="384"/>
      <c r="D72" s="384"/>
      <c r="E72" s="384"/>
      <c r="F72" s="384"/>
      <c r="G72" s="384"/>
      <c r="H72" s="384"/>
      <c r="I72" s="385"/>
      <c r="J72" s="138">
        <f>ROUND(J71,2)</f>
        <v>0</v>
      </c>
    </row>
    <row r="73" spans="1:11" ht="13.5" thickBot="1" x14ac:dyDescent="0.25">
      <c r="A73" s="226"/>
      <c r="B73" s="226"/>
      <c r="C73" s="226"/>
      <c r="D73" s="216"/>
      <c r="E73" s="216"/>
      <c r="F73" s="216"/>
      <c r="G73" s="216"/>
      <c r="H73" s="216"/>
      <c r="I73" s="216"/>
      <c r="J73" s="181"/>
    </row>
    <row r="74" spans="1:11" ht="13.5" thickBot="1" x14ac:dyDescent="0.25">
      <c r="A74" s="241" t="s">
        <v>201</v>
      </c>
      <c r="B74" s="234" t="s">
        <v>435</v>
      </c>
      <c r="C74" s="282" t="s">
        <v>280</v>
      </c>
      <c r="D74" s="83"/>
      <c r="E74" s="228"/>
      <c r="F74" s="243" t="s">
        <v>94</v>
      </c>
      <c r="G74" s="219" t="s">
        <v>96</v>
      </c>
      <c r="H74" s="209">
        <f>VLOOKUP(A74,SSA!$A$8:$L$176,12,FALSE)</f>
        <v>0</v>
      </c>
      <c r="I74" s="210"/>
      <c r="J74" s="179">
        <f>H74*I74</f>
        <v>0</v>
      </c>
    </row>
    <row r="75" spans="1:11" ht="13.5" thickTop="1" x14ac:dyDescent="0.2">
      <c r="A75" s="383" t="s">
        <v>208</v>
      </c>
      <c r="B75" s="384"/>
      <c r="C75" s="384"/>
      <c r="D75" s="384"/>
      <c r="E75" s="384"/>
      <c r="F75" s="384"/>
      <c r="G75" s="384"/>
      <c r="H75" s="384"/>
      <c r="I75" s="385"/>
      <c r="J75" s="138">
        <f>ROUND(J74,2)</f>
        <v>0</v>
      </c>
    </row>
    <row r="76" spans="1:11" ht="13.5" thickBot="1" x14ac:dyDescent="0.25">
      <c r="A76" s="216"/>
      <c r="B76" s="216"/>
      <c r="C76" s="216"/>
      <c r="D76" s="216"/>
      <c r="E76" s="216"/>
      <c r="F76" s="216"/>
      <c r="G76" s="216"/>
      <c r="H76" s="216"/>
      <c r="I76" s="216"/>
      <c r="J76" s="258"/>
    </row>
    <row r="77" spans="1:11" ht="13.5" thickBot="1" x14ac:dyDescent="0.25">
      <c r="A77" s="241" t="s">
        <v>274</v>
      </c>
      <c r="B77" s="234" t="s">
        <v>436</v>
      </c>
      <c r="C77" s="83" t="s">
        <v>346</v>
      </c>
      <c r="D77" s="83"/>
      <c r="E77" s="244"/>
      <c r="F77" s="134" t="s">
        <v>94</v>
      </c>
      <c r="G77" s="253" t="s">
        <v>96</v>
      </c>
      <c r="H77" s="209">
        <f>VLOOKUP(A77,SSA!$A$8:$L$176,12,FALSE)</f>
        <v>0</v>
      </c>
      <c r="I77" s="210"/>
      <c r="J77" s="211">
        <f>H77*I77</f>
        <v>0</v>
      </c>
    </row>
    <row r="78" spans="1:11" ht="13.5" thickTop="1" x14ac:dyDescent="0.2">
      <c r="A78" s="383" t="s">
        <v>208</v>
      </c>
      <c r="B78" s="384"/>
      <c r="C78" s="384"/>
      <c r="D78" s="384"/>
      <c r="E78" s="384"/>
      <c r="F78" s="384"/>
      <c r="G78" s="384"/>
      <c r="H78" s="384"/>
      <c r="I78" s="385"/>
      <c r="J78" s="138">
        <f>ROUND(J77,2)</f>
        <v>0</v>
      </c>
    </row>
    <row r="79" spans="1:11" ht="13.5" thickBot="1" x14ac:dyDescent="0.25">
      <c r="A79" s="226"/>
      <c r="B79" s="226"/>
      <c r="C79" s="226"/>
      <c r="D79" s="216"/>
      <c r="E79" s="216"/>
      <c r="F79" s="216"/>
      <c r="G79" s="216"/>
      <c r="H79" s="216"/>
      <c r="I79" s="216"/>
      <c r="J79" s="273"/>
    </row>
    <row r="80" spans="1:11" ht="13.5" thickBot="1" x14ac:dyDescent="0.25">
      <c r="A80" s="241" t="s">
        <v>366</v>
      </c>
      <c r="B80" s="83" t="s">
        <v>393</v>
      </c>
      <c r="C80" s="83" t="s">
        <v>356</v>
      </c>
      <c r="D80" s="83"/>
      <c r="E80" s="207"/>
      <c r="F80" s="134" t="s">
        <v>94</v>
      </c>
      <c r="G80" s="208" t="s">
        <v>95</v>
      </c>
      <c r="H80" s="209">
        <f>VLOOKUP(A80,'EBB and SSA'!$A$8:$O$49,15, FALSE)</f>
        <v>0</v>
      </c>
      <c r="I80" s="210"/>
      <c r="J80" s="211">
        <f>H80*I80</f>
        <v>0</v>
      </c>
    </row>
    <row r="81" spans="1:11" ht="13.5" thickTop="1" x14ac:dyDescent="0.2">
      <c r="A81" s="383" t="s">
        <v>208</v>
      </c>
      <c r="B81" s="384"/>
      <c r="C81" s="384"/>
      <c r="D81" s="384"/>
      <c r="E81" s="384"/>
      <c r="F81" s="384"/>
      <c r="G81" s="384"/>
      <c r="H81" s="384"/>
      <c r="I81" s="385"/>
      <c r="J81" s="252">
        <f>ROUND(J80,2)</f>
        <v>0</v>
      </c>
    </row>
    <row r="82" spans="1:11" ht="13.5" thickBot="1" x14ac:dyDescent="0.25">
      <c r="A82" s="226"/>
      <c r="B82" s="226"/>
      <c r="C82" s="226"/>
      <c r="D82" s="216"/>
      <c r="E82" s="216"/>
      <c r="F82" s="216"/>
      <c r="G82" s="216"/>
      <c r="H82" s="216"/>
      <c r="I82" s="216"/>
      <c r="J82" s="273"/>
    </row>
    <row r="83" spans="1:11" ht="13.5" thickBot="1" x14ac:dyDescent="0.25">
      <c r="A83" s="241" t="s">
        <v>384</v>
      </c>
      <c r="B83" s="234" t="s">
        <v>437</v>
      </c>
      <c r="C83" s="83" t="s">
        <v>260</v>
      </c>
      <c r="D83" s="265"/>
      <c r="E83" s="259"/>
      <c r="F83" s="134" t="s">
        <v>94</v>
      </c>
      <c r="G83" s="253" t="s">
        <v>96</v>
      </c>
      <c r="H83" s="209">
        <f>VLOOKUP(A83,SSA!$A$8:$L$176,12,FALSE)</f>
        <v>0</v>
      </c>
      <c r="I83" s="210"/>
      <c r="J83" s="211">
        <f>H83*I83</f>
        <v>0</v>
      </c>
      <c r="K83" s="271"/>
    </row>
    <row r="84" spans="1:11" ht="13.5" thickTop="1" x14ac:dyDescent="0.2">
      <c r="A84" s="383" t="s">
        <v>208</v>
      </c>
      <c r="B84" s="384"/>
      <c r="C84" s="384"/>
      <c r="D84" s="384"/>
      <c r="E84" s="384"/>
      <c r="F84" s="384"/>
      <c r="G84" s="384"/>
      <c r="H84" s="384"/>
      <c r="I84" s="385"/>
      <c r="J84" s="138">
        <f>ROUND(J83,2)</f>
        <v>0</v>
      </c>
    </row>
    <row r="85" spans="1:11" x14ac:dyDescent="0.2">
      <c r="A85" s="174"/>
      <c r="B85" s="174"/>
      <c r="C85" s="174"/>
      <c r="D85" s="139"/>
      <c r="E85" s="139"/>
      <c r="F85" s="139"/>
      <c r="G85" s="139"/>
      <c r="H85" s="139"/>
      <c r="I85" s="139"/>
      <c r="J85" s="336"/>
    </row>
    <row r="86" spans="1:11" ht="13.5" thickBot="1" x14ac:dyDescent="0.25">
      <c r="A86" s="389" t="s">
        <v>97</v>
      </c>
      <c r="B86" s="390"/>
      <c r="C86" s="390"/>
      <c r="D86" s="390"/>
      <c r="E86" s="390"/>
      <c r="F86" s="390"/>
      <c r="G86" s="390"/>
      <c r="H86" s="390"/>
      <c r="I86" s="391"/>
      <c r="J86" s="352">
        <f>ROUND(SUM(J72,J75,J78,J81,J84),2)</f>
        <v>0</v>
      </c>
      <c r="K86" s="271"/>
    </row>
    <row r="87" spans="1:11" x14ac:dyDescent="0.2">
      <c r="A87" s="174"/>
      <c r="B87" s="174"/>
      <c r="C87" s="174"/>
      <c r="D87" s="139"/>
      <c r="E87" s="139"/>
      <c r="F87" s="139"/>
      <c r="G87" s="139"/>
      <c r="H87" s="139"/>
      <c r="I87" s="139"/>
      <c r="J87" s="218"/>
    </row>
    <row r="88" spans="1:11" ht="13.5" thickBot="1" x14ac:dyDescent="0.25">
      <c r="A88" s="174"/>
      <c r="B88" s="174"/>
      <c r="C88" s="174"/>
      <c r="D88" s="139"/>
      <c r="E88" s="139"/>
      <c r="F88" s="139"/>
      <c r="G88" s="139"/>
      <c r="H88" s="139"/>
      <c r="I88" s="139"/>
      <c r="J88" s="218"/>
    </row>
    <row r="89" spans="1:11" ht="13.5" thickBot="1" x14ac:dyDescent="0.25">
      <c r="A89" s="401" t="s">
        <v>212</v>
      </c>
      <c r="B89" s="402"/>
      <c r="C89" s="402"/>
      <c r="D89" s="402"/>
      <c r="E89" s="402"/>
      <c r="F89" s="402"/>
      <c r="G89" s="402"/>
      <c r="H89" s="402"/>
      <c r="I89" s="402"/>
      <c r="J89" s="403"/>
    </row>
    <row r="90" spans="1:11" ht="13.5" thickBot="1" x14ac:dyDescent="0.25">
      <c r="A90" s="237">
        <v>2</v>
      </c>
      <c r="B90" s="234">
        <v>2</v>
      </c>
      <c r="C90" s="83" t="s">
        <v>189</v>
      </c>
      <c r="D90" s="83"/>
      <c r="E90" s="228"/>
      <c r="F90" s="243" t="s">
        <v>93</v>
      </c>
      <c r="G90" s="208" t="s">
        <v>95</v>
      </c>
      <c r="H90" s="209">
        <f>VLOOKUP(A90,SSA!$A$8:$L$176,12,FALSE)</f>
        <v>9.25</v>
      </c>
      <c r="I90" s="210"/>
      <c r="J90" s="211">
        <f>H90*I90</f>
        <v>0</v>
      </c>
    </row>
    <row r="91" spans="1:11" ht="13.5" thickTop="1" x14ac:dyDescent="0.2">
      <c r="A91" s="383" t="s">
        <v>208</v>
      </c>
      <c r="B91" s="384"/>
      <c r="C91" s="384"/>
      <c r="D91" s="384"/>
      <c r="E91" s="384"/>
      <c r="F91" s="384"/>
      <c r="G91" s="384"/>
      <c r="H91" s="384"/>
      <c r="I91" s="385"/>
      <c r="J91" s="138">
        <f>ROUND(J90,2)</f>
        <v>0</v>
      </c>
    </row>
    <row r="92" spans="1:11" ht="13.5" thickBot="1" x14ac:dyDescent="0.25">
      <c r="A92" s="226"/>
      <c r="B92" s="226"/>
      <c r="C92" s="226"/>
      <c r="D92" s="216"/>
      <c r="E92" s="216"/>
      <c r="F92" s="216"/>
      <c r="G92" s="216"/>
      <c r="H92" s="216"/>
      <c r="I92" s="216"/>
      <c r="J92" s="258"/>
    </row>
    <row r="93" spans="1:11" ht="13.5" thickBot="1" x14ac:dyDescent="0.25">
      <c r="A93" s="237" t="s">
        <v>191</v>
      </c>
      <c r="B93" s="234">
        <v>4</v>
      </c>
      <c r="C93" s="83" t="s">
        <v>224</v>
      </c>
      <c r="D93" s="83"/>
      <c r="E93" s="228"/>
      <c r="F93" s="243" t="s">
        <v>93</v>
      </c>
      <c r="G93" s="208" t="s">
        <v>95</v>
      </c>
      <c r="H93" s="209">
        <f>VLOOKUP(A93,SSA!$A$8:$L$176,12,FALSE)</f>
        <v>9.25</v>
      </c>
      <c r="I93" s="210"/>
      <c r="J93" s="179">
        <f>H93*I93</f>
        <v>0</v>
      </c>
    </row>
    <row r="94" spans="1:11" ht="13.5" thickTop="1" x14ac:dyDescent="0.2">
      <c r="A94" s="383" t="s">
        <v>208</v>
      </c>
      <c r="B94" s="384"/>
      <c r="C94" s="384"/>
      <c r="D94" s="384"/>
      <c r="E94" s="384"/>
      <c r="F94" s="384"/>
      <c r="G94" s="384"/>
      <c r="H94" s="384"/>
      <c r="I94" s="385"/>
      <c r="J94" s="138">
        <f>ROUND(J93,2)</f>
        <v>0</v>
      </c>
    </row>
    <row r="95" spans="1:11" ht="13.5" thickBot="1" x14ac:dyDescent="0.25">
      <c r="A95" s="226"/>
      <c r="B95" s="226"/>
      <c r="C95" s="226"/>
      <c r="D95" s="216"/>
      <c r="E95" s="216"/>
      <c r="F95" s="216"/>
      <c r="G95" s="216"/>
      <c r="H95" s="216"/>
      <c r="I95" s="216"/>
      <c r="J95" s="258"/>
    </row>
    <row r="96" spans="1:11" ht="13.5" thickBot="1" x14ac:dyDescent="0.25">
      <c r="A96" s="237" t="s">
        <v>192</v>
      </c>
      <c r="B96" s="234">
        <v>3</v>
      </c>
      <c r="C96" s="83" t="s">
        <v>190</v>
      </c>
      <c r="D96" s="83" t="s">
        <v>262</v>
      </c>
      <c r="E96" s="70" t="s">
        <v>263</v>
      </c>
      <c r="F96" s="243" t="s">
        <v>93</v>
      </c>
      <c r="G96" s="208" t="s">
        <v>95</v>
      </c>
      <c r="H96" s="209">
        <f>VLOOKUP(A96,SSA!$A$8:$L$176,12,FALSE)</f>
        <v>24.1</v>
      </c>
      <c r="I96" s="210">
        <v>20</v>
      </c>
      <c r="J96" s="179">
        <f>H96*I96</f>
        <v>482</v>
      </c>
    </row>
    <row r="97" spans="1:11" ht="13.5" thickTop="1" x14ac:dyDescent="0.2">
      <c r="A97" s="383" t="s">
        <v>208</v>
      </c>
      <c r="B97" s="384"/>
      <c r="C97" s="384"/>
      <c r="D97" s="384"/>
      <c r="E97" s="384"/>
      <c r="F97" s="384"/>
      <c r="G97" s="384"/>
      <c r="H97" s="384"/>
      <c r="I97" s="385"/>
      <c r="J97" s="138">
        <f>ROUND(J96,2)</f>
        <v>482</v>
      </c>
    </row>
    <row r="98" spans="1:11" ht="13.5" thickBot="1" x14ac:dyDescent="0.25">
      <c r="A98" s="216"/>
      <c r="B98" s="216"/>
      <c r="C98" s="216"/>
      <c r="D98" s="216"/>
      <c r="E98" s="216"/>
      <c r="F98" s="216"/>
      <c r="G98" s="216"/>
      <c r="H98" s="216"/>
      <c r="I98" s="216"/>
      <c r="J98" s="337"/>
    </row>
    <row r="99" spans="1:11" ht="13.5" thickBot="1" x14ac:dyDescent="0.25">
      <c r="A99" s="237" t="s">
        <v>266</v>
      </c>
      <c r="B99" s="234">
        <v>7</v>
      </c>
      <c r="C99" s="83" t="s">
        <v>346</v>
      </c>
      <c r="D99" s="83"/>
      <c r="E99" s="244"/>
      <c r="F99" s="134" t="s">
        <v>93</v>
      </c>
      <c r="G99" s="208" t="s">
        <v>95</v>
      </c>
      <c r="H99" s="209">
        <f>VLOOKUP(A99,SSA!$A$8:$L$176,12,FALSE)</f>
        <v>9.25</v>
      </c>
      <c r="I99" s="210"/>
      <c r="J99" s="211">
        <f>H99*I99</f>
        <v>0</v>
      </c>
      <c r="K99" s="271"/>
    </row>
    <row r="100" spans="1:11" ht="13.5" thickTop="1" x14ac:dyDescent="0.2">
      <c r="A100" s="383" t="s">
        <v>208</v>
      </c>
      <c r="B100" s="384"/>
      <c r="C100" s="384"/>
      <c r="D100" s="384"/>
      <c r="E100" s="384"/>
      <c r="F100" s="384"/>
      <c r="G100" s="384"/>
      <c r="H100" s="384"/>
      <c r="I100" s="385"/>
      <c r="J100" s="138">
        <f>ROUND(J99,2)</f>
        <v>0</v>
      </c>
    </row>
    <row r="101" spans="1:11" ht="13.5" thickBot="1" x14ac:dyDescent="0.25">
      <c r="A101" s="226"/>
      <c r="B101" s="226"/>
      <c r="C101" s="226"/>
      <c r="D101" s="221"/>
      <c r="E101" s="222"/>
      <c r="F101" s="223"/>
      <c r="G101" s="223"/>
      <c r="H101" s="260"/>
      <c r="I101" s="261"/>
      <c r="J101" s="273"/>
    </row>
    <row r="102" spans="1:11" ht="13.5" thickBot="1" x14ac:dyDescent="0.25">
      <c r="A102" s="237" t="s">
        <v>374</v>
      </c>
      <c r="B102" s="234">
        <v>5</v>
      </c>
      <c r="C102" s="83" t="s">
        <v>350</v>
      </c>
      <c r="D102" s="83"/>
      <c r="E102" s="207"/>
      <c r="F102" s="134" t="s">
        <v>93</v>
      </c>
      <c r="G102" s="208" t="s">
        <v>95</v>
      </c>
      <c r="H102" s="209">
        <f>VLOOKUP(A102,SSA!$A$8:$L$176,12,FALSE)</f>
        <v>9.25</v>
      </c>
      <c r="I102" s="210"/>
      <c r="J102" s="211">
        <f>H102*I102</f>
        <v>0</v>
      </c>
    </row>
    <row r="103" spans="1:11" ht="13.5" thickTop="1" x14ac:dyDescent="0.2">
      <c r="A103" s="383" t="s">
        <v>208</v>
      </c>
      <c r="B103" s="384"/>
      <c r="C103" s="384"/>
      <c r="D103" s="384"/>
      <c r="E103" s="384"/>
      <c r="F103" s="384"/>
      <c r="G103" s="384"/>
      <c r="H103" s="384"/>
      <c r="I103" s="385"/>
      <c r="J103" s="252">
        <f>ROUND(J102,2)</f>
        <v>0</v>
      </c>
    </row>
    <row r="104" spans="1:11" ht="13.5" thickBot="1" x14ac:dyDescent="0.25">
      <c r="A104" s="255"/>
      <c r="B104" s="255"/>
      <c r="C104" s="255"/>
      <c r="D104" s="267"/>
      <c r="E104" s="175"/>
      <c r="F104" s="269"/>
      <c r="G104" s="180"/>
      <c r="H104" s="338"/>
      <c r="I104" s="268"/>
      <c r="J104" s="339"/>
    </row>
    <row r="105" spans="1:11" ht="13.5" thickBot="1" x14ac:dyDescent="0.25">
      <c r="A105" s="242" t="s">
        <v>357</v>
      </c>
      <c r="B105" s="83" t="s">
        <v>392</v>
      </c>
      <c r="C105" s="83" t="s">
        <v>356</v>
      </c>
      <c r="D105" s="83"/>
      <c r="E105" s="244"/>
      <c r="F105" s="134" t="s">
        <v>93</v>
      </c>
      <c r="G105" s="340" t="s">
        <v>95</v>
      </c>
      <c r="H105" s="209">
        <f>VLOOKUP(A105,'EBB and SSA'!$A$8:$O$49,15, FALSE)</f>
        <v>0</v>
      </c>
      <c r="I105" s="341"/>
      <c r="J105" s="211">
        <f>H105*I105</f>
        <v>0</v>
      </c>
      <c r="K105" s="271"/>
    </row>
    <row r="106" spans="1:11" ht="13.5" thickTop="1" x14ac:dyDescent="0.2">
      <c r="A106" s="383" t="s">
        <v>208</v>
      </c>
      <c r="B106" s="384"/>
      <c r="C106" s="384"/>
      <c r="D106" s="384"/>
      <c r="E106" s="384"/>
      <c r="F106" s="384"/>
      <c r="G106" s="384"/>
      <c r="H106" s="384"/>
      <c r="I106" s="385"/>
      <c r="J106" s="252">
        <f>ROUND(J105,2)</f>
        <v>0</v>
      </c>
    </row>
    <row r="107" spans="1:11" x14ac:dyDescent="0.2">
      <c r="A107" s="174"/>
      <c r="B107" s="174"/>
      <c r="C107" s="174"/>
      <c r="D107" s="116"/>
      <c r="E107" s="175"/>
      <c r="F107" s="180"/>
      <c r="G107" s="180"/>
      <c r="H107" s="178"/>
      <c r="I107" s="141"/>
      <c r="J107" s="342"/>
    </row>
    <row r="108" spans="1:11" ht="13.5" thickBot="1" x14ac:dyDescent="0.25">
      <c r="A108" s="389" t="s">
        <v>97</v>
      </c>
      <c r="B108" s="390"/>
      <c r="C108" s="390"/>
      <c r="D108" s="390"/>
      <c r="E108" s="390"/>
      <c r="F108" s="390"/>
      <c r="G108" s="390"/>
      <c r="H108" s="390"/>
      <c r="I108" s="391"/>
      <c r="J108" s="353">
        <f>ROUND(SUM(J91,J94,J97,J100,J103,J106),2)</f>
        <v>482</v>
      </c>
    </row>
    <row r="109" spans="1:11" x14ac:dyDescent="0.2">
      <c r="A109" s="174"/>
      <c r="B109" s="174"/>
      <c r="C109" s="174"/>
      <c r="D109" s="139"/>
      <c r="E109" s="139"/>
      <c r="F109" s="139"/>
      <c r="G109" s="139"/>
      <c r="H109" s="139"/>
      <c r="I109" s="139"/>
      <c r="J109" s="218"/>
    </row>
    <row r="110" spans="1:11" ht="13.5" thickBot="1" x14ac:dyDescent="0.25">
      <c r="A110" s="174"/>
      <c r="B110" s="174"/>
      <c r="C110" s="174"/>
      <c r="D110" s="139"/>
      <c r="E110" s="139"/>
      <c r="F110" s="139"/>
      <c r="G110" s="139"/>
      <c r="H110" s="139"/>
      <c r="I110" s="139"/>
      <c r="J110" s="218"/>
    </row>
    <row r="111" spans="1:11" ht="13.5" thickBot="1" x14ac:dyDescent="0.25">
      <c r="A111" s="404" t="s">
        <v>213</v>
      </c>
      <c r="B111" s="405"/>
      <c r="C111" s="405"/>
      <c r="D111" s="405"/>
      <c r="E111" s="405"/>
      <c r="F111" s="405"/>
      <c r="G111" s="405"/>
      <c r="H111" s="405"/>
      <c r="I111" s="405"/>
      <c r="J111" s="406"/>
    </row>
    <row r="112" spans="1:11" ht="13.5" thickBot="1" x14ac:dyDescent="0.25">
      <c r="A112" s="236">
        <v>2.1</v>
      </c>
      <c r="B112" s="234">
        <v>2</v>
      </c>
      <c r="C112" s="83" t="s">
        <v>189</v>
      </c>
      <c r="D112" s="83"/>
      <c r="E112" s="228"/>
      <c r="F112" s="243" t="s">
        <v>93</v>
      </c>
      <c r="G112" s="219" t="s">
        <v>96</v>
      </c>
      <c r="H112" s="209">
        <f>VLOOKUP(A112,SSA!$A$8:$L$176,12,FALSE)</f>
        <v>0</v>
      </c>
      <c r="I112" s="210"/>
      <c r="J112" s="211">
        <f>H112*I112</f>
        <v>0</v>
      </c>
      <c r="K112" s="271"/>
    </row>
    <row r="113" spans="1:11" ht="13.5" thickTop="1" x14ac:dyDescent="0.2">
      <c r="A113" s="383" t="s">
        <v>208</v>
      </c>
      <c r="B113" s="384"/>
      <c r="C113" s="384"/>
      <c r="D113" s="384"/>
      <c r="E113" s="384"/>
      <c r="F113" s="384"/>
      <c r="G113" s="384"/>
      <c r="H113" s="384"/>
      <c r="I113" s="385"/>
      <c r="J113" s="138">
        <f>ROUND(J112,2)</f>
        <v>0</v>
      </c>
    </row>
    <row r="114" spans="1:11" ht="13.5" thickBot="1" x14ac:dyDescent="0.25">
      <c r="A114" s="226"/>
      <c r="B114" s="226"/>
      <c r="C114" s="226"/>
      <c r="D114" s="216"/>
      <c r="E114" s="216"/>
      <c r="F114" s="216"/>
      <c r="G114" s="216"/>
      <c r="H114" s="216"/>
      <c r="I114" s="216"/>
      <c r="J114" s="258"/>
    </row>
    <row r="115" spans="1:11" ht="13.5" thickBot="1" x14ac:dyDescent="0.25">
      <c r="A115" s="237" t="s">
        <v>195</v>
      </c>
      <c r="B115" s="234">
        <v>4</v>
      </c>
      <c r="C115" s="83" t="s">
        <v>224</v>
      </c>
      <c r="D115" s="83"/>
      <c r="E115" s="228"/>
      <c r="F115" s="243" t="s">
        <v>93</v>
      </c>
      <c r="G115" s="219" t="s">
        <v>96</v>
      </c>
      <c r="H115" s="209">
        <f>VLOOKUP(A115,SSA!$A$8:$L$176,12,FALSE)</f>
        <v>0</v>
      </c>
      <c r="I115" s="210"/>
      <c r="J115" s="179">
        <f>H115*I115</f>
        <v>0</v>
      </c>
      <c r="K115" s="271"/>
    </row>
    <row r="116" spans="1:11" ht="13.5" thickTop="1" x14ac:dyDescent="0.2">
      <c r="A116" s="383" t="s">
        <v>208</v>
      </c>
      <c r="B116" s="384"/>
      <c r="C116" s="384"/>
      <c r="D116" s="384"/>
      <c r="E116" s="384"/>
      <c r="F116" s="384"/>
      <c r="G116" s="384"/>
      <c r="H116" s="384"/>
      <c r="I116" s="385"/>
      <c r="J116" s="138">
        <f>ROUND(J115,2)</f>
        <v>0</v>
      </c>
    </row>
    <row r="117" spans="1:11" ht="13.5" thickBot="1" x14ac:dyDescent="0.25">
      <c r="A117" s="226"/>
      <c r="B117" s="226"/>
      <c r="C117" s="226"/>
      <c r="D117" s="216"/>
      <c r="E117" s="216"/>
      <c r="F117" s="216"/>
      <c r="G117" s="216"/>
      <c r="H117" s="216"/>
      <c r="I117" s="216"/>
      <c r="J117" s="218"/>
    </row>
    <row r="118" spans="1:11" ht="13.5" thickBot="1" x14ac:dyDescent="0.25">
      <c r="A118" s="237" t="s">
        <v>196</v>
      </c>
      <c r="B118" s="234">
        <v>3</v>
      </c>
      <c r="C118" s="83" t="s">
        <v>190</v>
      </c>
      <c r="D118" s="83"/>
      <c r="E118" s="228"/>
      <c r="F118" s="243" t="s">
        <v>93</v>
      </c>
      <c r="G118" s="219" t="s">
        <v>96</v>
      </c>
      <c r="H118" s="209">
        <f>VLOOKUP(A118,SSA!$A$8:$L$176,12,FALSE)</f>
        <v>0</v>
      </c>
      <c r="I118" s="210"/>
      <c r="J118" s="179">
        <f>H118*I118</f>
        <v>0</v>
      </c>
    </row>
    <row r="119" spans="1:11" ht="13.5" thickTop="1" x14ac:dyDescent="0.2">
      <c r="A119" s="383" t="s">
        <v>208</v>
      </c>
      <c r="B119" s="384"/>
      <c r="C119" s="384"/>
      <c r="D119" s="384"/>
      <c r="E119" s="384"/>
      <c r="F119" s="384"/>
      <c r="G119" s="384"/>
      <c r="H119" s="384"/>
      <c r="I119" s="385"/>
      <c r="J119" s="138">
        <f>ROUND(J118,2)</f>
        <v>0</v>
      </c>
    </row>
    <row r="120" spans="1:11" ht="13.5" thickBot="1" x14ac:dyDescent="0.25">
      <c r="A120" s="216"/>
      <c r="B120" s="216"/>
      <c r="C120" s="216"/>
      <c r="D120" s="216"/>
      <c r="E120" s="216"/>
      <c r="F120" s="216"/>
      <c r="G120" s="216"/>
      <c r="H120" s="216"/>
      <c r="I120" s="216"/>
      <c r="J120" s="258"/>
    </row>
    <row r="121" spans="1:11" ht="13.5" thickBot="1" x14ac:dyDescent="0.25">
      <c r="A121" s="237" t="s">
        <v>269</v>
      </c>
      <c r="B121" s="234">
        <v>7</v>
      </c>
      <c r="C121" s="83" t="s">
        <v>346</v>
      </c>
      <c r="D121" s="83"/>
      <c r="E121" s="228"/>
      <c r="F121" s="243" t="s">
        <v>93</v>
      </c>
      <c r="G121" s="253" t="s">
        <v>96</v>
      </c>
      <c r="H121" s="209">
        <f>VLOOKUP(A121,SSA!$A$8:$L$176,12,FALSE)</f>
        <v>0</v>
      </c>
      <c r="I121" s="210"/>
      <c r="J121" s="211">
        <f>H121*I121</f>
        <v>0</v>
      </c>
    </row>
    <row r="122" spans="1:11" ht="14.25" thickTop="1" thickBot="1" x14ac:dyDescent="0.25">
      <c r="A122" s="407" t="s">
        <v>208</v>
      </c>
      <c r="B122" s="408"/>
      <c r="C122" s="408"/>
      <c r="D122" s="408"/>
      <c r="E122" s="408"/>
      <c r="F122" s="408"/>
      <c r="G122" s="408"/>
      <c r="H122" s="408"/>
      <c r="I122" s="409"/>
      <c r="J122" s="138">
        <f>ROUND(J121,2)</f>
        <v>0</v>
      </c>
    </row>
    <row r="123" spans="1:11" ht="13.5" thickBot="1" x14ac:dyDescent="0.25">
      <c r="A123" s="255"/>
      <c r="B123" s="255"/>
      <c r="C123" s="255"/>
      <c r="D123" s="256"/>
      <c r="E123" s="256"/>
      <c r="F123" s="256"/>
      <c r="G123" s="256"/>
      <c r="H123" s="256"/>
      <c r="I123" s="256"/>
      <c r="J123" s="258"/>
    </row>
    <row r="124" spans="1:11" ht="13.5" thickBot="1" x14ac:dyDescent="0.25">
      <c r="A124" s="237" t="s">
        <v>376</v>
      </c>
      <c r="B124" s="234">
        <v>5</v>
      </c>
      <c r="C124" s="83" t="s">
        <v>350</v>
      </c>
      <c r="D124" s="83"/>
      <c r="E124" s="207"/>
      <c r="F124" s="134" t="s">
        <v>93</v>
      </c>
      <c r="G124" s="208" t="s">
        <v>95</v>
      </c>
      <c r="H124" s="209">
        <f>VLOOKUP(A124,SSA!$A$8:$L$176,12,FALSE)</f>
        <v>0</v>
      </c>
      <c r="I124" s="210"/>
      <c r="J124" s="211">
        <f>H124*I124</f>
        <v>0</v>
      </c>
    </row>
    <row r="125" spans="1:11" ht="13.5" thickTop="1" x14ac:dyDescent="0.2">
      <c r="A125" s="383" t="s">
        <v>208</v>
      </c>
      <c r="B125" s="384"/>
      <c r="C125" s="384"/>
      <c r="D125" s="384"/>
      <c r="E125" s="384"/>
      <c r="F125" s="384"/>
      <c r="G125" s="384"/>
      <c r="H125" s="384"/>
      <c r="I125" s="385"/>
      <c r="J125" s="275">
        <f>ROUND(J124,2)</f>
        <v>0</v>
      </c>
    </row>
    <row r="126" spans="1:11" ht="13.5" thickBot="1" x14ac:dyDescent="0.25">
      <c r="A126" s="255"/>
      <c r="B126" s="255"/>
      <c r="C126" s="255"/>
      <c r="D126" s="256"/>
      <c r="E126" s="216"/>
      <c r="F126" s="216"/>
      <c r="G126" s="216"/>
      <c r="H126" s="216"/>
      <c r="I126" s="216"/>
      <c r="J126" s="258"/>
    </row>
    <row r="127" spans="1:11" ht="13.5" thickBot="1" x14ac:dyDescent="0.25">
      <c r="A127" s="242" t="s">
        <v>359</v>
      </c>
      <c r="B127" s="83" t="s">
        <v>392</v>
      </c>
      <c r="C127" s="83" t="s">
        <v>356</v>
      </c>
      <c r="D127" s="83"/>
      <c r="E127" s="207"/>
      <c r="F127" s="134" t="s">
        <v>93</v>
      </c>
      <c r="G127" s="208" t="s">
        <v>95</v>
      </c>
      <c r="H127" s="209">
        <f>VLOOKUP(A127,'EBB and SSA'!$A$8:$O$49,15, FALSE)</f>
        <v>0</v>
      </c>
      <c r="I127" s="210"/>
      <c r="J127" s="211">
        <f>H127*I127</f>
        <v>0</v>
      </c>
    </row>
    <row r="128" spans="1:11" ht="13.5" thickTop="1" x14ac:dyDescent="0.2">
      <c r="A128" s="383" t="s">
        <v>208</v>
      </c>
      <c r="B128" s="384"/>
      <c r="C128" s="384"/>
      <c r="D128" s="384"/>
      <c r="E128" s="384"/>
      <c r="F128" s="384"/>
      <c r="G128" s="384"/>
      <c r="H128" s="384"/>
      <c r="I128" s="385"/>
      <c r="J128" s="252">
        <f>ROUND(J127,2)</f>
        <v>0</v>
      </c>
    </row>
    <row r="129" spans="1:11" x14ac:dyDescent="0.2">
      <c r="A129" s="174"/>
      <c r="B129" s="174"/>
      <c r="C129" s="174"/>
      <c r="D129" s="139"/>
      <c r="E129" s="139"/>
      <c r="F129" s="139"/>
      <c r="G129" s="139"/>
      <c r="H129" s="139"/>
      <c r="I129" s="139"/>
      <c r="J129" s="276"/>
    </row>
    <row r="130" spans="1:11" ht="13.5" thickBot="1" x14ac:dyDescent="0.25">
      <c r="A130" s="389" t="s">
        <v>97</v>
      </c>
      <c r="B130" s="390"/>
      <c r="C130" s="390"/>
      <c r="D130" s="390"/>
      <c r="E130" s="390"/>
      <c r="F130" s="390"/>
      <c r="G130" s="390"/>
      <c r="H130" s="390"/>
      <c r="I130" s="391"/>
      <c r="J130" s="353">
        <f>ROUND(SUM(J113,J116,J119,J122,J125,J128),2)</f>
        <v>0</v>
      </c>
    </row>
    <row r="131" spans="1:11" x14ac:dyDescent="0.2">
      <c r="A131" s="174"/>
      <c r="B131" s="174"/>
      <c r="C131" s="174"/>
      <c r="D131" s="139"/>
      <c r="E131" s="139"/>
      <c r="F131" s="139"/>
      <c r="G131" s="139"/>
      <c r="H131" s="139"/>
      <c r="I131" s="139"/>
      <c r="J131" s="218"/>
    </row>
    <row r="132" spans="1:11" ht="13.5" thickBot="1" x14ac:dyDescent="0.25">
      <c r="A132" s="174"/>
      <c r="B132" s="174"/>
      <c r="C132" s="174"/>
      <c r="D132" s="116"/>
      <c r="E132" s="116"/>
      <c r="F132" s="116"/>
      <c r="G132" s="116"/>
      <c r="H132" s="143"/>
      <c r="I132" s="141"/>
      <c r="J132" s="178"/>
    </row>
    <row r="133" spans="1:11" ht="13.5" thickBot="1" x14ac:dyDescent="0.25">
      <c r="A133" s="392" t="s">
        <v>214</v>
      </c>
      <c r="B133" s="393"/>
      <c r="C133" s="393"/>
      <c r="D133" s="393"/>
      <c r="E133" s="393"/>
      <c r="F133" s="393"/>
      <c r="G133" s="393"/>
      <c r="H133" s="393"/>
      <c r="I133" s="393"/>
      <c r="J133" s="394"/>
    </row>
    <row r="134" spans="1:11" ht="13.5" thickBot="1" x14ac:dyDescent="0.25">
      <c r="A134" s="236">
        <v>2.2000000000000002</v>
      </c>
      <c r="B134" s="234" t="s">
        <v>438</v>
      </c>
      <c r="C134" s="83" t="s">
        <v>189</v>
      </c>
      <c r="D134" s="83"/>
      <c r="E134" s="228"/>
      <c r="F134" s="243" t="s">
        <v>93</v>
      </c>
      <c r="G134" s="219" t="s">
        <v>96</v>
      </c>
      <c r="H134" s="209">
        <f>VLOOKUP(A134,SSA!$A$8:$L$176,12,FALSE)</f>
        <v>9.25</v>
      </c>
      <c r="I134" s="142"/>
      <c r="J134" s="211">
        <f>H134*I134</f>
        <v>0</v>
      </c>
      <c r="K134" s="271"/>
    </row>
    <row r="135" spans="1:11" ht="13.5" thickTop="1" x14ac:dyDescent="0.2">
      <c r="A135" s="383" t="s">
        <v>208</v>
      </c>
      <c r="B135" s="384"/>
      <c r="C135" s="384"/>
      <c r="D135" s="384"/>
      <c r="E135" s="384"/>
      <c r="F135" s="384"/>
      <c r="G135" s="384"/>
      <c r="H135" s="384"/>
      <c r="I135" s="385"/>
      <c r="J135" s="138">
        <f>ROUND(J134,2)</f>
        <v>0</v>
      </c>
    </row>
    <row r="136" spans="1:11" ht="13.5" thickBot="1" x14ac:dyDescent="0.25">
      <c r="A136" s="226"/>
      <c r="B136" s="226"/>
      <c r="C136" s="226"/>
      <c r="D136" s="216"/>
      <c r="E136" s="216"/>
      <c r="F136" s="216"/>
      <c r="G136" s="216"/>
      <c r="H136" s="216"/>
      <c r="I136" s="216"/>
      <c r="J136" s="258"/>
    </row>
    <row r="137" spans="1:11" ht="13.5" thickBot="1" x14ac:dyDescent="0.25">
      <c r="A137" s="237" t="s">
        <v>215</v>
      </c>
      <c r="B137" s="234" t="s">
        <v>439</v>
      </c>
      <c r="C137" s="83" t="s">
        <v>224</v>
      </c>
      <c r="D137" s="83"/>
      <c r="E137" s="228"/>
      <c r="F137" s="243" t="s">
        <v>93</v>
      </c>
      <c r="G137" s="219" t="s">
        <v>96</v>
      </c>
      <c r="H137" s="209">
        <f>VLOOKUP(A137,SSA!$A$8:$L$176,12,FALSE)</f>
        <v>9.25</v>
      </c>
      <c r="I137" s="210"/>
      <c r="J137" s="179">
        <f>H137*I137</f>
        <v>0</v>
      </c>
    </row>
    <row r="138" spans="1:11" ht="13.5" thickTop="1" x14ac:dyDescent="0.2">
      <c r="A138" s="383" t="s">
        <v>208</v>
      </c>
      <c r="B138" s="384"/>
      <c r="C138" s="384"/>
      <c r="D138" s="384"/>
      <c r="E138" s="384"/>
      <c r="F138" s="384"/>
      <c r="G138" s="384"/>
      <c r="H138" s="384"/>
      <c r="I138" s="385"/>
      <c r="J138" s="138">
        <f>ROUND(J137,2)</f>
        <v>0</v>
      </c>
    </row>
    <row r="139" spans="1:11" ht="13.5" thickBot="1" x14ac:dyDescent="0.25">
      <c r="A139" s="226"/>
      <c r="B139" s="226"/>
      <c r="C139" s="226"/>
      <c r="D139" s="216"/>
      <c r="E139" s="216"/>
      <c r="F139" s="216"/>
      <c r="G139" s="216"/>
      <c r="H139" s="216"/>
      <c r="I139" s="216"/>
      <c r="J139" s="258"/>
    </row>
    <row r="140" spans="1:11" ht="13.5" thickBot="1" x14ac:dyDescent="0.25">
      <c r="A140" s="237" t="s">
        <v>216</v>
      </c>
      <c r="B140" s="234" t="s">
        <v>440</v>
      </c>
      <c r="C140" s="83" t="s">
        <v>190</v>
      </c>
      <c r="D140" s="83"/>
      <c r="E140" s="228"/>
      <c r="F140" s="243" t="s">
        <v>93</v>
      </c>
      <c r="G140" s="219" t="s">
        <v>96</v>
      </c>
      <c r="H140" s="209">
        <f>VLOOKUP(A140,SSA!$A$8:$L$176,12,FALSE)</f>
        <v>9.25</v>
      </c>
      <c r="I140" s="210"/>
      <c r="J140" s="179">
        <f>H140*I140</f>
        <v>0</v>
      </c>
    </row>
    <row r="141" spans="1:11" ht="13.5" thickTop="1" x14ac:dyDescent="0.2">
      <c r="A141" s="383" t="s">
        <v>208</v>
      </c>
      <c r="B141" s="384"/>
      <c r="C141" s="384"/>
      <c r="D141" s="384"/>
      <c r="E141" s="384"/>
      <c r="F141" s="384"/>
      <c r="G141" s="384"/>
      <c r="H141" s="384"/>
      <c r="I141" s="385"/>
      <c r="J141" s="138">
        <f>ROUND(J140,2)</f>
        <v>0</v>
      </c>
    </row>
    <row r="142" spans="1:11" ht="13.5" thickBot="1" x14ac:dyDescent="0.25">
      <c r="A142" s="216"/>
      <c r="B142" s="216"/>
      <c r="C142" s="216"/>
      <c r="D142" s="216"/>
      <c r="E142" s="216"/>
      <c r="F142" s="216"/>
      <c r="G142" s="216"/>
      <c r="H142" s="216"/>
      <c r="I142" s="216"/>
      <c r="J142" s="258"/>
    </row>
    <row r="143" spans="1:11" ht="13.5" thickBot="1" x14ac:dyDescent="0.25">
      <c r="A143" s="237" t="s">
        <v>270</v>
      </c>
      <c r="B143" s="234" t="s">
        <v>441</v>
      </c>
      <c r="C143" s="83" t="s">
        <v>346</v>
      </c>
      <c r="D143" s="83"/>
      <c r="E143" s="228"/>
      <c r="F143" s="243" t="s">
        <v>93</v>
      </c>
      <c r="G143" s="253" t="s">
        <v>96</v>
      </c>
      <c r="H143" s="209">
        <f>VLOOKUP(A143,SSA!$A$8:$L$176,12,FALSE)</f>
        <v>9.25</v>
      </c>
      <c r="I143" s="210"/>
      <c r="J143" s="211">
        <f>H143*I143</f>
        <v>0</v>
      </c>
    </row>
    <row r="144" spans="1:11" ht="13.5" thickTop="1" x14ac:dyDescent="0.2">
      <c r="A144" s="383" t="s">
        <v>208</v>
      </c>
      <c r="B144" s="384"/>
      <c r="C144" s="384"/>
      <c r="D144" s="384"/>
      <c r="E144" s="384"/>
      <c r="F144" s="384"/>
      <c r="G144" s="384"/>
      <c r="H144" s="384"/>
      <c r="I144" s="385"/>
      <c r="J144" s="138">
        <f>ROUND(J143,2)</f>
        <v>0</v>
      </c>
    </row>
    <row r="145" spans="1:11" ht="13.5" thickBot="1" x14ac:dyDescent="0.25">
      <c r="A145" s="257"/>
      <c r="B145" s="226"/>
      <c r="C145" s="226"/>
      <c r="D145" s="216"/>
      <c r="E145" s="216"/>
      <c r="F145" s="216"/>
      <c r="G145" s="216"/>
      <c r="H145" s="216"/>
      <c r="I145" s="216"/>
      <c r="J145" s="258"/>
    </row>
    <row r="146" spans="1:11" ht="13.5" thickBot="1" x14ac:dyDescent="0.25">
      <c r="A146" s="237" t="s">
        <v>377</v>
      </c>
      <c r="B146" s="234" t="s">
        <v>442</v>
      </c>
      <c r="C146" s="83" t="s">
        <v>350</v>
      </c>
      <c r="D146" s="83"/>
      <c r="E146" s="207"/>
      <c r="F146" s="134" t="s">
        <v>93</v>
      </c>
      <c r="G146" s="208" t="s">
        <v>95</v>
      </c>
      <c r="H146" s="209">
        <f>VLOOKUP(A146,SSA!$A$8:$L$176,12,FALSE)</f>
        <v>9.25</v>
      </c>
      <c r="I146" s="210"/>
      <c r="J146" s="211">
        <f>H146*I146</f>
        <v>0</v>
      </c>
    </row>
    <row r="147" spans="1:11" ht="13.5" thickTop="1" x14ac:dyDescent="0.2">
      <c r="A147" s="383" t="s">
        <v>208</v>
      </c>
      <c r="B147" s="384"/>
      <c r="C147" s="384"/>
      <c r="D147" s="384"/>
      <c r="E147" s="384"/>
      <c r="F147" s="384"/>
      <c r="G147" s="384"/>
      <c r="H147" s="384"/>
      <c r="I147" s="385"/>
      <c r="J147" s="252">
        <f>ROUND(J146,2)</f>
        <v>0</v>
      </c>
    </row>
    <row r="148" spans="1:11" ht="13.5" thickBot="1" x14ac:dyDescent="0.25">
      <c r="A148" s="255"/>
      <c r="B148" s="255"/>
      <c r="C148" s="255"/>
      <c r="D148" s="256"/>
      <c r="E148" s="256"/>
      <c r="F148" s="256"/>
      <c r="G148" s="256"/>
      <c r="H148" s="256"/>
      <c r="I148" s="256"/>
      <c r="J148" s="217"/>
    </row>
    <row r="149" spans="1:11" ht="13.5" thickBot="1" x14ac:dyDescent="0.25">
      <c r="A149" s="242" t="s">
        <v>360</v>
      </c>
      <c r="B149" s="83" t="s">
        <v>394</v>
      </c>
      <c r="C149" s="83" t="s">
        <v>356</v>
      </c>
      <c r="D149" s="83"/>
      <c r="E149" s="207"/>
      <c r="F149" s="134" t="s">
        <v>93</v>
      </c>
      <c r="G149" s="208" t="s">
        <v>95</v>
      </c>
      <c r="H149" s="209">
        <f>VLOOKUP(A149,'EBB and SSA'!$A$8:$O$49,15, FALSE)</f>
        <v>0</v>
      </c>
      <c r="I149" s="210"/>
      <c r="J149" s="211">
        <f>H149*I149</f>
        <v>0</v>
      </c>
    </row>
    <row r="150" spans="1:11" ht="13.5" thickTop="1" x14ac:dyDescent="0.2">
      <c r="A150" s="383" t="s">
        <v>208</v>
      </c>
      <c r="B150" s="384"/>
      <c r="C150" s="384"/>
      <c r="D150" s="384"/>
      <c r="E150" s="384"/>
      <c r="F150" s="384"/>
      <c r="G150" s="384"/>
      <c r="H150" s="384"/>
      <c r="I150" s="385"/>
      <c r="J150" s="252">
        <f>ROUND(J149,2)</f>
        <v>0</v>
      </c>
      <c r="K150" s="271"/>
    </row>
    <row r="151" spans="1:11" x14ac:dyDescent="0.2">
      <c r="A151" s="174"/>
      <c r="B151" s="174"/>
      <c r="C151" s="174"/>
      <c r="D151" s="139"/>
      <c r="E151" s="139"/>
      <c r="F151" s="139"/>
      <c r="G151" s="139"/>
      <c r="H151" s="139"/>
      <c r="I151" s="139"/>
      <c r="J151" s="276"/>
    </row>
    <row r="152" spans="1:11" ht="13.5" thickBot="1" x14ac:dyDescent="0.25">
      <c r="A152" s="389" t="s">
        <v>97</v>
      </c>
      <c r="B152" s="390"/>
      <c r="C152" s="390"/>
      <c r="D152" s="390"/>
      <c r="E152" s="390"/>
      <c r="F152" s="390"/>
      <c r="G152" s="390"/>
      <c r="H152" s="390"/>
      <c r="I152" s="391"/>
      <c r="J152" s="352">
        <f>ROUND(SUM(J135,J138,J141,J144,J147,J150),2)</f>
        <v>0</v>
      </c>
    </row>
    <row r="153" spans="1:11" x14ac:dyDescent="0.2">
      <c r="A153" s="238"/>
      <c r="B153" s="238"/>
      <c r="C153" s="238"/>
      <c r="D153" s="229"/>
      <c r="E153" s="229"/>
      <c r="F153" s="229"/>
      <c r="G153" s="229"/>
      <c r="H153" s="229"/>
      <c r="I153" s="229"/>
      <c r="J153" s="218"/>
    </row>
    <row r="154" spans="1:11" ht="13.5" thickBot="1" x14ac:dyDescent="0.25">
      <c r="A154" s="238"/>
      <c r="B154" s="238"/>
      <c r="C154" s="238"/>
      <c r="D154" s="229"/>
      <c r="E154" s="229"/>
      <c r="F154" s="229"/>
      <c r="G154" s="229"/>
      <c r="H154" s="229"/>
      <c r="I154" s="229"/>
      <c r="J154" s="218"/>
      <c r="K154" s="271"/>
    </row>
    <row r="155" spans="1:11" ht="13.5" thickBot="1" x14ac:dyDescent="0.25">
      <c r="A155" s="392" t="s">
        <v>217</v>
      </c>
      <c r="B155" s="393"/>
      <c r="C155" s="393"/>
      <c r="D155" s="393"/>
      <c r="E155" s="393"/>
      <c r="F155" s="393"/>
      <c r="G155" s="393"/>
      <c r="H155" s="393"/>
      <c r="I155" s="393"/>
      <c r="J155" s="394"/>
    </row>
    <row r="156" spans="1:11" ht="13.5" thickBot="1" x14ac:dyDescent="0.25">
      <c r="A156" s="236">
        <v>2.2999999999999998</v>
      </c>
      <c r="B156" s="234" t="s">
        <v>438</v>
      </c>
      <c r="C156" s="83" t="s">
        <v>189</v>
      </c>
      <c r="D156" s="83"/>
      <c r="E156" s="244"/>
      <c r="F156" s="135" t="s">
        <v>93</v>
      </c>
      <c r="G156" s="208" t="s">
        <v>95</v>
      </c>
      <c r="H156" s="209">
        <f>VLOOKUP(A156,SSA!$A$8:$L$176,12,FALSE)</f>
        <v>0</v>
      </c>
      <c r="I156" s="142"/>
      <c r="J156" s="211">
        <f>H156*I156</f>
        <v>0</v>
      </c>
      <c r="K156" s="271"/>
    </row>
    <row r="157" spans="1:11" ht="13.5" thickTop="1" x14ac:dyDescent="0.2">
      <c r="A157" s="383" t="s">
        <v>208</v>
      </c>
      <c r="B157" s="384"/>
      <c r="C157" s="384"/>
      <c r="D157" s="384"/>
      <c r="E157" s="384"/>
      <c r="F157" s="384"/>
      <c r="G157" s="384"/>
      <c r="H157" s="384"/>
      <c r="I157" s="385"/>
      <c r="J157" s="138">
        <f>ROUND(J156,2)</f>
        <v>0</v>
      </c>
    </row>
    <row r="158" spans="1:11" ht="13.5" thickBot="1" x14ac:dyDescent="0.25">
      <c r="A158" s="226"/>
      <c r="B158" s="226"/>
      <c r="C158" s="226"/>
      <c r="D158" s="216"/>
      <c r="E158" s="216"/>
      <c r="F158" s="216"/>
      <c r="G158" s="216"/>
      <c r="H158" s="216"/>
      <c r="I158" s="216"/>
      <c r="J158" s="258"/>
    </row>
    <row r="159" spans="1:11" ht="13.5" thickBot="1" x14ac:dyDescent="0.25">
      <c r="A159" s="237" t="s">
        <v>197</v>
      </c>
      <c r="B159" s="234" t="s">
        <v>439</v>
      </c>
      <c r="C159" s="83" t="s">
        <v>224</v>
      </c>
      <c r="D159" s="83"/>
      <c r="E159" s="228"/>
      <c r="F159" s="243" t="s">
        <v>93</v>
      </c>
      <c r="G159" s="208" t="s">
        <v>95</v>
      </c>
      <c r="H159" s="209">
        <f>VLOOKUP(A159,SSA!$A$8:$L$176,12,FALSE)</f>
        <v>0</v>
      </c>
      <c r="I159" s="210"/>
      <c r="J159" s="179">
        <f>H159*I159</f>
        <v>0</v>
      </c>
    </row>
    <row r="160" spans="1:11" ht="13.5" thickTop="1" x14ac:dyDescent="0.2">
      <c r="A160" s="383" t="s">
        <v>208</v>
      </c>
      <c r="B160" s="384"/>
      <c r="C160" s="384"/>
      <c r="D160" s="384"/>
      <c r="E160" s="384"/>
      <c r="F160" s="384"/>
      <c r="G160" s="384"/>
      <c r="H160" s="384"/>
      <c r="I160" s="385"/>
      <c r="J160" s="138">
        <f>ROUND(J159,2)</f>
        <v>0</v>
      </c>
    </row>
    <row r="161" spans="1:11" ht="13.5" thickBot="1" x14ac:dyDescent="0.25">
      <c r="A161" s="226"/>
      <c r="B161" s="226"/>
      <c r="C161" s="226"/>
      <c r="D161" s="216"/>
      <c r="E161" s="216"/>
      <c r="F161" s="216"/>
      <c r="G161" s="216"/>
      <c r="H161" s="216"/>
      <c r="I161" s="216"/>
      <c r="J161" s="258"/>
    </row>
    <row r="162" spans="1:11" ht="13.5" thickBot="1" x14ac:dyDescent="0.25">
      <c r="A162" s="237" t="s">
        <v>198</v>
      </c>
      <c r="B162" s="234" t="s">
        <v>440</v>
      </c>
      <c r="C162" s="83" t="s">
        <v>190</v>
      </c>
      <c r="D162" s="83"/>
      <c r="E162" s="228"/>
      <c r="F162" s="243" t="s">
        <v>93</v>
      </c>
      <c r="G162" s="208" t="s">
        <v>95</v>
      </c>
      <c r="H162" s="209">
        <f>VLOOKUP(A162,SSA!$A$8:$L$176,12,FALSE)</f>
        <v>0</v>
      </c>
      <c r="I162" s="210"/>
      <c r="J162" s="179">
        <f>H162*I162</f>
        <v>0</v>
      </c>
      <c r="K162" s="271"/>
    </row>
    <row r="163" spans="1:11" ht="13.5" thickTop="1" x14ac:dyDescent="0.2">
      <c r="A163" s="383" t="s">
        <v>208</v>
      </c>
      <c r="B163" s="384"/>
      <c r="C163" s="384"/>
      <c r="D163" s="384"/>
      <c r="E163" s="384"/>
      <c r="F163" s="384"/>
      <c r="G163" s="384"/>
      <c r="H163" s="384"/>
      <c r="I163" s="385"/>
      <c r="J163" s="138">
        <f>ROUND(J162,2)</f>
        <v>0</v>
      </c>
    </row>
    <row r="164" spans="1:11" ht="13.5" thickBot="1" x14ac:dyDescent="0.25">
      <c r="A164" s="343"/>
      <c r="B164" s="226"/>
      <c r="C164" s="226"/>
      <c r="D164" s="216"/>
      <c r="E164" s="216"/>
      <c r="F164" s="139"/>
      <c r="G164" s="139"/>
      <c r="H164" s="216"/>
      <c r="I164" s="216"/>
      <c r="J164" s="220"/>
    </row>
    <row r="165" spans="1:11" ht="13.5" thickBot="1" x14ac:dyDescent="0.25">
      <c r="A165" s="344" t="s">
        <v>271</v>
      </c>
      <c r="B165" s="234" t="s">
        <v>441</v>
      </c>
      <c r="C165" s="83" t="s">
        <v>346</v>
      </c>
      <c r="D165" s="83"/>
      <c r="E165" s="244"/>
      <c r="F165" s="135" t="s">
        <v>93</v>
      </c>
      <c r="G165" s="340" t="s">
        <v>95</v>
      </c>
      <c r="H165" s="209">
        <f>VLOOKUP(A165,SSA!$A$8:$L$176,12,FALSE)</f>
        <v>0</v>
      </c>
      <c r="I165" s="341"/>
      <c r="J165" s="179">
        <f>H165*I165</f>
        <v>0</v>
      </c>
    </row>
    <row r="166" spans="1:11" ht="13.5" thickTop="1" x14ac:dyDescent="0.2">
      <c r="A166" s="383" t="s">
        <v>208</v>
      </c>
      <c r="B166" s="384"/>
      <c r="C166" s="384"/>
      <c r="D166" s="384"/>
      <c r="E166" s="384"/>
      <c r="F166" s="384"/>
      <c r="G166" s="384"/>
      <c r="H166" s="384"/>
      <c r="I166" s="385"/>
      <c r="J166" s="138">
        <f>ROUND(J165,2)</f>
        <v>0</v>
      </c>
      <c r="K166" s="271"/>
    </row>
    <row r="167" spans="1:11" ht="13.5" thickBot="1" x14ac:dyDescent="0.25">
      <c r="A167" s="226"/>
      <c r="B167" s="226"/>
      <c r="C167" s="226"/>
      <c r="D167" s="216"/>
      <c r="E167" s="216"/>
      <c r="F167" s="216"/>
      <c r="G167" s="216"/>
      <c r="H167" s="216"/>
      <c r="I167" s="216"/>
      <c r="J167" s="258"/>
    </row>
    <row r="168" spans="1:11" ht="13.5" thickBot="1" x14ac:dyDescent="0.25">
      <c r="A168" s="237" t="s">
        <v>378</v>
      </c>
      <c r="B168" s="234" t="s">
        <v>442</v>
      </c>
      <c r="C168" s="83" t="s">
        <v>350</v>
      </c>
      <c r="D168" s="83"/>
      <c r="E168" s="207"/>
      <c r="F168" s="134" t="s">
        <v>93</v>
      </c>
      <c r="G168" s="208" t="s">
        <v>95</v>
      </c>
      <c r="H168" s="209">
        <f>VLOOKUP(A168,SSA!$A$8:$L$176,12,FALSE)</f>
        <v>0</v>
      </c>
      <c r="I168" s="210"/>
      <c r="J168" s="211">
        <f>H168*I168</f>
        <v>0</v>
      </c>
    </row>
    <row r="169" spans="1:11" ht="13.5" thickTop="1" x14ac:dyDescent="0.2">
      <c r="A169" s="383" t="s">
        <v>208</v>
      </c>
      <c r="B169" s="384"/>
      <c r="C169" s="384"/>
      <c r="D169" s="384"/>
      <c r="E169" s="384"/>
      <c r="F169" s="384"/>
      <c r="G169" s="384"/>
      <c r="H169" s="384"/>
      <c r="I169" s="385"/>
      <c r="J169" s="252">
        <f>ROUND(J168,2)</f>
        <v>0</v>
      </c>
    </row>
    <row r="170" spans="1:11" ht="13.5" thickBot="1" x14ac:dyDescent="0.25">
      <c r="A170" s="255"/>
      <c r="B170" s="255"/>
      <c r="C170" s="255"/>
      <c r="D170" s="256"/>
      <c r="E170" s="256"/>
      <c r="F170" s="256"/>
      <c r="G170" s="256"/>
      <c r="H170" s="256"/>
      <c r="I170" s="256"/>
      <c r="J170" s="217"/>
    </row>
    <row r="171" spans="1:11" ht="13.5" thickBot="1" x14ac:dyDescent="0.25">
      <c r="A171" s="242" t="s">
        <v>363</v>
      </c>
      <c r="B171" s="83" t="s">
        <v>394</v>
      </c>
      <c r="C171" s="83" t="s">
        <v>356</v>
      </c>
      <c r="D171" s="83"/>
      <c r="E171" s="207"/>
      <c r="F171" s="134" t="s">
        <v>93</v>
      </c>
      <c r="G171" s="208" t="s">
        <v>95</v>
      </c>
      <c r="H171" s="209">
        <f>VLOOKUP(A171,'EBB and SSA'!$A$8:$O$49,15, FALSE)</f>
        <v>0</v>
      </c>
      <c r="I171" s="210"/>
      <c r="J171" s="211">
        <f>H171*I171</f>
        <v>0</v>
      </c>
    </row>
    <row r="172" spans="1:11" ht="13.5" thickTop="1" x14ac:dyDescent="0.2">
      <c r="A172" s="383" t="s">
        <v>208</v>
      </c>
      <c r="B172" s="384"/>
      <c r="C172" s="384"/>
      <c r="D172" s="384"/>
      <c r="E172" s="384"/>
      <c r="F172" s="384"/>
      <c r="G172" s="384"/>
      <c r="H172" s="384"/>
      <c r="I172" s="385"/>
      <c r="J172" s="252">
        <f>ROUND(J171,2)</f>
        <v>0</v>
      </c>
    </row>
    <row r="173" spans="1:11" x14ac:dyDescent="0.2">
      <c r="A173" s="174"/>
      <c r="B173" s="174"/>
      <c r="C173" s="174"/>
      <c r="D173" s="139"/>
      <c r="E173" s="139"/>
      <c r="F173" s="139"/>
      <c r="G173" s="139"/>
      <c r="H173" s="139"/>
      <c r="I173" s="139"/>
      <c r="J173" s="276"/>
    </row>
    <row r="174" spans="1:11" ht="13.5" thickBot="1" x14ac:dyDescent="0.25">
      <c r="A174" s="389" t="s">
        <v>97</v>
      </c>
      <c r="B174" s="390"/>
      <c r="C174" s="390"/>
      <c r="D174" s="390"/>
      <c r="E174" s="390"/>
      <c r="F174" s="390"/>
      <c r="G174" s="390"/>
      <c r="H174" s="390"/>
      <c r="I174" s="391"/>
      <c r="J174" s="352">
        <f>ROUND(SUM(J157,J160,J163,J166,J169,J172),2)</f>
        <v>0</v>
      </c>
      <c r="K174" s="271"/>
    </row>
    <row r="175" spans="1:11" x14ac:dyDescent="0.2">
      <c r="A175" s="238"/>
      <c r="B175" s="238"/>
      <c r="C175" s="238"/>
      <c r="D175" s="229"/>
      <c r="E175" s="229"/>
      <c r="F175" s="229"/>
      <c r="G175" s="229"/>
      <c r="H175" s="229"/>
      <c r="I175" s="229"/>
      <c r="J175" s="218"/>
    </row>
    <row r="176" spans="1:11" ht="13.5" thickBot="1" x14ac:dyDescent="0.25">
      <c r="B176" s="21"/>
      <c r="C176" s="21"/>
      <c r="F176" s="24"/>
      <c r="G176" s="24"/>
      <c r="H176" s="27"/>
      <c r="I176" s="26"/>
      <c r="J176" s="178"/>
    </row>
    <row r="177" spans="1:11" ht="13.5" thickBot="1" x14ac:dyDescent="0.25">
      <c r="A177" s="410" t="s">
        <v>218</v>
      </c>
      <c r="B177" s="411"/>
      <c r="C177" s="411"/>
      <c r="D177" s="411"/>
      <c r="E177" s="411"/>
      <c r="F177" s="411"/>
      <c r="G177" s="411"/>
      <c r="H177" s="411"/>
      <c r="I177" s="411"/>
      <c r="J177" s="412"/>
      <c r="K177" s="271"/>
    </row>
    <row r="178" spans="1:11" ht="13.5" thickBot="1" x14ac:dyDescent="0.25">
      <c r="A178" s="240">
        <v>2.4</v>
      </c>
      <c r="B178" s="234" t="s">
        <v>434</v>
      </c>
      <c r="C178" s="83" t="s">
        <v>189</v>
      </c>
      <c r="D178" s="83"/>
      <c r="E178" s="228"/>
      <c r="F178" s="243" t="s">
        <v>93</v>
      </c>
      <c r="G178" s="208" t="s">
        <v>95</v>
      </c>
      <c r="H178" s="209">
        <f>VLOOKUP(A178,SSA!$A$8:$L$176,12,FALSE)</f>
        <v>5.25</v>
      </c>
      <c r="I178" s="210"/>
      <c r="J178" s="179">
        <f>H178*I178</f>
        <v>0</v>
      </c>
      <c r="K178" s="271"/>
    </row>
    <row r="179" spans="1:11" ht="13.5" thickTop="1" x14ac:dyDescent="0.2">
      <c r="A179" s="383" t="s">
        <v>208</v>
      </c>
      <c r="B179" s="384"/>
      <c r="C179" s="384"/>
      <c r="D179" s="384"/>
      <c r="E179" s="384"/>
      <c r="F179" s="384"/>
      <c r="G179" s="384"/>
      <c r="H179" s="384"/>
      <c r="I179" s="385"/>
      <c r="J179" s="138">
        <f>ROUND(J178,2)</f>
        <v>0</v>
      </c>
    </row>
    <row r="180" spans="1:11" ht="13.5" thickBot="1" x14ac:dyDescent="0.25">
      <c r="A180" s="226"/>
      <c r="B180" s="226"/>
      <c r="C180" s="226"/>
      <c r="D180" s="216"/>
      <c r="E180" s="216"/>
      <c r="F180" s="216"/>
      <c r="G180" s="216"/>
      <c r="H180" s="216"/>
      <c r="I180" s="216"/>
      <c r="J180" s="278"/>
      <c r="K180" s="271"/>
    </row>
    <row r="181" spans="1:11" ht="13.5" thickBot="1" x14ac:dyDescent="0.25">
      <c r="A181" s="241" t="s">
        <v>200</v>
      </c>
      <c r="B181" s="234" t="s">
        <v>435</v>
      </c>
      <c r="C181" s="282" t="s">
        <v>280</v>
      </c>
      <c r="D181" s="83"/>
      <c r="E181" s="228"/>
      <c r="F181" s="243" t="s">
        <v>93</v>
      </c>
      <c r="G181" s="208" t="s">
        <v>95</v>
      </c>
      <c r="H181" s="209">
        <f>VLOOKUP(A181,SSA!$A$8:$L$176,12,FALSE)</f>
        <v>5.25</v>
      </c>
      <c r="I181" s="210"/>
      <c r="J181" s="349">
        <f>H181*I181</f>
        <v>0</v>
      </c>
    </row>
    <row r="182" spans="1:11" ht="13.5" thickTop="1" x14ac:dyDescent="0.2">
      <c r="A182" s="383" t="s">
        <v>208</v>
      </c>
      <c r="B182" s="384"/>
      <c r="C182" s="384"/>
      <c r="D182" s="384"/>
      <c r="E182" s="384"/>
      <c r="F182" s="384"/>
      <c r="G182" s="384"/>
      <c r="H182" s="384"/>
      <c r="I182" s="385"/>
      <c r="J182" s="138">
        <f>ROUND(J181,2)</f>
        <v>0</v>
      </c>
    </row>
    <row r="183" spans="1:11" ht="13.5" thickBot="1" x14ac:dyDescent="0.25">
      <c r="A183" s="226"/>
      <c r="B183" s="226"/>
      <c r="C183" s="226"/>
      <c r="D183" s="139"/>
      <c r="E183" s="139"/>
      <c r="F183" s="139"/>
      <c r="G183" s="139"/>
      <c r="H183" s="216"/>
      <c r="I183" s="139"/>
      <c r="J183" s="278"/>
    </row>
    <row r="184" spans="1:11" ht="13.5" thickBot="1" x14ac:dyDescent="0.25">
      <c r="A184" s="241" t="s">
        <v>273</v>
      </c>
      <c r="B184" s="234" t="s">
        <v>436</v>
      </c>
      <c r="C184" s="83" t="s">
        <v>346</v>
      </c>
      <c r="D184" s="246"/>
      <c r="E184" s="345"/>
      <c r="F184" s="243" t="s">
        <v>93</v>
      </c>
      <c r="G184" s="340" t="s">
        <v>95</v>
      </c>
      <c r="H184" s="209">
        <f>VLOOKUP(A184,SSA!$A$8:$L$176,12,FALSE)</f>
        <v>5.25</v>
      </c>
      <c r="I184" s="341"/>
      <c r="J184" s="354">
        <f>H184*I184</f>
        <v>0</v>
      </c>
    </row>
    <row r="185" spans="1:11" ht="13.5" thickTop="1" x14ac:dyDescent="0.2">
      <c r="A185" s="383" t="s">
        <v>208</v>
      </c>
      <c r="B185" s="384"/>
      <c r="C185" s="384"/>
      <c r="D185" s="384"/>
      <c r="E185" s="384"/>
      <c r="F185" s="384"/>
      <c r="G185" s="384"/>
      <c r="H185" s="384"/>
      <c r="I185" s="385"/>
      <c r="J185" s="138">
        <f>ROUND(J184,2)</f>
        <v>0</v>
      </c>
    </row>
    <row r="186" spans="1:11" ht="13.5" thickBot="1" x14ac:dyDescent="0.25">
      <c r="A186" s="226"/>
      <c r="B186" s="226"/>
      <c r="C186" s="226"/>
      <c r="D186" s="216"/>
      <c r="E186" s="216"/>
      <c r="F186" s="216"/>
      <c r="G186" s="216"/>
      <c r="H186" s="216"/>
      <c r="I186" s="216"/>
      <c r="J186" s="258"/>
    </row>
    <row r="187" spans="1:11" ht="13.5" thickBot="1" x14ac:dyDescent="0.25">
      <c r="A187" s="241" t="s">
        <v>365</v>
      </c>
      <c r="B187" s="83" t="s">
        <v>393</v>
      </c>
      <c r="C187" s="83" t="s">
        <v>356</v>
      </c>
      <c r="D187" s="83"/>
      <c r="E187" s="207"/>
      <c r="F187" s="134" t="s">
        <v>93</v>
      </c>
      <c r="G187" s="208" t="s">
        <v>95</v>
      </c>
      <c r="H187" s="209">
        <f>VLOOKUP(A187,'EBB and SSA'!$A$8:$O$49,15, FALSE)</f>
        <v>0</v>
      </c>
      <c r="I187" s="210"/>
      <c r="J187" s="211">
        <f>H187*I187</f>
        <v>0</v>
      </c>
    </row>
    <row r="188" spans="1:11" ht="13.5" thickTop="1" x14ac:dyDescent="0.2">
      <c r="A188" s="383" t="s">
        <v>208</v>
      </c>
      <c r="B188" s="384"/>
      <c r="C188" s="384"/>
      <c r="D188" s="384"/>
      <c r="E188" s="384"/>
      <c r="F188" s="384"/>
      <c r="G188" s="384"/>
      <c r="H188" s="384"/>
      <c r="I188" s="385"/>
      <c r="J188" s="252">
        <f>ROUND(J187,2)</f>
        <v>0</v>
      </c>
    </row>
    <row r="189" spans="1:11" ht="13.5" thickBot="1" x14ac:dyDescent="0.25">
      <c r="A189" s="226"/>
      <c r="B189" s="226"/>
      <c r="C189" s="226"/>
      <c r="D189" s="216"/>
      <c r="E189" s="216"/>
      <c r="F189" s="216"/>
      <c r="G189" s="216"/>
      <c r="H189" s="216"/>
      <c r="I189" s="216"/>
      <c r="J189" s="258"/>
      <c r="K189" s="271"/>
    </row>
    <row r="190" spans="1:11" ht="13.5" thickBot="1" x14ac:dyDescent="0.25">
      <c r="A190" s="241" t="s">
        <v>381</v>
      </c>
      <c r="B190" s="234" t="s">
        <v>437</v>
      </c>
      <c r="C190" s="83" t="s">
        <v>260</v>
      </c>
      <c r="D190" s="265"/>
      <c r="E190" s="266"/>
      <c r="F190" s="262" t="s">
        <v>93</v>
      </c>
      <c r="G190" s="263" t="s">
        <v>95</v>
      </c>
      <c r="H190" s="209">
        <f>VLOOKUP(A190,SSA!$A$8:$L$176,12,FALSE)</f>
        <v>5.25</v>
      </c>
      <c r="I190" s="264"/>
      <c r="J190" s="355">
        <f>H190*I190</f>
        <v>0</v>
      </c>
    </row>
    <row r="191" spans="1:11" ht="13.5" thickTop="1" x14ac:dyDescent="0.2">
      <c r="A191" s="383" t="s">
        <v>208</v>
      </c>
      <c r="B191" s="384"/>
      <c r="C191" s="384"/>
      <c r="D191" s="384"/>
      <c r="E191" s="384"/>
      <c r="F191" s="384"/>
      <c r="G191" s="384"/>
      <c r="H191" s="384"/>
      <c r="I191" s="385"/>
      <c r="J191" s="138">
        <f>ROUND(J190,2)</f>
        <v>0</v>
      </c>
    </row>
    <row r="192" spans="1:11" x14ac:dyDescent="0.2">
      <c r="A192" s="174"/>
      <c r="B192" s="174"/>
      <c r="C192" s="174"/>
      <c r="D192" s="139"/>
      <c r="E192" s="139"/>
      <c r="F192" s="139"/>
      <c r="G192" s="139"/>
      <c r="H192" s="139"/>
      <c r="I192" s="139"/>
      <c r="J192" s="225"/>
      <c r="K192" s="271"/>
    </row>
    <row r="193" spans="1:10" ht="13.5" thickBot="1" x14ac:dyDescent="0.25">
      <c r="A193" s="389" t="s">
        <v>97</v>
      </c>
      <c r="B193" s="390"/>
      <c r="C193" s="390"/>
      <c r="D193" s="390"/>
      <c r="E193" s="390"/>
      <c r="F193" s="390"/>
      <c r="G193" s="390"/>
      <c r="H193" s="390"/>
      <c r="I193" s="391"/>
      <c r="J193" s="352">
        <f>ROUND(SUM(J179,J182,J185,J188,J191),2)</f>
        <v>0</v>
      </c>
    </row>
    <row r="194" spans="1:10" x14ac:dyDescent="0.2">
      <c r="A194" s="174"/>
      <c r="B194" s="174"/>
      <c r="C194" s="174"/>
      <c r="D194" s="116"/>
      <c r="E194" s="139"/>
      <c r="F194" s="139"/>
      <c r="G194" s="139"/>
      <c r="H194" s="140"/>
      <c r="I194" s="141"/>
      <c r="J194" s="178"/>
    </row>
    <row r="195" spans="1:10" ht="12.75" customHeight="1" thickBot="1" x14ac:dyDescent="0.25">
      <c r="A195" s="174"/>
      <c r="B195" s="174"/>
      <c r="C195" s="174"/>
      <c r="D195" s="116"/>
      <c r="E195" s="139"/>
      <c r="F195" s="139"/>
      <c r="G195" s="139"/>
      <c r="H195" s="140"/>
      <c r="I195" s="141"/>
      <c r="J195" s="178"/>
    </row>
    <row r="196" spans="1:10" ht="13.5" thickBot="1" x14ac:dyDescent="0.25">
      <c r="A196" s="410" t="s">
        <v>219</v>
      </c>
      <c r="B196" s="411"/>
      <c r="C196" s="411"/>
      <c r="D196" s="411"/>
      <c r="E196" s="411"/>
      <c r="F196" s="411"/>
      <c r="G196" s="411"/>
      <c r="H196" s="411"/>
      <c r="I196" s="411"/>
      <c r="J196" s="412"/>
    </row>
    <row r="197" spans="1:10" ht="13.5" thickBot="1" x14ac:dyDescent="0.25">
      <c r="A197" s="240">
        <v>2.5</v>
      </c>
      <c r="B197" s="234" t="s">
        <v>434</v>
      </c>
      <c r="C197" s="83" t="s">
        <v>189</v>
      </c>
      <c r="D197" s="83"/>
      <c r="E197" s="70"/>
      <c r="F197" s="243" t="s">
        <v>93</v>
      </c>
      <c r="G197" s="219" t="s">
        <v>96</v>
      </c>
      <c r="H197" s="209">
        <f>VLOOKUP(A197,SSA!$A$8:$L$176,12,FALSE)</f>
        <v>0</v>
      </c>
      <c r="I197" s="210"/>
      <c r="J197" s="354">
        <f>H197*I197</f>
        <v>0</v>
      </c>
    </row>
    <row r="198" spans="1:10" ht="13.5" thickTop="1" x14ac:dyDescent="0.2">
      <c r="A198" s="383" t="s">
        <v>208</v>
      </c>
      <c r="B198" s="384"/>
      <c r="C198" s="384"/>
      <c r="D198" s="384"/>
      <c r="E198" s="384"/>
      <c r="F198" s="384"/>
      <c r="G198" s="384"/>
      <c r="H198" s="384"/>
      <c r="I198" s="385"/>
      <c r="J198" s="138">
        <f>ROUND(J197,2)</f>
        <v>0</v>
      </c>
    </row>
    <row r="199" spans="1:10" ht="13.5" thickBot="1" x14ac:dyDescent="0.25">
      <c r="A199" s="226"/>
      <c r="B199" s="226"/>
      <c r="C199" s="226"/>
      <c r="D199" s="216"/>
      <c r="E199" s="216"/>
      <c r="F199" s="216"/>
      <c r="G199" s="216"/>
      <c r="H199" s="216"/>
      <c r="I199" s="216"/>
      <c r="J199" s="245"/>
    </row>
    <row r="200" spans="1:10" ht="13.5" thickBot="1" x14ac:dyDescent="0.25">
      <c r="A200" s="241" t="s">
        <v>202</v>
      </c>
      <c r="B200" s="234" t="s">
        <v>435</v>
      </c>
      <c r="C200" s="282" t="s">
        <v>280</v>
      </c>
      <c r="D200" s="83"/>
      <c r="E200" s="70"/>
      <c r="F200" s="243" t="s">
        <v>93</v>
      </c>
      <c r="G200" s="219" t="s">
        <v>96</v>
      </c>
      <c r="H200" s="209">
        <f>VLOOKUP(A200,SSA!$A$8:$L$176,12,FALSE)</f>
        <v>0</v>
      </c>
      <c r="I200" s="210"/>
      <c r="J200" s="349">
        <f>H200*I200</f>
        <v>0</v>
      </c>
    </row>
    <row r="201" spans="1:10" ht="13.5" thickTop="1" x14ac:dyDescent="0.2">
      <c r="A201" s="383" t="s">
        <v>208</v>
      </c>
      <c r="B201" s="384"/>
      <c r="C201" s="384"/>
      <c r="D201" s="384"/>
      <c r="E201" s="384"/>
      <c r="F201" s="384"/>
      <c r="G201" s="384"/>
      <c r="H201" s="384"/>
      <c r="I201" s="385"/>
      <c r="J201" s="138">
        <f>ROUND(J200,2)</f>
        <v>0</v>
      </c>
    </row>
    <row r="202" spans="1:10" ht="13.5" thickBot="1" x14ac:dyDescent="0.25">
      <c r="A202" s="226"/>
      <c r="B202" s="226"/>
      <c r="C202" s="226"/>
      <c r="D202" s="221"/>
      <c r="E202" s="116"/>
      <c r="F202" s="116"/>
      <c r="G202" s="116"/>
      <c r="H202" s="346"/>
      <c r="I202" s="261"/>
      <c r="J202" s="272"/>
    </row>
    <row r="203" spans="1:10" ht="13.5" thickBot="1" x14ac:dyDescent="0.25">
      <c r="A203" s="241" t="s">
        <v>275</v>
      </c>
      <c r="B203" s="234" t="s">
        <v>436</v>
      </c>
      <c r="C203" s="83" t="s">
        <v>346</v>
      </c>
      <c r="D203" s="83"/>
      <c r="E203" s="70"/>
      <c r="F203" s="243" t="s">
        <v>93</v>
      </c>
      <c r="G203" s="219" t="s">
        <v>96</v>
      </c>
      <c r="H203" s="209">
        <f>VLOOKUP(A203,SSA!$A$8:$L$176,12,FALSE)</f>
        <v>0</v>
      </c>
      <c r="I203" s="210"/>
      <c r="J203" s="349">
        <f>H203*I203</f>
        <v>0</v>
      </c>
    </row>
    <row r="204" spans="1:10" ht="13.5" thickTop="1" x14ac:dyDescent="0.2">
      <c r="A204" s="383" t="s">
        <v>208</v>
      </c>
      <c r="B204" s="384"/>
      <c r="C204" s="384"/>
      <c r="D204" s="384"/>
      <c r="E204" s="384"/>
      <c r="F204" s="384"/>
      <c r="G204" s="384"/>
      <c r="H204" s="384"/>
      <c r="I204" s="385"/>
      <c r="J204" s="138">
        <f>ROUND(J203,2)</f>
        <v>0</v>
      </c>
    </row>
    <row r="205" spans="1:10" ht="13.5" thickBot="1" x14ac:dyDescent="0.25">
      <c r="A205" s="226"/>
      <c r="B205" s="226"/>
      <c r="C205" s="226"/>
      <c r="D205" s="221"/>
      <c r="E205" s="221"/>
      <c r="F205" s="221"/>
      <c r="G205" s="221"/>
      <c r="H205" s="346"/>
      <c r="I205" s="261"/>
      <c r="J205" s="272"/>
    </row>
    <row r="206" spans="1:10" ht="13.5" thickBot="1" x14ac:dyDescent="0.25">
      <c r="A206" s="241" t="s">
        <v>367</v>
      </c>
      <c r="B206" s="83" t="s">
        <v>395</v>
      </c>
      <c r="C206" s="83" t="s">
        <v>356</v>
      </c>
      <c r="D206" s="83"/>
      <c r="E206" s="70"/>
      <c r="F206" s="134" t="s">
        <v>93</v>
      </c>
      <c r="G206" s="208" t="s">
        <v>95</v>
      </c>
      <c r="H206" s="209">
        <f>VLOOKUP(A206,'EBB and SSA'!$A$8:$O$49,15, FALSE)</f>
        <v>0</v>
      </c>
      <c r="I206" s="210"/>
      <c r="J206" s="211">
        <f>H206*I206</f>
        <v>0</v>
      </c>
    </row>
    <row r="207" spans="1:10" ht="13.5" thickTop="1" x14ac:dyDescent="0.2">
      <c r="A207" s="383" t="s">
        <v>208</v>
      </c>
      <c r="B207" s="384"/>
      <c r="C207" s="384"/>
      <c r="D207" s="384"/>
      <c r="E207" s="384"/>
      <c r="F207" s="384"/>
      <c r="G207" s="384"/>
      <c r="H207" s="384"/>
      <c r="I207" s="385"/>
      <c r="J207" s="252">
        <f>ROUND(J206,2)</f>
        <v>0</v>
      </c>
    </row>
    <row r="208" spans="1:10" ht="13.5" thickBot="1" x14ac:dyDescent="0.25">
      <c r="A208" s="226"/>
      <c r="B208" s="226"/>
      <c r="C208" s="226"/>
      <c r="D208" s="221"/>
      <c r="E208" s="221"/>
      <c r="F208" s="221"/>
      <c r="G208" s="221"/>
      <c r="H208" s="346"/>
      <c r="I208" s="261"/>
      <c r="J208" s="272"/>
    </row>
    <row r="209" spans="1:10" ht="13.5" thickBot="1" x14ac:dyDescent="0.25">
      <c r="A209" s="241" t="s">
        <v>385</v>
      </c>
      <c r="B209" s="234" t="s">
        <v>437</v>
      </c>
      <c r="C209" s="83" t="s">
        <v>260</v>
      </c>
      <c r="D209" s="83" t="s">
        <v>260</v>
      </c>
      <c r="E209" s="70" t="s">
        <v>263</v>
      </c>
      <c r="F209" s="262" t="s">
        <v>93</v>
      </c>
      <c r="G209" s="253" t="s">
        <v>96</v>
      </c>
      <c r="H209" s="209">
        <f>VLOOKUP(A209,SSA!$A$8:$L$176,12,FALSE)</f>
        <v>30.25</v>
      </c>
      <c r="I209" s="210">
        <v>1</v>
      </c>
      <c r="J209" s="356">
        <f>H209*I209</f>
        <v>30.25</v>
      </c>
    </row>
    <row r="210" spans="1:10" ht="13.5" thickTop="1" x14ac:dyDescent="0.2">
      <c r="A210" s="383" t="s">
        <v>208</v>
      </c>
      <c r="B210" s="384"/>
      <c r="C210" s="384"/>
      <c r="D210" s="384"/>
      <c r="E210" s="384"/>
      <c r="F210" s="384"/>
      <c r="G210" s="384"/>
      <c r="H210" s="384"/>
      <c r="I210" s="385"/>
      <c r="J210" s="138">
        <f>ROUND(J209,2)</f>
        <v>30.25</v>
      </c>
    </row>
    <row r="211" spans="1:10" x14ac:dyDescent="0.2">
      <c r="A211" s="174"/>
      <c r="B211" s="174"/>
      <c r="C211" s="174"/>
      <c r="D211" s="116"/>
      <c r="E211" s="116"/>
      <c r="F211" s="116"/>
      <c r="G211" s="116"/>
      <c r="H211" s="143"/>
      <c r="I211" s="141"/>
      <c r="J211" s="178"/>
    </row>
    <row r="212" spans="1:10" ht="13.5" thickBot="1" x14ac:dyDescent="0.25">
      <c r="A212" s="389" t="s">
        <v>97</v>
      </c>
      <c r="B212" s="390"/>
      <c r="C212" s="390"/>
      <c r="D212" s="390"/>
      <c r="E212" s="390"/>
      <c r="F212" s="390"/>
      <c r="G212" s="390"/>
      <c r="H212" s="390"/>
      <c r="I212" s="391"/>
      <c r="J212" s="352">
        <f>ROUND(SUM(J198,J201,J204,J207,J210),2)</f>
        <v>30.25</v>
      </c>
    </row>
    <row r="213" spans="1:10" x14ac:dyDescent="0.2">
      <c r="A213" s="174"/>
      <c r="B213" s="174"/>
      <c r="C213" s="174"/>
      <c r="D213" s="116"/>
      <c r="E213" s="116"/>
      <c r="F213" s="116"/>
      <c r="G213" s="116"/>
      <c r="H213" s="143"/>
      <c r="I213" s="141"/>
      <c r="J213" s="178"/>
    </row>
    <row r="214" spans="1:10" ht="13.5" thickBot="1" x14ac:dyDescent="0.25">
      <c r="A214" s="174"/>
      <c r="B214" s="174"/>
      <c r="C214" s="174"/>
      <c r="D214" s="116"/>
      <c r="E214" s="116"/>
      <c r="F214" s="116"/>
      <c r="G214" s="116"/>
      <c r="H214" s="143"/>
      <c r="I214" s="141"/>
      <c r="J214" s="178"/>
    </row>
    <row r="215" spans="1:10" ht="13.5" thickBot="1" x14ac:dyDescent="0.25">
      <c r="A215" s="410" t="s">
        <v>220</v>
      </c>
      <c r="B215" s="411"/>
      <c r="C215" s="411"/>
      <c r="D215" s="411"/>
      <c r="E215" s="411"/>
      <c r="F215" s="411"/>
      <c r="G215" s="411"/>
      <c r="H215" s="411"/>
      <c r="I215" s="411"/>
      <c r="J215" s="412"/>
    </row>
    <row r="216" spans="1:10" ht="13.5" thickBot="1" x14ac:dyDescent="0.25">
      <c r="A216" s="240">
        <v>2.6</v>
      </c>
      <c r="B216" s="234" t="s">
        <v>438</v>
      </c>
      <c r="C216" s="83" t="s">
        <v>189</v>
      </c>
      <c r="D216" s="83" t="s">
        <v>261</v>
      </c>
      <c r="E216" s="70" t="s">
        <v>263</v>
      </c>
      <c r="F216" s="243" t="s">
        <v>93</v>
      </c>
      <c r="G216" s="208" t="s">
        <v>95</v>
      </c>
      <c r="H216" s="209">
        <f>VLOOKUP(A216,SSA!$A$8:$L$176,12,FALSE)</f>
        <v>5.25</v>
      </c>
      <c r="I216" s="210">
        <v>1</v>
      </c>
      <c r="J216" s="354">
        <f>H216*I216</f>
        <v>5.25</v>
      </c>
    </row>
    <row r="217" spans="1:10" ht="13.5" thickTop="1" x14ac:dyDescent="0.2">
      <c r="A217" s="383" t="s">
        <v>208</v>
      </c>
      <c r="B217" s="384"/>
      <c r="C217" s="384"/>
      <c r="D217" s="384"/>
      <c r="E217" s="384"/>
      <c r="F217" s="384"/>
      <c r="G217" s="384"/>
      <c r="H217" s="384"/>
      <c r="I217" s="385"/>
      <c r="J217" s="138">
        <f>ROUND(J216,2)</f>
        <v>5.25</v>
      </c>
    </row>
    <row r="218" spans="1:10" ht="13.5" thickBot="1" x14ac:dyDescent="0.25">
      <c r="A218" s="226"/>
      <c r="B218" s="226"/>
      <c r="C218" s="226"/>
      <c r="D218" s="216"/>
      <c r="E218" s="216"/>
      <c r="F218" s="216"/>
      <c r="G218" s="216"/>
      <c r="H218" s="216"/>
      <c r="I218" s="216"/>
      <c r="J218" s="258"/>
    </row>
    <row r="219" spans="1:10" ht="13.5" thickBot="1" x14ac:dyDescent="0.25">
      <c r="A219" s="241" t="s">
        <v>203</v>
      </c>
      <c r="B219" s="234" t="s">
        <v>443</v>
      </c>
      <c r="C219" s="282" t="s">
        <v>280</v>
      </c>
      <c r="D219" s="83"/>
      <c r="E219" s="244"/>
      <c r="F219" s="135" t="s">
        <v>93</v>
      </c>
      <c r="G219" s="208" t="s">
        <v>95</v>
      </c>
      <c r="H219" s="209">
        <f>VLOOKUP(A219,SSA!$A$8:$L$176,12,FALSE)</f>
        <v>5.25</v>
      </c>
      <c r="I219" s="210"/>
      <c r="J219" s="355">
        <f>H219*I219</f>
        <v>0</v>
      </c>
    </row>
    <row r="220" spans="1:10" ht="13.5" thickTop="1" x14ac:dyDescent="0.2">
      <c r="A220" s="383" t="s">
        <v>208</v>
      </c>
      <c r="B220" s="384"/>
      <c r="C220" s="384"/>
      <c r="D220" s="384"/>
      <c r="E220" s="384"/>
      <c r="F220" s="384"/>
      <c r="G220" s="384"/>
      <c r="H220" s="384"/>
      <c r="I220" s="385"/>
      <c r="J220" s="138">
        <f>ROUND(J219,2)</f>
        <v>0</v>
      </c>
    </row>
    <row r="221" spans="1:10" ht="13.5" thickBot="1" x14ac:dyDescent="0.25">
      <c r="A221" s="226"/>
      <c r="B221" s="226"/>
      <c r="C221" s="226"/>
      <c r="D221" s="116"/>
      <c r="E221" s="175"/>
      <c r="F221" s="175"/>
      <c r="G221" s="180"/>
      <c r="H221" s="214"/>
      <c r="I221" s="141"/>
      <c r="J221" s="347"/>
    </row>
    <row r="222" spans="1:10" ht="13.5" thickBot="1" x14ac:dyDescent="0.25">
      <c r="A222" s="241" t="s">
        <v>276</v>
      </c>
      <c r="B222" s="234" t="s">
        <v>441</v>
      </c>
      <c r="C222" s="83" t="s">
        <v>346</v>
      </c>
      <c r="D222" s="246"/>
      <c r="E222" s="345"/>
      <c r="F222" s="243" t="s">
        <v>93</v>
      </c>
      <c r="G222" s="340" t="s">
        <v>95</v>
      </c>
      <c r="H222" s="209">
        <f>VLOOKUP(A222,SSA!$A$8:$L$176,12,FALSE)</f>
        <v>5.25</v>
      </c>
      <c r="I222" s="341"/>
      <c r="J222" s="349">
        <f>H222*I222</f>
        <v>0</v>
      </c>
    </row>
    <row r="223" spans="1:10" ht="13.5" thickTop="1" x14ac:dyDescent="0.2">
      <c r="A223" s="383" t="s">
        <v>208</v>
      </c>
      <c r="B223" s="384"/>
      <c r="C223" s="384"/>
      <c r="D223" s="384"/>
      <c r="E223" s="384"/>
      <c r="F223" s="384"/>
      <c r="G223" s="384"/>
      <c r="H223" s="384"/>
      <c r="I223" s="385"/>
      <c r="J223" s="138">
        <f>ROUND(J222,2)</f>
        <v>0</v>
      </c>
    </row>
    <row r="224" spans="1:10" ht="13.5" thickBot="1" x14ac:dyDescent="0.25">
      <c r="A224" s="226"/>
      <c r="B224" s="226"/>
      <c r="C224" s="226"/>
      <c r="D224" s="221"/>
      <c r="E224" s="222"/>
      <c r="F224" s="222"/>
      <c r="G224" s="223"/>
      <c r="H224" s="214"/>
      <c r="I224" s="261"/>
      <c r="J224" s="273"/>
    </row>
    <row r="225" spans="1:10" ht="13.5" thickBot="1" x14ac:dyDescent="0.25">
      <c r="A225" s="241" t="s">
        <v>368</v>
      </c>
      <c r="B225" s="83" t="s">
        <v>396</v>
      </c>
      <c r="C225" s="83" t="s">
        <v>356</v>
      </c>
      <c r="D225" s="83"/>
      <c r="E225" s="207"/>
      <c r="F225" s="134" t="s">
        <v>93</v>
      </c>
      <c r="G225" s="208" t="s">
        <v>95</v>
      </c>
      <c r="H225" s="209">
        <f>VLOOKUP(A225,'EBB and SSA'!$A$8:$O$49,15, FALSE)</f>
        <v>0</v>
      </c>
      <c r="I225" s="210"/>
      <c r="J225" s="211">
        <f>H225*I225</f>
        <v>0</v>
      </c>
    </row>
    <row r="226" spans="1:10" ht="13.5" thickTop="1" x14ac:dyDescent="0.2">
      <c r="A226" s="383" t="s">
        <v>208</v>
      </c>
      <c r="B226" s="384"/>
      <c r="C226" s="384"/>
      <c r="D226" s="384"/>
      <c r="E226" s="384"/>
      <c r="F226" s="384"/>
      <c r="G226" s="384"/>
      <c r="H226" s="384"/>
      <c r="I226" s="385"/>
      <c r="J226" s="252">
        <f>ROUND(J225,2)</f>
        <v>0</v>
      </c>
    </row>
    <row r="227" spans="1:10" ht="13.5" thickBot="1" x14ac:dyDescent="0.25">
      <c r="A227" s="226"/>
      <c r="B227" s="226"/>
      <c r="C227" s="226"/>
      <c r="D227" s="221"/>
      <c r="E227" s="222"/>
      <c r="F227" s="222"/>
      <c r="G227" s="223"/>
      <c r="H227" s="214"/>
      <c r="I227" s="261"/>
      <c r="J227" s="273"/>
    </row>
    <row r="228" spans="1:10" ht="13.5" thickBot="1" x14ac:dyDescent="0.25">
      <c r="A228" s="241" t="s">
        <v>387</v>
      </c>
      <c r="B228" s="234" t="s">
        <v>444</v>
      </c>
      <c r="C228" s="83" t="s">
        <v>260</v>
      </c>
      <c r="D228" s="83"/>
      <c r="E228" s="207"/>
      <c r="F228" s="134" t="s">
        <v>93</v>
      </c>
      <c r="G228" s="208" t="s">
        <v>95</v>
      </c>
      <c r="H228" s="209">
        <f>VLOOKUP(A228,SSA!$A$8:$L$176,12,FALSE)</f>
        <v>5.25</v>
      </c>
      <c r="I228" s="210"/>
      <c r="J228" s="211">
        <f>H228*I228</f>
        <v>0</v>
      </c>
    </row>
    <row r="229" spans="1:10" ht="13.5" thickTop="1" x14ac:dyDescent="0.2">
      <c r="A229" s="383" t="s">
        <v>208</v>
      </c>
      <c r="B229" s="384"/>
      <c r="C229" s="384"/>
      <c r="D229" s="384"/>
      <c r="E229" s="384"/>
      <c r="F229" s="384"/>
      <c r="G229" s="384"/>
      <c r="H229" s="384"/>
      <c r="I229" s="385"/>
      <c r="J229" s="252">
        <f>ROUND(J228,2)</f>
        <v>0</v>
      </c>
    </row>
    <row r="230" spans="1:10" x14ac:dyDescent="0.2">
      <c r="A230" s="174"/>
      <c r="B230" s="174"/>
      <c r="C230" s="174"/>
      <c r="D230" s="116"/>
      <c r="E230" s="175"/>
      <c r="F230" s="175"/>
      <c r="G230" s="180"/>
      <c r="H230" s="140"/>
      <c r="I230" s="141"/>
      <c r="J230" s="280"/>
    </row>
    <row r="231" spans="1:10" ht="13.5" thickBot="1" x14ac:dyDescent="0.25">
      <c r="A231" s="389" t="s">
        <v>97</v>
      </c>
      <c r="B231" s="390"/>
      <c r="C231" s="390"/>
      <c r="D231" s="390"/>
      <c r="E231" s="390"/>
      <c r="F231" s="390"/>
      <c r="G231" s="390"/>
      <c r="H231" s="390"/>
      <c r="I231" s="391"/>
      <c r="J231" s="353">
        <f>ROUND(SUM(J217,J220,J223,J226,J229),2)</f>
        <v>5.25</v>
      </c>
    </row>
    <row r="232" spans="1:10" x14ac:dyDescent="0.2">
      <c r="A232" s="174"/>
      <c r="B232" s="174"/>
      <c r="C232" s="174"/>
      <c r="D232" s="116"/>
      <c r="E232" s="175"/>
      <c r="F232" s="175"/>
      <c r="G232" s="180"/>
      <c r="H232" s="140"/>
      <c r="I232" s="141"/>
      <c r="J232" s="181"/>
    </row>
    <row r="233" spans="1:10" ht="13.5" thickBot="1" x14ac:dyDescent="0.25">
      <c r="A233" s="174"/>
      <c r="B233" s="174"/>
      <c r="C233" s="174"/>
      <c r="D233" s="116"/>
      <c r="E233" s="175"/>
      <c r="F233" s="175"/>
      <c r="G233" s="180"/>
      <c r="H233" s="140"/>
      <c r="I233" s="141"/>
      <c r="J233" s="181"/>
    </row>
    <row r="234" spans="1:10" ht="13.5" thickBot="1" x14ac:dyDescent="0.25">
      <c r="A234" s="410" t="s">
        <v>221</v>
      </c>
      <c r="B234" s="411"/>
      <c r="C234" s="411"/>
      <c r="D234" s="411"/>
      <c r="E234" s="411"/>
      <c r="F234" s="411"/>
      <c r="G234" s="411"/>
      <c r="H234" s="411"/>
      <c r="I234" s="411"/>
      <c r="J234" s="412"/>
    </row>
    <row r="235" spans="1:10" ht="13.5" thickBot="1" x14ac:dyDescent="0.25">
      <c r="A235" s="240">
        <v>2.7</v>
      </c>
      <c r="B235" s="234" t="s">
        <v>438</v>
      </c>
      <c r="C235" s="83" t="s">
        <v>189</v>
      </c>
      <c r="D235" s="83"/>
      <c r="E235" s="228"/>
      <c r="F235" s="243" t="s">
        <v>93</v>
      </c>
      <c r="G235" s="219" t="s">
        <v>96</v>
      </c>
      <c r="H235" s="209">
        <f>VLOOKUP(A235,SSA!$A$8:$L$176,12,FALSE)</f>
        <v>0</v>
      </c>
      <c r="I235" s="210"/>
      <c r="J235" s="354">
        <f>H235*I235</f>
        <v>0</v>
      </c>
    </row>
    <row r="236" spans="1:10" ht="13.5" thickTop="1" x14ac:dyDescent="0.2">
      <c r="A236" s="383" t="s">
        <v>208</v>
      </c>
      <c r="B236" s="384"/>
      <c r="C236" s="384"/>
      <c r="D236" s="384"/>
      <c r="E236" s="384"/>
      <c r="F236" s="384"/>
      <c r="G236" s="384"/>
      <c r="H236" s="384"/>
      <c r="I236" s="385"/>
      <c r="J236" s="138">
        <f>ROUND(J235,2)</f>
        <v>0</v>
      </c>
    </row>
    <row r="237" spans="1:10" ht="13.5" thickBot="1" x14ac:dyDescent="0.25">
      <c r="A237" s="226"/>
      <c r="B237" s="226"/>
      <c r="C237" s="226"/>
      <c r="D237" s="216"/>
      <c r="E237" s="216"/>
      <c r="F237" s="216"/>
      <c r="G237" s="216"/>
      <c r="H237" s="216"/>
      <c r="I237" s="216"/>
      <c r="J237" s="258"/>
    </row>
    <row r="238" spans="1:10" ht="13.5" thickBot="1" x14ac:dyDescent="0.25">
      <c r="A238" s="241" t="s">
        <v>204</v>
      </c>
      <c r="B238" s="234" t="s">
        <v>443</v>
      </c>
      <c r="C238" s="282" t="s">
        <v>280</v>
      </c>
      <c r="D238" s="83"/>
      <c r="E238" s="244"/>
      <c r="F238" s="135" t="s">
        <v>93</v>
      </c>
      <c r="G238" s="219" t="s">
        <v>96</v>
      </c>
      <c r="H238" s="209">
        <f>VLOOKUP(A238,SSA!$A$8:$L$176,12,FALSE)</f>
        <v>0</v>
      </c>
      <c r="I238" s="210"/>
      <c r="J238" s="349">
        <f>H238*I238</f>
        <v>0</v>
      </c>
    </row>
    <row r="239" spans="1:10" ht="13.5" thickTop="1" x14ac:dyDescent="0.2">
      <c r="A239" s="383" t="s">
        <v>208</v>
      </c>
      <c r="B239" s="384"/>
      <c r="C239" s="384"/>
      <c r="D239" s="384"/>
      <c r="E239" s="384"/>
      <c r="F239" s="384"/>
      <c r="G239" s="384"/>
      <c r="H239" s="384"/>
      <c r="I239" s="385"/>
      <c r="J239" s="138">
        <f>ROUND(J238,2)</f>
        <v>0</v>
      </c>
    </row>
    <row r="240" spans="1:10" ht="13.5" thickBot="1" x14ac:dyDescent="0.25">
      <c r="A240" s="139"/>
      <c r="B240" s="216"/>
      <c r="C240" s="216"/>
      <c r="D240" s="139"/>
      <c r="E240" s="139"/>
      <c r="F240" s="139"/>
      <c r="G240" s="139"/>
      <c r="H240" s="216"/>
      <c r="I240" s="139"/>
      <c r="J240" s="258"/>
    </row>
    <row r="241" spans="1:10" ht="13.5" thickBot="1" x14ac:dyDescent="0.25">
      <c r="A241" s="348" t="s">
        <v>277</v>
      </c>
      <c r="B241" s="234" t="s">
        <v>441</v>
      </c>
      <c r="C241" s="83" t="s">
        <v>346</v>
      </c>
      <c r="D241" s="246"/>
      <c r="E241" s="345"/>
      <c r="F241" s="243" t="s">
        <v>93</v>
      </c>
      <c r="G241" s="219" t="s">
        <v>96</v>
      </c>
      <c r="H241" s="209">
        <f>VLOOKUP(A241,SSA!$A$8:$L$176,12,FALSE)</f>
        <v>0</v>
      </c>
      <c r="I241" s="341"/>
      <c r="J241" s="356">
        <f>H241*I241</f>
        <v>0</v>
      </c>
    </row>
    <row r="242" spans="1:10" ht="13.5" thickTop="1" x14ac:dyDescent="0.2">
      <c r="A242" s="383" t="s">
        <v>208</v>
      </c>
      <c r="B242" s="384"/>
      <c r="C242" s="384"/>
      <c r="D242" s="384"/>
      <c r="E242" s="384"/>
      <c r="F242" s="384"/>
      <c r="G242" s="384"/>
      <c r="H242" s="384"/>
      <c r="I242" s="385"/>
      <c r="J242" s="138">
        <f>ROUND(J241,2)</f>
        <v>0</v>
      </c>
    </row>
    <row r="243" spans="1:10" ht="13.5" thickBot="1" x14ac:dyDescent="0.25">
      <c r="A243" s="226"/>
      <c r="B243" s="226"/>
      <c r="C243" s="226"/>
      <c r="D243" s="216"/>
      <c r="E243" s="216"/>
      <c r="F243" s="216"/>
      <c r="G243" s="216"/>
      <c r="H243" s="216"/>
      <c r="I243" s="216"/>
      <c r="J243" s="258"/>
    </row>
    <row r="244" spans="1:10" ht="13.5" thickBot="1" x14ac:dyDescent="0.25">
      <c r="A244" s="241" t="s">
        <v>370</v>
      </c>
      <c r="B244" s="83" t="s">
        <v>396</v>
      </c>
      <c r="C244" s="83" t="s">
        <v>356</v>
      </c>
      <c r="D244" s="83"/>
      <c r="E244" s="207"/>
      <c r="F244" s="134" t="s">
        <v>93</v>
      </c>
      <c r="G244" s="208" t="s">
        <v>95</v>
      </c>
      <c r="H244" s="209">
        <f>VLOOKUP(A244,'EBB and SSA'!$A$8:$O$49,15, FALSE)</f>
        <v>0</v>
      </c>
      <c r="I244" s="210"/>
      <c r="J244" s="211">
        <f>H244*I244</f>
        <v>0</v>
      </c>
    </row>
    <row r="245" spans="1:10" ht="13.5" thickTop="1" x14ac:dyDescent="0.2">
      <c r="A245" s="383" t="s">
        <v>208</v>
      </c>
      <c r="B245" s="384"/>
      <c r="C245" s="384"/>
      <c r="D245" s="384"/>
      <c r="E245" s="384"/>
      <c r="F245" s="384"/>
      <c r="G245" s="384"/>
      <c r="H245" s="384"/>
      <c r="I245" s="385"/>
      <c r="J245" s="252">
        <f>ROUND(J244,2)</f>
        <v>0</v>
      </c>
    </row>
    <row r="246" spans="1:10" ht="13.5" thickBot="1" x14ac:dyDescent="0.25">
      <c r="A246" s="226"/>
      <c r="B246" s="226"/>
      <c r="C246" s="226"/>
      <c r="D246" s="216"/>
      <c r="E246" s="216"/>
      <c r="F246" s="216"/>
      <c r="G246" s="216"/>
      <c r="H246" s="216"/>
      <c r="I246" s="216"/>
      <c r="J246" s="258"/>
    </row>
    <row r="247" spans="1:10" ht="13.5" thickBot="1" x14ac:dyDescent="0.25">
      <c r="A247" s="270" t="s">
        <v>389</v>
      </c>
      <c r="B247" s="234" t="s">
        <v>444</v>
      </c>
      <c r="C247" s="83" t="s">
        <v>260</v>
      </c>
      <c r="D247" s="265"/>
      <c r="E247" s="266"/>
      <c r="F247" s="262" t="s">
        <v>93</v>
      </c>
      <c r="G247" s="253" t="s">
        <v>96</v>
      </c>
      <c r="H247" s="209">
        <f>VLOOKUP(A247,SSA!$A$8:$L$176,12,FALSE)</f>
        <v>0</v>
      </c>
      <c r="I247" s="264"/>
      <c r="J247" s="356">
        <f>H247*I247</f>
        <v>0</v>
      </c>
    </row>
    <row r="248" spans="1:10" ht="13.5" thickTop="1" x14ac:dyDescent="0.2">
      <c r="A248" s="383" t="s">
        <v>208</v>
      </c>
      <c r="B248" s="384"/>
      <c r="C248" s="384"/>
      <c r="D248" s="384"/>
      <c r="E248" s="384"/>
      <c r="F248" s="384"/>
      <c r="G248" s="384"/>
      <c r="H248" s="384"/>
      <c r="I248" s="385"/>
      <c r="J248" s="138">
        <f>ROUND(J247,2)</f>
        <v>0</v>
      </c>
    </row>
    <row r="249" spans="1:10" x14ac:dyDescent="0.2">
      <c r="A249" s="174"/>
      <c r="B249" s="174"/>
      <c r="C249" s="174"/>
      <c r="D249" s="139"/>
      <c r="E249" s="139"/>
      <c r="F249" s="139"/>
      <c r="G249" s="139"/>
      <c r="H249" s="139"/>
      <c r="I249" s="139"/>
      <c r="J249" s="245"/>
    </row>
    <row r="250" spans="1:10" ht="13.5" thickBot="1" x14ac:dyDescent="0.25">
      <c r="A250" s="389" t="s">
        <v>97</v>
      </c>
      <c r="B250" s="390"/>
      <c r="C250" s="390"/>
      <c r="D250" s="390"/>
      <c r="E250" s="390"/>
      <c r="F250" s="390"/>
      <c r="G250" s="390"/>
      <c r="H250" s="390"/>
      <c r="I250" s="391"/>
      <c r="J250" s="352">
        <f>ROUND(SUM(J236,J239,J242,J245,J248),2)</f>
        <v>0</v>
      </c>
    </row>
    <row r="251" spans="1:10" x14ac:dyDescent="0.2">
      <c r="A251" s="174"/>
      <c r="B251" s="174"/>
      <c r="C251" s="174"/>
      <c r="D251" s="139"/>
      <c r="E251" s="139"/>
      <c r="F251" s="139"/>
      <c r="G251" s="139"/>
      <c r="H251" s="139"/>
      <c r="I251" s="139"/>
      <c r="J251" s="181"/>
    </row>
    <row r="252" spans="1:10" x14ac:dyDescent="0.2">
      <c r="A252" s="382" t="s">
        <v>222</v>
      </c>
      <c r="B252" s="382"/>
      <c r="C252" s="382"/>
      <c r="D252" s="382"/>
      <c r="E252" s="382"/>
      <c r="F252" s="382"/>
      <c r="G252" s="24"/>
      <c r="H252" s="27"/>
      <c r="I252" s="26"/>
      <c r="J252" s="178"/>
    </row>
    <row r="253" spans="1:10" x14ac:dyDescent="0.2">
      <c r="A253" s="239" t="s">
        <v>104</v>
      </c>
      <c r="B253" s="21"/>
      <c r="C253" s="21"/>
      <c r="F253" s="24"/>
      <c r="G253" s="24"/>
      <c r="H253" s="27"/>
      <c r="I253" s="26"/>
      <c r="J253" s="178"/>
    </row>
    <row r="254" spans="1:10" x14ac:dyDescent="0.2">
      <c r="B254" s="21"/>
      <c r="C254" s="21"/>
      <c r="F254" s="24"/>
      <c r="G254" s="24"/>
      <c r="H254" s="27"/>
      <c r="I254" s="26"/>
      <c r="J254" s="178"/>
    </row>
  </sheetData>
  <dataConsolidate/>
  <mergeCells count="91">
    <mergeCell ref="A250:I250"/>
    <mergeCell ref="A252:F252"/>
    <mergeCell ref="A236:I236"/>
    <mergeCell ref="A239:I239"/>
    <mergeCell ref="A242:I242"/>
    <mergeCell ref="A245:I245"/>
    <mergeCell ref="A248:I248"/>
    <mergeCell ref="A223:I223"/>
    <mergeCell ref="A226:I226"/>
    <mergeCell ref="A229:I229"/>
    <mergeCell ref="A231:I231"/>
    <mergeCell ref="A234:J234"/>
    <mergeCell ref="A210:I210"/>
    <mergeCell ref="A212:I212"/>
    <mergeCell ref="A215:J215"/>
    <mergeCell ref="A217:I217"/>
    <mergeCell ref="A220:I220"/>
    <mergeCell ref="A196:J196"/>
    <mergeCell ref="A198:I198"/>
    <mergeCell ref="A201:I201"/>
    <mergeCell ref="A204:I204"/>
    <mergeCell ref="A207:I207"/>
    <mergeCell ref="A163:I163"/>
    <mergeCell ref="A166:I166"/>
    <mergeCell ref="A172:I172"/>
    <mergeCell ref="A174:I174"/>
    <mergeCell ref="A177:J177"/>
    <mergeCell ref="A119:I119"/>
    <mergeCell ref="A122:I122"/>
    <mergeCell ref="A128:I128"/>
    <mergeCell ref="A133:J133"/>
    <mergeCell ref="A125:I125"/>
    <mergeCell ref="A130:I130"/>
    <mergeCell ref="A108:I108"/>
    <mergeCell ref="A111:J111"/>
    <mergeCell ref="A113:I113"/>
    <mergeCell ref="A106:I106"/>
    <mergeCell ref="A116:I116"/>
    <mergeCell ref="A89:J89"/>
    <mergeCell ref="A91:I91"/>
    <mergeCell ref="A94:I94"/>
    <mergeCell ref="A100:I100"/>
    <mergeCell ref="A103:I103"/>
    <mergeCell ref="A75:I75"/>
    <mergeCell ref="A78:I78"/>
    <mergeCell ref="A81:I81"/>
    <mergeCell ref="A84:I84"/>
    <mergeCell ref="A86:I86"/>
    <mergeCell ref="A185:I185"/>
    <mergeCell ref="A188:I188"/>
    <mergeCell ref="A193:I193"/>
    <mergeCell ref="A182:I182"/>
    <mergeCell ref="A169:I169"/>
    <mergeCell ref="A179:I179"/>
    <mergeCell ref="A191:I191"/>
    <mergeCell ref="A152:I152"/>
    <mergeCell ref="A157:I157"/>
    <mergeCell ref="A150:I150"/>
    <mergeCell ref="A155:J155"/>
    <mergeCell ref="A160:I160"/>
    <mergeCell ref="A144:I144"/>
    <mergeCell ref="A135:I135"/>
    <mergeCell ref="A138:I138"/>
    <mergeCell ref="A141:I141"/>
    <mergeCell ref="A147:I147"/>
    <mergeCell ref="A24:I24"/>
    <mergeCell ref="A26:I26"/>
    <mergeCell ref="A29:J29"/>
    <mergeCell ref="A21:I21"/>
    <mergeCell ref="A97:I97"/>
    <mergeCell ref="A59:I59"/>
    <mergeCell ref="A62:I62"/>
    <mergeCell ref="A65:I65"/>
    <mergeCell ref="A67:I67"/>
    <mergeCell ref="A43:I43"/>
    <mergeCell ref="A46:I46"/>
    <mergeCell ref="A48:I48"/>
    <mergeCell ref="A51:J51"/>
    <mergeCell ref="A56:I56"/>
    <mergeCell ref="A70:J70"/>
    <mergeCell ref="A72:I72"/>
    <mergeCell ref="A7:J7"/>
    <mergeCell ref="A9:I9"/>
    <mergeCell ref="A12:I12"/>
    <mergeCell ref="A15:I15"/>
    <mergeCell ref="A18:I18"/>
    <mergeCell ref="A40:I40"/>
    <mergeCell ref="A53:I53"/>
    <mergeCell ref="A31:I31"/>
    <mergeCell ref="A34:I34"/>
    <mergeCell ref="A37:I37"/>
  </mergeCells>
  <phoneticPr fontId="12" type="noConversion"/>
  <dataValidations xWindow="168" yWindow="500" count="140">
    <dataValidation type="list" operator="equal" showDropDown="1" showInputMessage="1" showErrorMessage="1" prompt="Do not change the Line Numbers" sqref="A8" xr:uid="{DF6B0DB5-000A-484D-B37C-9CA5A9744F90}">
      <formula1>"1"</formula1>
    </dataValidation>
    <dataValidation type="list" operator="equal" showDropDown="1" showInputMessage="1" showErrorMessage="1" errorTitle="Standard Plan" error="Claim Form Line # 1 corresponds to Standard Plan only" sqref="C8" xr:uid="{7284E6B4-5FDF-4CA0-92DA-5353D14E7688}">
      <formula1>"Standard"</formula1>
    </dataValidation>
    <dataValidation type="list" showDropDown="1" showInputMessage="1" showErrorMessage="1" prompt="Do not change the Line Numbers" sqref="A11" xr:uid="{A235E829-18D7-4222-8D10-2A24F06B1F34}">
      <formula1>"1c"</formula1>
    </dataValidation>
    <dataValidation type="list" showDropDown="1" showInputMessage="1" showErrorMessage="1" errorTitle="Family Plan" error="Claim Form Line # 1c corresponds to Family Plan only" sqref="C11" xr:uid="{553A2019-4989-44B4-BDF0-0E8C680CB615}">
      <formula1>"Family"</formula1>
    </dataValidation>
    <dataValidation type="list" showDropDown="1" showInputMessage="1" showErrorMessage="1" prompt="Do not change the Line Numbers" sqref="A14" xr:uid="{B816D57D-7DB1-4914-82EE-C390826E40E7}">
      <formula1>"1d"</formula1>
    </dataValidation>
    <dataValidation type="list" showDropDown="1" showInputMessage="1" showErrorMessage="1" errorTitle="Upgrade Plan" error="Claim Form Line # 1d corresponds to Upgrade Plan only" sqref="C14" xr:uid="{77D597A0-225C-473B-85BE-55A58958E9A0}">
      <formula1>"Upgrade"</formula1>
    </dataValidation>
    <dataValidation type="list" showDropDown="1" showInputMessage="1" showErrorMessage="1" prompt="Do not change the Line Numbers" sqref="A30" xr:uid="{A6F63CE9-A526-4A4C-A264-D2F02DAD9938}">
      <formula1>"1.1"</formula1>
    </dataValidation>
    <dataValidation type="list" operator="equal" showDropDown="1" showInputMessage="1" showErrorMessage="1" errorTitle="Standard Plan" error="Claim Form Line # 1.1 corresponds to Standard Plan only" sqref="C30" xr:uid="{F6229170-C9CF-4392-B0DE-9EF1D8F3D07D}">
      <formula1>"Standard"</formula1>
    </dataValidation>
    <dataValidation type="list" showDropDown="1" showInputMessage="1" showErrorMessage="1" prompt="Do not change the Line Numbers" sqref="A33" xr:uid="{DA84CF72-6821-4B93-9298-D423AF0A372C}">
      <formula1>"1.1c"</formula1>
    </dataValidation>
    <dataValidation type="list" showDropDown="1" showInputMessage="1" showErrorMessage="1" errorTitle="Family Plan" error="Claim Form Line # 1.1c corresponds to Family Plan only" sqref="C33" xr:uid="{9AADAA14-04A3-4839-B97E-E3C856CA0187}">
      <formula1>"Family"</formula1>
    </dataValidation>
    <dataValidation type="list" showDropDown="1" showInputMessage="1" showErrorMessage="1" prompt="Do not change the Line Numbers" sqref="A36" xr:uid="{A1813E4C-43EC-441C-8AE7-26EFABC85DB6}">
      <formula1>"1.1d"</formula1>
    </dataValidation>
    <dataValidation type="list" showDropDown="1" showInputMessage="1" showErrorMessage="1" errorTitle="Upgrade Plan" error="Claim Form Line # 1.1d corresponds to Upgrade Plan only" sqref="C36" xr:uid="{E1A64A1F-BDD7-4253-AAC2-D564CA4A8E9D}">
      <formula1>"Upgrade"</formula1>
    </dataValidation>
    <dataValidation type="list" showDropDown="1" showInputMessage="1" showErrorMessage="1" prompt="Do not change the Line Numbers" sqref="A52" xr:uid="{AF931703-1957-4885-8227-F92B1A129045}">
      <formula1>"1.4"</formula1>
    </dataValidation>
    <dataValidation type="list" operator="equal" showDropDown="1" showInputMessage="1" showErrorMessage="1" errorTitle="Standard Plan" error="Claim Form Line # 1.4 corresponds to Standard Plan only" sqref="C52" xr:uid="{ED3AC1F2-B4C8-41A8-90E2-C63060D42639}">
      <formula1>"Standard"</formula1>
    </dataValidation>
    <dataValidation type="list" showDropDown="1" showInputMessage="1" showErrorMessage="1" prompt="Do not change the Line Numbers" sqref="A55" xr:uid="{C6ACE3B5-20E0-4565-8810-1CC6FE66CFE6}">
      <formula1>"1.4b"</formula1>
    </dataValidation>
    <dataValidation type="list" showDropDown="1" showInputMessage="1" showErrorMessage="1" prompt="Do not change the Line Numbers" sqref="A71" xr:uid="{030477C7-6BC9-464D-8249-667ACD4CCA3D}">
      <formula1>"1.5"</formula1>
    </dataValidation>
    <dataValidation type="list" operator="equal" showDropDown="1" showInputMessage="1" showErrorMessage="1" errorTitle="Standard Plan" error="Claim Form Line # 1.5 corresponds to Standard Plan only" sqref="C71" xr:uid="{71536A3F-B5ED-4888-9794-B5A634662ACE}">
      <formula1>"Standard"</formula1>
    </dataValidation>
    <dataValidation type="list" showDropDown="1" showInputMessage="1" showErrorMessage="1" prompt="Do not change the Line Numbers" sqref="A74" xr:uid="{1BBA31A6-6388-4375-B0FD-21B407BF47D7}">
      <formula1>"1.5b"</formula1>
    </dataValidation>
    <dataValidation type="list" showDropDown="1" showInputMessage="1" showErrorMessage="1" prompt="Do not change the Line Numbers" sqref="A90" xr:uid="{0790C05A-331B-446D-9036-750C4BDE8DD6}">
      <formula1>"2"</formula1>
    </dataValidation>
    <dataValidation type="list" operator="equal" showDropDown="1" showInputMessage="1" showErrorMessage="1" errorTitle="Standard Plan" error="Claim Form Line # 2 corresponds to Standard Plan only" sqref="C90" xr:uid="{9A7AD527-9800-4E25-BB41-D011F2ECB8C1}">
      <formula1>"Standard"</formula1>
    </dataValidation>
    <dataValidation type="list" showDropDown="1" showInputMessage="1" showErrorMessage="1" prompt="Do not change the Line Numbers" sqref="A93" xr:uid="{DCE50F1E-50A0-4FE4-913E-C1EDF5DCD22B}">
      <formula1>"2c"</formula1>
    </dataValidation>
    <dataValidation type="list" showDropDown="1" showInputMessage="1" showErrorMessage="1" errorTitle="Family Plan" error="Claim Form Line # 2c corresponds to Family Plan only" sqref="C93" xr:uid="{54AB7789-1E08-4E01-B3CC-6BDAAA0283EC}">
      <formula1>"Family"</formula1>
    </dataValidation>
    <dataValidation type="list" showDropDown="1" showInputMessage="1" showErrorMessage="1" prompt="Do not change the Line Numbers" sqref="A96" xr:uid="{2EE9F47D-0E1D-4FF2-94C5-F23615EA9D10}">
      <formula1>"2d"</formula1>
    </dataValidation>
    <dataValidation type="list" showDropDown="1" showInputMessage="1" showErrorMessage="1" errorTitle="Upgrade Plan" error="Claim Form Line # 2d corresponds to Upgrade Plan only" sqref="C96" xr:uid="{F3E26664-EF51-4A41-94AB-79F93C220AB6}">
      <formula1>"Upgrade"</formula1>
    </dataValidation>
    <dataValidation type="list" showDropDown="1" showInputMessage="1" showErrorMessage="1" prompt="Do not change the Line Numbers" sqref="A112" xr:uid="{BC8899DB-0E95-401C-97D2-703909E2A27F}">
      <formula1>"2.1"</formula1>
    </dataValidation>
    <dataValidation type="list" operator="equal" showDropDown="1" showInputMessage="1" showErrorMessage="1" errorTitle="Standard Plan" error="Claim Form Line # 2.1 corresponds to Standard Plan only" sqref="C112" xr:uid="{FE1FB3B8-8530-438A-A828-3190FAB11A25}">
      <formula1>"Standard"</formula1>
    </dataValidation>
    <dataValidation type="list" showDropDown="1" showInputMessage="1" showErrorMessage="1" prompt="Do not change the Line Numbers" sqref="A115" xr:uid="{F4EFE8FA-C7DB-477B-B25F-E94900C5C2A6}">
      <formula1>"2.1c"</formula1>
    </dataValidation>
    <dataValidation type="list" showDropDown="1" showInputMessage="1" showErrorMessage="1" errorTitle="Family Plan" error="Claim Form Line # 2.1c corresponds to Family Plan only" sqref="C115" xr:uid="{A98A098C-B747-4B05-A82E-50DCD17D2625}">
      <formula1>"Family"</formula1>
    </dataValidation>
    <dataValidation type="list" showDropDown="1" showInputMessage="1" showErrorMessage="1" prompt="Do not change the Line Numbers" sqref="A118" xr:uid="{620045EA-85AD-4B8A-B254-A3E9DEDCF84F}">
      <formula1>"2.1d"</formula1>
    </dataValidation>
    <dataValidation type="list" showDropDown="1" showInputMessage="1" showErrorMessage="1" errorTitle="Upgrade Plan" error="Claim Form Line # 2.1d corresponds to Upgrade Plan only" sqref="C118" xr:uid="{E49291BE-CF7F-4086-BFEF-838EA8BE5427}">
      <formula1>"Upgrade"</formula1>
    </dataValidation>
    <dataValidation type="list" showDropDown="1" showInputMessage="1" showErrorMessage="1" prompt="Do not change the Line Numbers" sqref="A134" xr:uid="{B097BFAC-E944-4782-90E3-94B6B2A8BFA0}">
      <formula1>"2.2"</formula1>
    </dataValidation>
    <dataValidation type="list" operator="equal" showDropDown="1" showInputMessage="1" showErrorMessage="1" errorTitle="Standard Plan" error="Claim Form Line # 2.2 corresponds to Standard Plan only" sqref="C134" xr:uid="{52943B8A-C3C9-4556-B797-375935F35CE3}">
      <formula1>"Standard"</formula1>
    </dataValidation>
    <dataValidation type="list" showDropDown="1" showInputMessage="1" showErrorMessage="1" prompt="Do not change the Line Numbers" sqref="A137" xr:uid="{FC620834-7B8C-41F1-B866-45EAAC8BBFFD}">
      <formula1>"2.2c"</formula1>
    </dataValidation>
    <dataValidation type="list" showDropDown="1" showInputMessage="1" showErrorMessage="1" errorTitle="Family Plan" error="Claim Form Line # 2.2c corresponds to Family Plan only" sqref="C137" xr:uid="{09DD71AA-7A46-473E-8211-5D4AA6241A24}">
      <formula1>"Family"</formula1>
    </dataValidation>
    <dataValidation type="list" showDropDown="1" showInputMessage="1" showErrorMessage="1" prompt="Do not change the Line Numbers" sqref="A140" xr:uid="{C3BEE297-A27E-437C-B0F7-3D009AF3D6C1}">
      <formula1>"2.2d"</formula1>
    </dataValidation>
    <dataValidation type="list" showDropDown="1" showInputMessage="1" showErrorMessage="1" errorTitle="Upgrade Plan" error="Claim Form Line # 2.2d corresponds to Upgrade Plan only" sqref="C140" xr:uid="{84BE547C-3E76-4226-AB4D-45992B405F8A}">
      <formula1>"Upgrade"</formula1>
    </dataValidation>
    <dataValidation type="list" showDropDown="1" showInputMessage="1" showErrorMessage="1" prompt="Do not change the Line Numbers" sqref="A156" xr:uid="{8B1E9A4F-24D1-45A7-B6C0-E4EEECA51DDF}">
      <formula1>"2.3"</formula1>
    </dataValidation>
    <dataValidation type="list" operator="equal" showDropDown="1" showInputMessage="1" showErrorMessage="1" errorTitle="Standard Plan" error="Claim Form Line # 2.3 corresponds to Standard Plan only" sqref="C156" xr:uid="{1C5532C0-1D5B-4183-AEF8-4F272D3ACEC9}">
      <formula1>"Standard"</formula1>
    </dataValidation>
    <dataValidation type="list" showDropDown="1" showInputMessage="1" showErrorMessage="1" prompt="Do not change the Line Numbers" sqref="A159" xr:uid="{4C20C2D5-B1EE-4951-A23F-3BBC62296859}">
      <formula1>"2.3c"</formula1>
    </dataValidation>
    <dataValidation type="list" showDropDown="1" showInputMessage="1" showErrorMessage="1" errorTitle="Family Plan" error="Claim Form Line # 2.3c corresponds to Family Plan only" sqref="C159" xr:uid="{C902AD4C-E60C-453E-8693-E6D92038AB1E}">
      <formula1>"Family"</formula1>
    </dataValidation>
    <dataValidation type="list" showDropDown="1" showInputMessage="1" showErrorMessage="1" prompt="Do not change the Line Numbers" sqref="A162" xr:uid="{D05C7FD6-AD58-429B-ACD1-DA1D05CFE272}">
      <formula1>"2.3d"</formula1>
    </dataValidation>
    <dataValidation type="list" showDropDown="1" showInputMessage="1" showErrorMessage="1" errorTitle="Upgrade Plan" error="Claim Form Line # 2.3d corresponds to Upgrade Plan only" sqref="C162" xr:uid="{A8287955-C5DF-4197-B30B-2CA3FB99F9B5}">
      <formula1>"Upgrade"</formula1>
    </dataValidation>
    <dataValidation type="list" showDropDown="1" showInputMessage="1" showErrorMessage="1" prompt="Do not change the Line Numbers" sqref="A178" xr:uid="{D4DF14CF-1994-4E61-85A4-15575CA9DACF}">
      <formula1>"2.4"</formula1>
    </dataValidation>
    <dataValidation type="list" operator="equal" showDropDown="1" showInputMessage="1" showErrorMessage="1" errorTitle="Standard Plan" error="Claim Form Line # 2.4 corresponds to Standard Plan only" sqref="C178" xr:uid="{672C5008-2F21-4C01-A247-1B668016F1F9}">
      <formula1>"Standard"</formula1>
    </dataValidation>
    <dataValidation type="list" showDropDown="1" showInputMessage="1" showErrorMessage="1" prompt="Do not change the Line Numbers" sqref="A181" xr:uid="{542D9FFD-F7B1-4517-A943-F7C76DA72CD9}">
      <formula1>"2.4b"</formula1>
    </dataValidation>
    <dataValidation type="list" showDropDown="1" showInputMessage="1" showErrorMessage="1" prompt="Do not change the Line Numbers" sqref="A197" xr:uid="{62DFC079-271A-4CF1-B9F8-04456183C36A}">
      <formula1>"2.5"</formula1>
    </dataValidation>
    <dataValidation type="list" operator="equal" showDropDown="1" showInputMessage="1" showErrorMessage="1" errorTitle="Standard Plan" error="Claim Form Line # 2.5 corresponds to Standard Plan only" sqref="C197" xr:uid="{ED41CA28-7BC9-4EC1-A458-EB4DCAA30283}">
      <formula1>"Standard"</formula1>
    </dataValidation>
    <dataValidation type="list" showDropDown="1" showInputMessage="1" showErrorMessage="1" prompt="Do not change the Line Numbers" sqref="A200" xr:uid="{772047A3-18D6-42BB-846D-D7D4AC6812F2}">
      <formula1>"2.5b"</formula1>
    </dataValidation>
    <dataValidation type="list" showDropDown="1" showInputMessage="1" showErrorMessage="1" prompt="Do not change the Line Numbers" sqref="A219" xr:uid="{E756583E-0B59-41A6-A634-A14CAF7BBEDC}">
      <formula1>"2.6b"</formula1>
    </dataValidation>
    <dataValidation type="list" showDropDown="1" showInputMessage="1" showErrorMessage="1" prompt="Do not change the Line Numbers" sqref="A235" xr:uid="{26DA4E73-5E36-4492-AE12-18D8884F171F}">
      <formula1>"2.7"</formula1>
    </dataValidation>
    <dataValidation type="list" operator="equal" showDropDown="1" showInputMessage="1" showErrorMessage="1" errorTitle="Standard Plan" error="Claim Form Line # 2.7 corresponds to Standard Plan only" sqref="C235" xr:uid="{48488B25-5BA9-49CE-9810-EFBB4E9324DF}">
      <formula1>"Standard"</formula1>
    </dataValidation>
    <dataValidation type="list" showDropDown="1" showInputMessage="1" showErrorMessage="1" prompt="Do not change the Line Numbers" sqref="A238" xr:uid="{0B80F9AA-B2B5-44D7-865F-3CC94F12EE44}">
      <formula1>"2.7b"</formula1>
    </dataValidation>
    <dataValidation type="list" showDropDown="1" showInputMessage="1" showErrorMessage="1" error="Do not change Funding Type" sqref="F8 F11 F14 F30 F33 F36 F52 F55 F71 F74 F17 F39 F58 F77 F23 F20 F61 F80 F42 F45 F83 F64" xr:uid="{708005CA-0BB5-49B2-9F09-E3FBB16D3EAA}">
      <formula1>"F"</formula1>
    </dataValidation>
    <dataValidation type="list" showDropDown="1" showInputMessage="1" showErrorMessage="1" error="N for Not Tribal_x000a_" sqref="G216 G219 G8 G11 G14 G52 G55 G90 G93 G96 G156 G159 G162 G178 G181 G17 G39 G58 G99 G165 G184 G222 G23 G20 G61 G80 G105 G127 G149 G171 G187 G206 G225 G244 G42 G45 G102 G124 G146 G168 G64 G190 G228" xr:uid="{A2DD2A97-FED9-44F8-95D8-0C62C60F9B67}">
      <formula1>"N"</formula1>
    </dataValidation>
    <dataValidation type="list" showDropDown="1" showInputMessage="1" showErrorMessage="1" error="Y for Tribal customers" sqref="G235 G238 G30 G33 G36 G71 G74 G112 G115 G118 G134 G137 G140 G197 G200 G77 G121 G143 G203 G241 G83 G209 G247" xr:uid="{BEDEA1DA-A989-4D1B-9CA0-C0EDAD2AAF60}">
      <formula1>"Y"</formula1>
    </dataValidation>
    <dataValidation type="list" showDropDown="1" showInputMessage="1" showErrorMessage="1" error="Do not change Funding Type" sqref="F90 F93 F96 F112 F115 F118 F134 F137 F140 F156 F159 F162 F178 F181 F197 F200 F216 F219 F235 F238 F99 F121 F143 F165 F184 F203 F222 F241 F105 F127 F149 F171 F187 F206 F225 F244 F190 F209 F228 F247 F102 F124 F146 F168" xr:uid="{3FF12821-4994-49DE-A9A1-F39185A86B08}">
      <formula1>"C"</formula1>
    </dataValidation>
    <dataValidation type="list" showDropDown="1" showInputMessage="1" showErrorMessage="1" prompt="Do not change the Line Numbers" sqref="A216" xr:uid="{ECA83F94-DF74-4050-A141-C5B98EC1ABE1}">
      <formula1>"2.6"</formula1>
    </dataValidation>
    <dataValidation type="list" showDropDown="1" showInputMessage="1" showErrorMessage="1" prompt="Do not change the Line Numbers" sqref="A17" xr:uid="{5129F805-1DB1-480D-A699-B343F9E184A0}">
      <formula1>"1e"</formula1>
    </dataValidation>
    <dataValidation type="list" allowBlank="1" showInputMessage="1" showErrorMessage="1" error="Please choose from the drop down list." sqref="D8 D11 D14 D30 D33 D36 D52 D55 D71 D74 D90 D93 D96 D112 D115 D118 D134 D137 D140 D156 D159 D162 D178 D181 D197 D200 D216 D219 D235 D238 D17 D39 D58 D77 D99 D121 D143 D165 D184 D203 D222 D241 D23 D20 D61 D80 D105 D127 D149 D171 D187 D206 D225 D244 D42 D45 D102 D124 D146 D168 D64 D83 D190 D209 D228 D247" xr:uid="{91FD0B7A-1101-44A5-B992-59F65E9733CE}">
      <formula1>"Voice, Bundled Voice, Bundled Broadband, Bundled Voice and Broadband"</formula1>
    </dataValidation>
    <dataValidation type="list" showDropDown="1" showInputMessage="1" showErrorMessage="1" prompt="Do not change the Line Numbers" sqref="A39" xr:uid="{5DAE7D93-912E-45B8-8D66-82FBCEBA8CBC}">
      <formula1>"1.1e"</formula1>
    </dataValidation>
    <dataValidation type="list" showDropDown="1" showInputMessage="1" showErrorMessage="1" prompt="Do not change the Line Numbers" sqref="A58" xr:uid="{77BEE978-0AE7-4037-A53E-77A343841735}">
      <formula1>"1.4e"</formula1>
    </dataValidation>
    <dataValidation type="list" showDropDown="1" showInputMessage="1" showErrorMessage="1" prompt="Do not change the Line Numbers" sqref="A77" xr:uid="{4C3DEF03-F7C0-4AF5-BBFB-6E4011A3C032}">
      <formula1>"1.5e"</formula1>
    </dataValidation>
    <dataValidation type="list" showDropDown="1" showInputMessage="1" showErrorMessage="1" prompt="Do not change the Line Numbers" sqref="A99" xr:uid="{A47DBDCE-82B1-4994-AF64-307D05C0FC86}">
      <formula1>"2e"</formula1>
    </dataValidation>
    <dataValidation type="list" showDropDown="1" showInputMessage="1" showErrorMessage="1" prompt="Do not change the Line Numbers" sqref="A121" xr:uid="{AE4CAE99-FAB5-4885-A77D-9C00A71C918B}">
      <formula1>"2.1e"</formula1>
    </dataValidation>
    <dataValidation type="list" showDropDown="1" showInputMessage="1" showErrorMessage="1" prompt="Do not change the Line Numbers" sqref="A143" xr:uid="{CCB4965C-6278-4FA1-9F66-66D2221C747E}">
      <formula1>"2.2e"</formula1>
    </dataValidation>
    <dataValidation type="list" showDropDown="1" showInputMessage="1" showErrorMessage="1" prompt="Do not change the Line Numbers" sqref="A165" xr:uid="{A292E48D-CB09-4561-BA1C-6414D677BE4A}">
      <formula1>"2.3e"</formula1>
    </dataValidation>
    <dataValidation type="list" showDropDown="1" showInputMessage="1" showErrorMessage="1" prompt="Do not change the Line Numbers" sqref="A184" xr:uid="{C5DC776F-F378-4481-9D2F-20E9F698A988}">
      <formula1>"2.4e"</formula1>
    </dataValidation>
    <dataValidation type="list" showDropDown="1" showInputMessage="1" showErrorMessage="1" prompt="Do not change the Line Numbers" sqref="A203" xr:uid="{9712C797-E8FB-4E17-BF13-FEBCB773BB5F}">
      <formula1>"2.5e"</formula1>
    </dataValidation>
    <dataValidation type="list" showDropDown="1" showInputMessage="1" showErrorMessage="1" prompt="Do not change the Line Numbers" sqref="A222" xr:uid="{0F2CFA9D-EA58-4B4F-9373-2E862CBFB0C8}">
      <formula1>"2.6e"</formula1>
    </dataValidation>
    <dataValidation type="list" showDropDown="1" showInputMessage="1" showErrorMessage="1" prompt="Do not change the Line Numbers" sqref="A241" xr:uid="{5839CE9A-EFBE-4A3D-9532-603795F721DE}">
      <formula1>"2.7e"</formula1>
    </dataValidation>
    <dataValidation type="list" showDropDown="1" showInputMessage="1" showErrorMessage="1" errorTitle="Basic Plan" error="Claim Form Line # 1.4b corresponds to Basic Plan $5.25" sqref="C55" xr:uid="{20D5420C-5778-498E-96C5-9EF13FAAF640}">
      <formula1>"Basic $5.25"</formula1>
    </dataValidation>
    <dataValidation type="list" showDropDown="1" showInputMessage="1" showErrorMessage="1" errorTitle="Basic Plan" error="Claim Form Line # 1.5b corresponds to Basic Plan $5.25" sqref="C74" xr:uid="{CA93A4D4-ADAB-4F79-9ED6-8A1D88D10A9A}">
      <formula1>"Basic $5.25"</formula1>
    </dataValidation>
    <dataValidation type="list" showDropDown="1" showInputMessage="1" showErrorMessage="1" errorTitle="Basic Plan" error="Claim Form Line # 2.4b corresponds to Basic Plan $5.25" sqref="C181" xr:uid="{02D44091-B598-4941-BB81-D931BB9D56C7}">
      <formula1>"Basic $5.25"</formula1>
    </dataValidation>
    <dataValidation type="list" showDropDown="1" showInputMessage="1" showErrorMessage="1" errorTitle="Basic Plan" error="Claim Form Line # 2.5b corresponds to Basic Plan $5.25" sqref="C200" xr:uid="{4B1D4AEB-9415-4E3A-9F78-B5A0F82AD5E7}">
      <formula1>"Basic $5.25"</formula1>
    </dataValidation>
    <dataValidation type="list" showDropDown="1" showInputMessage="1" showErrorMessage="1" errorTitle="Basic Plan" error="Claim Form Line # 2.6b corresponds to Basic Plan $5.25" sqref="C219" xr:uid="{0F400915-C5CC-4922-A026-A8D9E06EB751}">
      <formula1>"Basic $5.25"</formula1>
    </dataValidation>
    <dataValidation type="list" showDropDown="1" showInputMessage="1" showErrorMessage="1" errorTitle="Basic Plan" error="Claim Form Line # 2.7b corresponds to Basic Plan $5.25" sqref="C238" xr:uid="{7730CB9F-0C3D-4779-BE39-809C4838AFAB}">
      <formula1>"Basic $5.25"</formula1>
    </dataValidation>
    <dataValidation type="list" showDropDown="1" showInputMessage="1" showErrorMessage="1" errorTitle="Voice" error="Claim Form Line # 2.7h corresponds to Voice" sqref="C247" xr:uid="{8FB4DC1C-4572-4716-A41C-FFD966C5123A}">
      <formula1>"Voice"</formula1>
    </dataValidation>
    <dataValidation type="list" showDropDown="1" showInputMessage="1" showErrorMessage="1" prompt="Do not change the Line Numbers" sqref="A247" xr:uid="{EF4DD482-0636-475F-AFD4-29A3C33EBD9C}">
      <formula1>"2.7h"</formula1>
    </dataValidation>
    <dataValidation type="list" showDropDown="1" showInputMessage="1" showErrorMessage="1" errorTitle="Voice" error="Claim Form Line # 2.5_x000a_h corresponds to Voice" sqref="C228" xr:uid="{084BDC2A-2432-471B-A23F-987763D9ED40}">
      <formula1>"Voice"</formula1>
    </dataValidation>
    <dataValidation type="list" showDropDown="1" showInputMessage="1" showErrorMessage="1" prompt="Do not change the Line Numbers" sqref="A228" xr:uid="{496534F4-DB1A-43EC-919E-EF6A4E818B99}">
      <formula1>"2.6h"</formula1>
    </dataValidation>
    <dataValidation type="list" showDropDown="1" showInputMessage="1" showErrorMessage="1" errorTitle="Voice" error="Claim Form Line # 2.5h corresponds to Voice" sqref="C209" xr:uid="{9DE0398C-ED5F-4FB0-93BE-88C9561136F4}">
      <formula1>"Voice"</formula1>
    </dataValidation>
    <dataValidation type="list" showDropDown="1" showInputMessage="1" showErrorMessage="1" prompt="Do not change the Line Numbers" sqref="A209" xr:uid="{C3E8166E-462E-49BB-98CB-1AE8C1CF3B9F}">
      <formula1>"2.5h"</formula1>
    </dataValidation>
    <dataValidation type="list" showDropDown="1" showInputMessage="1" showErrorMessage="1" errorTitle="Voice" error="Claim Form Line # 2.4h corresponds to Voice" sqref="C190" xr:uid="{6DB45331-E98C-4208-889C-F85824704776}">
      <formula1>"Voice"</formula1>
    </dataValidation>
    <dataValidation type="list" showDropDown="1" showInputMessage="1" showErrorMessage="1" prompt="Do not change the Line Numbers" sqref="A190" xr:uid="{BE2C66EC-AC47-400A-A1B4-0B84E992B460}">
      <formula1>"2.4h"</formula1>
    </dataValidation>
    <dataValidation type="list" showDropDown="1" showInputMessage="1" showErrorMessage="1" errorTitle="Voice" error="Claim Form Line # 1.5h corresponds to Voice" sqref="C83" xr:uid="{0D266D57-5A0F-47F6-A23A-C1124153B9E3}">
      <formula1>"Voice"</formula1>
    </dataValidation>
    <dataValidation type="list" showDropDown="1" showInputMessage="1" showErrorMessage="1" prompt="Do not change the Line Numbers" sqref="A83" xr:uid="{76956B44-5191-4645-BE90-4001E8D087D1}">
      <formula1>"1.5h"</formula1>
    </dataValidation>
    <dataValidation type="list" showDropDown="1" showInputMessage="1" showErrorMessage="1" errorTitle="Voice" error="Claim Form Line # 1.4h corresponds to Voice" sqref="C64" xr:uid="{9F5F4FC8-6627-4492-AD03-13CAE41A6C03}">
      <formula1>"Voice"</formula1>
    </dataValidation>
    <dataValidation type="list" showDropDown="1" showInputMessage="1" showErrorMessage="1" prompt="Do not change the Line Numbers" sqref="A64" xr:uid="{0F707FCF-8FB0-4560-94AE-5C5723ECE07B}">
      <formula1>"1.4h"</formula1>
    </dataValidation>
    <dataValidation type="list" showDropDown="1" showInputMessage="1" showErrorMessage="1" prompt="Do not change the Line Numbers" sqref="A171" xr:uid="{8CE6753C-72D9-4BBD-9D91-AF04D9784F19}">
      <formula1>"2.3g"</formula1>
    </dataValidation>
    <dataValidation type="list" showDropDown="1" showInputMessage="1" showErrorMessage="1" errorTitle="Promotional" error="Claim Form Line # 2.3f corresponds to Promotional Plans." sqref="C168" xr:uid="{DB75280A-C96D-4C5F-BF48-702E6A9D2D5A}">
      <formula1>"Promotional"</formula1>
    </dataValidation>
    <dataValidation type="list" showDropDown="1" showInputMessage="1" showErrorMessage="1" prompt="Do not change the Line Numbers" sqref="A149" xr:uid="{0E8E7E56-4CE7-440A-91C7-982A3881EF7C}">
      <formula1>"2.2g"</formula1>
    </dataValidation>
    <dataValidation type="list" showDropDown="1" showInputMessage="1" showErrorMessage="1" errorTitle="Promotional" error="Claim Form Line # 2.2f corresponds to Promotional Plans." sqref="C146" xr:uid="{C6E71F38-86F4-4012-A8E7-29DA3E86BD29}">
      <formula1>"Promotional"</formula1>
    </dataValidation>
    <dataValidation type="list" showDropDown="1" showInputMessage="1" showErrorMessage="1" prompt="Do not change the Line Numbers" sqref="A127" xr:uid="{78B38F8A-2767-408B-81C8-D38B4CC020C5}">
      <formula1>"2.1g"</formula1>
    </dataValidation>
    <dataValidation type="list" showDropDown="1" showInputMessage="1" showErrorMessage="1" errorTitle="Promotional" error="Claim Form Line # 2.1f corresponds to Promotional Plans." sqref="C124" xr:uid="{A69B0F66-06F9-46D4-93B9-6E6402B09324}">
      <formula1>"Promotional"</formula1>
    </dataValidation>
    <dataValidation type="list" showDropDown="1" showInputMessage="1" showErrorMessage="1" prompt="Do not change the Line Numbers" sqref="A105" xr:uid="{A75DB1F2-5360-4F8E-9146-4F17F439F772}">
      <formula1>"2g"</formula1>
    </dataValidation>
    <dataValidation type="list" showDropDown="1" showInputMessage="1" showErrorMessage="1" errorTitle="Promotional" error="Claim Form Line # 2f corresponds to Promotional Plans." sqref="C102" xr:uid="{F2B20641-22D1-4B3A-AAEE-CE3D887CCE13}">
      <formula1>"Promotional"</formula1>
    </dataValidation>
    <dataValidation type="list" showDropDown="1" showInputMessage="1" showErrorMessage="1" errorTitle="EBB" error="Claim Form Line # 1.1g corresponds to EBB" sqref="C45" xr:uid="{FBDB5936-EA51-4C28-A660-F7521B63F90F}">
      <formula1>"EBB"</formula1>
    </dataValidation>
    <dataValidation type="list" showDropDown="1" showInputMessage="1" showErrorMessage="1" prompt="Do not change the Line Numbers" sqref="A45" xr:uid="{F8E19F5E-FA11-45B8-A713-039A23EDF229}">
      <formula1>"1.1g"</formula1>
    </dataValidation>
    <dataValidation type="list" showDropDown="1" showInputMessage="1" showErrorMessage="1" errorTitle="Promotional" error="Claim Form Line # 1.1f corresponds to Promotional Plans." sqref="C42" xr:uid="{C153CB9D-8C67-4C3D-9FCF-353951E72428}">
      <formula1>"Promotional"</formula1>
    </dataValidation>
    <dataValidation type="list" showDropDown="1" showInputMessage="1" showErrorMessage="1" prompt="Do not change the Line Numbers" sqref="A23" xr:uid="{8759835A-2891-443A-9DE1-EAC0A137D567}">
      <formula1>"1g"</formula1>
    </dataValidation>
    <dataValidation type="list" showDropDown="1" showInputMessage="1" showErrorMessage="1" errorTitle="Promotional" error="Claim Form Line # 1f corresponds to Promotional Plans." sqref="C20" xr:uid="{0E9336C6-8B48-465C-8504-BEEC56D7778F}">
      <formula1>"Promotional"</formula1>
    </dataValidation>
    <dataValidation type="list" showDropDown="1" showInputMessage="1" showErrorMessage="1" errorTitle="EBB" error="Claim Form Line # 2.3_x000a_g corresponds to EBB" sqref="C171" xr:uid="{C8759DDC-7066-4323-AD3D-7FE026E6C4FA}">
      <formula1>"EBB"</formula1>
    </dataValidation>
    <dataValidation type="list" showDropDown="1" showInputMessage="1" showErrorMessage="1" prompt="Do not change the Line Numbers" sqref="A168" xr:uid="{C08E8700-9097-417E-9918-F1599E117F0F}">
      <formula1>"2.3f"</formula1>
    </dataValidation>
    <dataValidation type="list" showDropDown="1" showInputMessage="1" showErrorMessage="1" errorTitle="EBB" error="Claim Form Line # 2.7_x000a_g corresponds to EBB" sqref="C244" xr:uid="{2E104FF3-8275-4054-A2AD-DF41DC48B958}">
      <formula1>"EBB"</formula1>
    </dataValidation>
    <dataValidation type="list" showDropDown="1" showInputMessage="1" showErrorMessage="1" prompt="Do not change the Line Numbers" sqref="A244" xr:uid="{6155D81C-FBB2-40EE-A6E5-8D64588831F2}">
      <formula1>"2.7g"</formula1>
    </dataValidation>
    <dataValidation type="list" showDropDown="1" showInputMessage="1" showErrorMessage="1" prompt="Do not change the Line Numbers" sqref="A225" xr:uid="{0B935146-BF23-42DD-B98F-C52CFC5173CA}">
      <formula1>"2.6g"</formula1>
    </dataValidation>
    <dataValidation type="list" showDropDown="1" showInputMessage="1" showErrorMessage="1" errorTitle="EBB" error="Claim Form Line # 2.5_x000a_g corresponds to EBB" sqref="C225 C206" xr:uid="{C4FEC891-652A-4478-B454-F76D93CCEA82}">
      <formula1>"EBB"</formula1>
    </dataValidation>
    <dataValidation type="list" showDropDown="1" showInputMessage="1" showErrorMessage="1" prompt="Do not change the Line Numbers" sqref="A206" xr:uid="{230D981F-B4A6-431E-BAAC-DEBC607AD0B1}">
      <formula1>"2.5g"</formula1>
    </dataValidation>
    <dataValidation type="list" showDropDown="1" showInputMessage="1" showErrorMessage="1" errorTitle="EBB" error="Claim Form Line # 2.4_x000a_g corresponds to EBB" sqref="C187" xr:uid="{CAFFF55E-7518-497F-B183-5D24B4D2C096}">
      <formula1>"EBB"</formula1>
    </dataValidation>
    <dataValidation type="list" showDropDown="1" showInputMessage="1" showErrorMessage="1" prompt="Do not change the Line Numbers" sqref="A187" xr:uid="{A832F57F-26BD-49C2-B0A9-2F09F8A677CD}">
      <formula1>"2.4g"</formula1>
    </dataValidation>
    <dataValidation type="list" showDropDown="1" showInputMessage="1" showErrorMessage="1" errorTitle="EBB" error="Claim Form Line # 2.2_x000a_g corresponds to EBB" sqref="C149" xr:uid="{E29AF226-EFAD-469A-BCF2-BC69261C02FC}">
      <formula1>"EBB"</formula1>
    </dataValidation>
    <dataValidation type="list" showDropDown="1" showInputMessage="1" showErrorMessage="1" prompt="Do not change the Line Numbers" sqref="A146" xr:uid="{99CC6FB9-5143-439E-863D-C5BDC7465A8B}">
      <formula1>"2.2f"</formula1>
    </dataValidation>
    <dataValidation type="list" showDropDown="1" showInputMessage="1" showErrorMessage="1" errorTitle="EBB" error="Claim Form Line # 2.1_x000a_g corresponds to EBB" sqref="C127" xr:uid="{A31CDE02-3E6E-45D2-A7DA-B02F65F53895}">
      <formula1>"EBB"</formula1>
    </dataValidation>
    <dataValidation type="list" showDropDown="1" showInputMessage="1" showErrorMessage="1" prompt="Do not change the Line Numbers" sqref="A124" xr:uid="{609BE585-D23E-49CD-A299-6616FF0F595F}">
      <formula1>"2.1f"</formula1>
    </dataValidation>
    <dataValidation type="list" showDropDown="1" showInputMessage="1" showErrorMessage="1" errorTitle="EBB" error="Claim Form Line # 2_x000a_g corresponds to EBB" sqref="C105" xr:uid="{8CA22DD2-72CD-4D72-8D61-DC402957284B}">
      <formula1>"EBB"</formula1>
    </dataValidation>
    <dataValidation type="list" showDropDown="1" showInputMessage="1" showErrorMessage="1" prompt="Do not change the Line Numbers" sqref="A102" xr:uid="{055C2551-BCB5-47D3-B31F-C9FEDD352122}">
      <formula1>"2f"</formula1>
    </dataValidation>
    <dataValidation type="list" showDropDown="1" showInputMessage="1" showErrorMessage="1" errorTitle="EBB" error="Claim Form Line # 1.4g corresponds to EBB" sqref="C61" xr:uid="{E27B6F36-CF32-4205-A616-CC898F865C66}">
      <formula1>"EBB"</formula1>
    </dataValidation>
    <dataValidation type="list" showDropDown="1" showInputMessage="1" showErrorMessage="1" errorTitle="EBB" error="Claim Form Line # 1.5_x000a_g corresponds to EBB" sqref="C80" xr:uid="{C092BC84-AE20-4646-863F-CB52255F5C07}">
      <formula1>"EBB"</formula1>
    </dataValidation>
    <dataValidation type="list" showDropDown="1" showInputMessage="1" showErrorMessage="1" prompt="Do not change the Line Numbers" sqref="A80" xr:uid="{25A9CDF8-2B37-4147-AA4C-E3B0975988F0}">
      <formula1>"1.5g"</formula1>
    </dataValidation>
    <dataValidation type="list" showDropDown="1" showInputMessage="1" showErrorMessage="1" prompt="Do not change the Line Numbers" sqref="A61" xr:uid="{5081B256-A1E7-4BB4-B262-56617B796E4F}">
      <formula1>"1.4g"</formula1>
    </dataValidation>
    <dataValidation type="list" showDropDown="1" showInputMessage="1" showErrorMessage="1" prompt="Do not change the Line Numbers" sqref="A42" xr:uid="{F26869B3-5E8F-47E1-841E-4B85D0FF735D}">
      <formula1>"1.1f"</formula1>
    </dataValidation>
    <dataValidation type="list" showDropDown="1" showInputMessage="1" showErrorMessage="1" errorTitle="EBB" error="Claim Form Line # 1g corresponds to EBB" sqref="C23" xr:uid="{6C98F96E-4C01-4495-8160-9D09DD6844AD}">
      <formula1>"EBB"</formula1>
    </dataValidation>
    <dataValidation type="list" showDropDown="1" showInputMessage="1" showErrorMessage="1" prompt="Do not change the Line Numbers" sqref="A20" xr:uid="{2C27D236-37E8-43B6-8465-FBB749929C38}">
      <formula1>"1f"</formula1>
    </dataValidation>
    <dataValidation type="list" showDropDown="1" showInputMessage="1" showErrorMessage="1" errorTitle="Basic Plan with 4.5GB" error="Claim Form Line # 2.7e corresponds to Basic Plus Plan" sqref="C241" xr:uid="{745F8743-2DBB-47FF-ADAE-C11AD7905187}">
      <formula1>"Basic Plus"</formula1>
    </dataValidation>
    <dataValidation type="list" showDropDown="1" showInputMessage="1" showErrorMessage="1" errorTitle="Basic Plan with 4.5GB" error="Claim Form Line # 2.6e corresponds to Basic Plus Plan" sqref="C222" xr:uid="{9AB550AA-5E71-4395-A95A-8D1FD36440D9}">
      <formula1>"Basic Plus"</formula1>
    </dataValidation>
    <dataValidation type="list" showDropDown="1" showInputMessage="1" showErrorMessage="1" errorTitle="Basic Plan with 4.5GB" error="Claim Form Line # 2.5e corresponds to Basic Plus Plan" sqref="C203" xr:uid="{E09D1756-A4A2-48E4-9216-4620E16979BB}">
      <formula1>"Basic Plus"</formula1>
    </dataValidation>
    <dataValidation type="list" showDropDown="1" showInputMessage="1" showErrorMessage="1" errorTitle="Basic Plan with 4.5GB" error="Claim Form Line # 2.4e corresponds to Basic Plus Plan" sqref="C184" xr:uid="{58F088E7-59F9-4698-9B08-52BA96EA9CF6}">
      <formula1>"Basic Plus"</formula1>
    </dataValidation>
    <dataValidation type="list" showDropDown="1" showInputMessage="1" showErrorMessage="1" errorTitle="Basic Plan with 4.5GB" error="Claim Form Line # 2.3e corresponds to Basic Plus Plan" sqref="C165" xr:uid="{8D7CD008-51F2-4CC2-81D3-B3BAACC61179}">
      <formula1>"Basic Plus"</formula1>
    </dataValidation>
    <dataValidation type="list" showDropDown="1" showInputMessage="1" showErrorMessage="1" errorTitle="Basic Plan with 4.5GB" error="Claim Form Line # 2.2e corresponds to Basic Plus Plan" sqref="C143" xr:uid="{3E56A4F2-4B21-40DF-A6FB-5DEA98355644}">
      <formula1>"Basic Plus"</formula1>
    </dataValidation>
    <dataValidation type="list" showDropDown="1" showInputMessage="1" showErrorMessage="1" errorTitle="Basic Plan with 4.5GB" error="Claim Form Line # 2.1e corresponds to Basic Plus Plan" sqref="C121" xr:uid="{15998B29-45B7-4C1E-BD65-9C30F86AD30B}">
      <formula1>"Basic Plus"</formula1>
    </dataValidation>
    <dataValidation type="list" showDropDown="1" showInputMessage="1" showErrorMessage="1" errorTitle="Basic Plan with 4.5GB" error="Claim Form Line # 2e corresponds to Basic Plus Plan" sqref="C99" xr:uid="{1F5C2A0E-E418-4C8F-8246-DA7DE27026EC}">
      <formula1>"Basic Plus"</formula1>
    </dataValidation>
    <dataValidation type="list" showDropDown="1" showInputMessage="1" showErrorMessage="1" errorTitle="Basic Plan with 4.5GB" error="Claim Form Line # 1.5e corresponds to Basic Plus Plan" sqref="C77" xr:uid="{2073384A-A2DA-431F-9112-31D8BDFB6B60}">
      <formula1>"Basic Plus"</formula1>
    </dataValidation>
    <dataValidation type="list" showDropDown="1" showInputMessage="1" showErrorMessage="1" errorTitle="Basic Plan with 4.5GB" error="Claim Form Line # 1.4e corresponds to Basic Plus Plan" sqref="C58" xr:uid="{DCBE28D6-BAA8-4B1B-83BE-0D89631A6160}">
      <formula1>"Basic Plus"</formula1>
    </dataValidation>
    <dataValidation type="list" showDropDown="1" showInputMessage="1" showErrorMessage="1" errorTitle="Basic Plan with 4.5GB" error="Claim Form Line # 1.1e corresponds to Basic Plus Plan" sqref="C39" xr:uid="{704FC172-CD4F-4FEF-A1DE-496D6590E1BD}">
      <formula1>"Basic Plus"</formula1>
    </dataValidation>
    <dataValidation type="list" showDropDown="1" showInputMessage="1" showErrorMessage="1" errorTitle="Basic Plan with 4.5GB" error="Claim Form Line # 1e corresponds to Basic Plus" sqref="C17" xr:uid="{31031A3D-8B6E-42B7-98C1-7DEAE1061D8F}">
      <formula1>"Basic Plus"</formula1>
    </dataValidation>
    <dataValidation type="list" operator="equal" showDropDown="1" showInputMessage="1" showErrorMessage="1" errorTitle="Standard Plan" error="Claim Form Line # 2.6 corresponds to Standard Plan only" sqref="C216" xr:uid="{EF635101-7D98-4B15-BD5F-F70D7F632088}">
      <formula1>"Standard"</formula1>
    </dataValidation>
    <dataValidation type="list" allowBlank="1" showInputMessage="1" showErrorMessage="1" prompt="Service Tier numbers only 1 - 10." sqref="B8 B30 B90 B112" xr:uid="{B88A633C-2C35-457C-98C8-412F5EC0E073}">
      <formula1>"1,2,3,4,5,6,7,8,9,10"</formula1>
    </dataValidation>
    <dataValidation type="list" allowBlank="1" showInputMessage="1" showErrorMessage="1" sqref="B11 B14 B17 B20 B33 B36 B39 B42 B93 B96 B99 B102 B115 B118 B121 B124" xr:uid="{83BD520D-A016-4D62-9502-4E4BD197EEB7}">
      <formula1>"1,2,3,4,5,6,7,8,9,10"</formula1>
    </dataValidation>
    <dataValidation type="list" allowBlank="1" showInputMessage="1" showErrorMessage="1" prompt="Service Tier numbers only 1 - 10." sqref="B52 B55 B58 B64 B71 B74 B77 B83 B178 B181 B184 B190 B197 B200 B203 B209" xr:uid="{767EF62F-8ED4-4A1F-90A5-789C0E5FE961}">
      <formula1>"1**,2**,3**,4**,5**,6**,7**,8**,9**,10**"</formula1>
    </dataValidation>
    <dataValidation type="list" allowBlank="1" showInputMessage="1" showErrorMessage="1" prompt="Service Tier numbers only 1 - 10." sqref="B134 B137 B140 B143 B146 B156 B159 B162 B165 B168 B216 B222 B219 B228 B235 B238 B241 B247" xr:uid="{30E9925F-45B0-4CE1-8A63-02F5C15BEEE1}">
      <formula1>"1 (TTY),2 (TTY),3 (TTY),4 (TTY),5 (TTY),6 (TTY),7 (TTY),8 (TTY),9 (TTY),10 (TTY)"</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heetViews>
  <sheetFormatPr defaultRowHeight="12.75" x14ac:dyDescent="0.2"/>
  <cols>
    <col min="1" max="1" width="11.42578125" customWidth="1"/>
    <col min="2" max="8" width="17.28515625" style="6" customWidth="1"/>
    <col min="9" max="9" width="17.28515625" customWidth="1"/>
    <col min="10" max="10" width="15.85546875" customWidth="1"/>
    <col min="11" max="11" width="18.85546875" bestFit="1" customWidth="1"/>
  </cols>
  <sheetData>
    <row r="1" spans="1:17" x14ac:dyDescent="0.2">
      <c r="A1" s="96" t="s">
        <v>0</v>
      </c>
      <c r="B1" s="144"/>
      <c r="C1" s="144"/>
      <c r="D1" s="144"/>
      <c r="E1" s="144"/>
      <c r="F1" s="144"/>
      <c r="G1" s="144"/>
      <c r="H1" s="144"/>
      <c r="I1" s="112"/>
      <c r="J1" s="112"/>
      <c r="K1" s="112"/>
      <c r="L1" s="112"/>
      <c r="M1" s="112"/>
      <c r="N1" s="112"/>
      <c r="O1" s="112"/>
      <c r="P1" s="112"/>
      <c r="Q1" s="112"/>
    </row>
    <row r="2" spans="1:17" x14ac:dyDescent="0.2">
      <c r="A2" s="112"/>
      <c r="B2" s="144"/>
      <c r="C2" s="144"/>
      <c r="D2" s="144"/>
      <c r="E2" s="144"/>
      <c r="F2" s="144"/>
      <c r="G2" s="144"/>
      <c r="H2" s="144"/>
      <c r="I2" s="112"/>
      <c r="J2" s="112"/>
      <c r="K2" s="112"/>
      <c r="L2" s="112"/>
      <c r="M2" s="112"/>
      <c r="N2" s="112"/>
      <c r="O2" s="112"/>
      <c r="P2" s="112"/>
      <c r="Q2" s="112"/>
    </row>
    <row r="3" spans="1:17" ht="15.75" x14ac:dyDescent="0.25">
      <c r="A3" s="58" t="s">
        <v>134</v>
      </c>
      <c r="B3" s="112"/>
      <c r="C3" s="112"/>
      <c r="D3" s="112"/>
      <c r="E3" s="112"/>
      <c r="F3" s="112"/>
      <c r="G3" s="112"/>
      <c r="H3" s="112"/>
      <c r="I3" s="112"/>
      <c r="J3" s="112"/>
      <c r="K3" s="112"/>
      <c r="L3" s="112"/>
      <c r="M3" s="112"/>
      <c r="N3" s="112"/>
      <c r="O3" s="112"/>
      <c r="P3" s="112"/>
      <c r="Q3" s="112"/>
    </row>
    <row r="4" spans="1:17" ht="15.75" x14ac:dyDescent="0.25">
      <c r="A4" s="4"/>
      <c r="B4" s="144"/>
      <c r="C4" s="144"/>
      <c r="D4" s="144"/>
      <c r="E4" s="144"/>
      <c r="F4" s="144"/>
      <c r="G4" s="144"/>
      <c r="H4" s="144"/>
      <c r="I4" s="112"/>
      <c r="J4" s="112"/>
      <c r="K4" s="112"/>
      <c r="L4" s="112"/>
      <c r="M4" s="112"/>
      <c r="N4" s="112"/>
      <c r="O4" s="112"/>
      <c r="P4" s="112"/>
      <c r="Q4" s="112"/>
    </row>
    <row r="5" spans="1:17" ht="15" x14ac:dyDescent="0.25">
      <c r="A5" s="413"/>
      <c r="B5" s="414"/>
      <c r="C5" s="414"/>
      <c r="D5" s="414"/>
      <c r="E5" s="414"/>
      <c r="F5" s="414"/>
      <c r="G5" s="414"/>
      <c r="H5" s="414"/>
      <c r="I5" s="414"/>
      <c r="J5" s="414"/>
      <c r="K5" s="59"/>
      <c r="L5" s="112"/>
      <c r="M5" s="112"/>
      <c r="N5" s="112"/>
      <c r="O5" s="112"/>
      <c r="P5" s="112"/>
      <c r="Q5" s="112"/>
    </row>
    <row r="6" spans="1:17" x14ac:dyDescent="0.2">
      <c r="A6" s="79" t="s">
        <v>107</v>
      </c>
      <c r="B6" s="80" t="s">
        <v>108</v>
      </c>
      <c r="C6" s="79" t="s">
        <v>109</v>
      </c>
      <c r="D6" s="79" t="s">
        <v>110</v>
      </c>
      <c r="E6" s="79" t="s">
        <v>111</v>
      </c>
      <c r="F6" s="79" t="s">
        <v>112</v>
      </c>
      <c r="G6" s="79" t="s">
        <v>113</v>
      </c>
      <c r="H6" s="79" t="s">
        <v>114</v>
      </c>
      <c r="I6" s="79" t="s">
        <v>115</v>
      </c>
      <c r="J6" s="97" t="s">
        <v>116</v>
      </c>
      <c r="K6" s="79" t="s">
        <v>135</v>
      </c>
      <c r="L6" s="112"/>
      <c r="M6" s="112"/>
      <c r="N6" s="112"/>
      <c r="O6" s="112"/>
      <c r="P6" s="112"/>
      <c r="Q6" s="112"/>
    </row>
    <row r="7" spans="1:17" ht="63.75" x14ac:dyDescent="0.2">
      <c r="A7" s="81" t="s">
        <v>117</v>
      </c>
      <c r="B7" s="81" t="s">
        <v>129</v>
      </c>
      <c r="C7" s="82" t="s">
        <v>88</v>
      </c>
      <c r="D7" s="82" t="s">
        <v>136</v>
      </c>
      <c r="E7" s="82" t="s">
        <v>137</v>
      </c>
      <c r="F7" s="82" t="s">
        <v>138</v>
      </c>
      <c r="G7" s="82" t="s">
        <v>139</v>
      </c>
      <c r="H7" s="82" t="s">
        <v>140</v>
      </c>
      <c r="I7" s="145" t="s">
        <v>141</v>
      </c>
      <c r="J7" s="98" t="s">
        <v>142</v>
      </c>
      <c r="K7" s="146" t="s">
        <v>143</v>
      </c>
      <c r="L7" s="112"/>
      <c r="M7" s="112"/>
      <c r="N7" s="112"/>
      <c r="O7" s="112"/>
      <c r="P7" s="112"/>
      <c r="Q7" s="112"/>
    </row>
    <row r="8" spans="1:17" s="38" customFormat="1" x14ac:dyDescent="0.2">
      <c r="A8" s="109">
        <v>3</v>
      </c>
      <c r="B8" s="147" t="s">
        <v>144</v>
      </c>
      <c r="C8" s="148" t="s">
        <v>94</v>
      </c>
      <c r="D8" s="149">
        <v>39</v>
      </c>
      <c r="E8" s="149">
        <v>0</v>
      </c>
      <c r="F8" s="149">
        <v>0</v>
      </c>
      <c r="G8" s="149">
        <f>D8-E8-F8</f>
        <v>39</v>
      </c>
      <c r="H8" s="149">
        <v>39</v>
      </c>
      <c r="I8" s="84">
        <f>MIN(G8:H8)</f>
        <v>39</v>
      </c>
      <c r="J8" s="99">
        <v>25</v>
      </c>
      <c r="K8" s="85">
        <f>I8*J8</f>
        <v>975</v>
      </c>
      <c r="L8" s="112"/>
      <c r="M8" s="112"/>
      <c r="N8" s="112"/>
      <c r="O8" s="112"/>
      <c r="P8" s="112"/>
      <c r="Q8" s="112"/>
    </row>
    <row r="9" spans="1:17" s="38" customFormat="1" ht="25.5" x14ac:dyDescent="0.2">
      <c r="A9" s="109">
        <v>3.1</v>
      </c>
      <c r="B9" s="147" t="s">
        <v>145</v>
      </c>
      <c r="C9" s="148" t="s">
        <v>94</v>
      </c>
      <c r="D9" s="149">
        <v>45</v>
      </c>
      <c r="E9" s="149">
        <v>0</v>
      </c>
      <c r="F9" s="149">
        <v>45</v>
      </c>
      <c r="G9" s="149">
        <f t="shared" ref="G9:G13" si="0">D9-E9-F9</f>
        <v>0</v>
      </c>
      <c r="H9" s="149">
        <v>39</v>
      </c>
      <c r="I9" s="84">
        <f t="shared" ref="I9:I13" si="1">MIN(G9:H9)</f>
        <v>0</v>
      </c>
      <c r="J9" s="48">
        <v>1</v>
      </c>
      <c r="K9" s="85">
        <f>I9*J9</f>
        <v>0</v>
      </c>
      <c r="L9" s="112"/>
      <c r="M9" s="112"/>
      <c r="N9" s="112"/>
      <c r="O9" s="112"/>
      <c r="P9" s="112"/>
      <c r="Q9" s="112"/>
    </row>
    <row r="10" spans="1:17" x14ac:dyDescent="0.2">
      <c r="A10" s="109">
        <v>4</v>
      </c>
      <c r="B10" s="147" t="s">
        <v>144</v>
      </c>
      <c r="C10" s="148" t="s">
        <v>93</v>
      </c>
      <c r="D10" s="149">
        <v>39</v>
      </c>
      <c r="E10" s="149">
        <v>0</v>
      </c>
      <c r="F10" s="149">
        <v>0</v>
      </c>
      <c r="G10" s="149">
        <f t="shared" si="0"/>
        <v>39</v>
      </c>
      <c r="H10" s="149">
        <v>39</v>
      </c>
      <c r="I10" s="84">
        <f t="shared" si="1"/>
        <v>39</v>
      </c>
      <c r="J10" s="48">
        <v>15</v>
      </c>
      <c r="K10" s="85">
        <f>I10*J10</f>
        <v>585</v>
      </c>
      <c r="L10" s="112"/>
      <c r="M10" s="112"/>
      <c r="N10" s="112"/>
      <c r="O10" s="112"/>
      <c r="P10" s="112"/>
      <c r="Q10" s="112"/>
    </row>
    <row r="11" spans="1:17" ht="25.5" x14ac:dyDescent="0.2">
      <c r="A11" s="109">
        <v>4.0999999999999996</v>
      </c>
      <c r="B11" s="147" t="s">
        <v>145</v>
      </c>
      <c r="C11" s="148" t="s">
        <v>93</v>
      </c>
      <c r="D11" s="149">
        <v>45</v>
      </c>
      <c r="E11" s="149">
        <v>0</v>
      </c>
      <c r="F11" s="149">
        <v>0</v>
      </c>
      <c r="G11" s="149">
        <f t="shared" si="0"/>
        <v>45</v>
      </c>
      <c r="H11" s="149">
        <v>39</v>
      </c>
      <c r="I11" s="84">
        <f t="shared" si="1"/>
        <v>39</v>
      </c>
      <c r="J11" s="48">
        <v>1</v>
      </c>
      <c r="K11" s="85">
        <f>I11*J11</f>
        <v>39</v>
      </c>
      <c r="L11" s="112"/>
      <c r="M11" s="112"/>
      <c r="N11" s="112"/>
      <c r="O11" s="112"/>
      <c r="P11" s="112"/>
      <c r="Q11" s="112"/>
    </row>
    <row r="12" spans="1:17" ht="25.5" x14ac:dyDescent="0.2">
      <c r="A12" s="109">
        <v>4.2</v>
      </c>
      <c r="B12" s="147" t="s">
        <v>146</v>
      </c>
      <c r="C12" s="148" t="s">
        <v>93</v>
      </c>
      <c r="D12" s="149">
        <v>39</v>
      </c>
      <c r="E12" s="149">
        <v>0</v>
      </c>
      <c r="F12" s="149">
        <v>0</v>
      </c>
      <c r="G12" s="149">
        <f t="shared" si="0"/>
        <v>39</v>
      </c>
      <c r="H12" s="149">
        <v>39</v>
      </c>
      <c r="I12" s="84">
        <f t="shared" si="1"/>
        <v>39</v>
      </c>
      <c r="J12" s="48">
        <v>0</v>
      </c>
      <c r="K12" s="85">
        <f t="shared" ref="K12:K13" si="2">I12*J12</f>
        <v>0</v>
      </c>
      <c r="L12" s="112"/>
      <c r="M12" s="112"/>
      <c r="N12" s="112"/>
      <c r="O12" s="112"/>
      <c r="P12" s="112"/>
      <c r="Q12" s="112"/>
    </row>
    <row r="13" spans="1:17" ht="25.5" x14ac:dyDescent="0.2">
      <c r="A13" s="109">
        <v>4.3</v>
      </c>
      <c r="B13" s="147" t="s">
        <v>147</v>
      </c>
      <c r="C13" s="148" t="s">
        <v>93</v>
      </c>
      <c r="D13" s="149">
        <v>45</v>
      </c>
      <c r="E13" s="149">
        <v>0</v>
      </c>
      <c r="F13" s="149">
        <v>0</v>
      </c>
      <c r="G13" s="149">
        <f t="shared" si="0"/>
        <v>45</v>
      </c>
      <c r="H13" s="149">
        <v>39</v>
      </c>
      <c r="I13" s="84">
        <f t="shared" si="1"/>
        <v>39</v>
      </c>
      <c r="J13" s="48">
        <v>0</v>
      </c>
      <c r="K13" s="85">
        <f t="shared" si="2"/>
        <v>0</v>
      </c>
      <c r="L13" s="112"/>
      <c r="M13" s="112"/>
      <c r="N13" s="112"/>
      <c r="O13" s="112"/>
      <c r="P13" s="112"/>
      <c r="Q13" s="112"/>
    </row>
    <row r="14" spans="1:17" ht="15" x14ac:dyDescent="0.25">
      <c r="A14" s="1"/>
      <c r="B14" s="144"/>
      <c r="C14" s="144"/>
      <c r="D14" s="144"/>
      <c r="E14" s="144"/>
      <c r="F14" s="144"/>
      <c r="G14" s="144"/>
      <c r="H14" s="144"/>
      <c r="I14" s="112"/>
      <c r="J14" s="112"/>
      <c r="K14" s="112"/>
      <c r="L14" s="112"/>
      <c r="M14" s="112"/>
      <c r="N14" s="112"/>
      <c r="O14" s="112"/>
      <c r="P14" s="112"/>
      <c r="Q14" s="112"/>
    </row>
    <row r="15" spans="1:17" x14ac:dyDescent="0.2">
      <c r="A15" s="112"/>
      <c r="B15" s="144"/>
      <c r="C15" s="144"/>
      <c r="D15" s="144"/>
      <c r="E15" s="144"/>
      <c r="F15" s="144"/>
      <c r="G15" s="144"/>
      <c r="H15" s="144"/>
      <c r="I15" s="112"/>
      <c r="J15" s="112"/>
      <c r="K15" s="112"/>
      <c r="L15" s="112"/>
      <c r="M15" s="112"/>
      <c r="N15" s="112"/>
      <c r="O15" s="112"/>
      <c r="P15" s="112"/>
      <c r="Q15" s="112"/>
    </row>
    <row r="16" spans="1:17" x14ac:dyDescent="0.2">
      <c r="A16" s="118" t="s">
        <v>104</v>
      </c>
      <c r="B16" s="144"/>
      <c r="C16" s="144"/>
      <c r="D16" s="144"/>
      <c r="E16" s="144"/>
      <c r="F16" s="144"/>
      <c r="G16" s="144"/>
      <c r="H16" s="144"/>
      <c r="I16" s="112"/>
      <c r="J16" s="112"/>
      <c r="K16" s="112"/>
      <c r="L16" s="112"/>
      <c r="M16" s="112"/>
      <c r="N16" s="112"/>
      <c r="O16" s="112"/>
      <c r="P16" s="112"/>
      <c r="Q16" s="112"/>
    </row>
    <row r="17" spans="1:17" x14ac:dyDescent="0.2">
      <c r="A17" s="112"/>
      <c r="B17" s="144"/>
      <c r="C17" s="144"/>
      <c r="D17" s="144"/>
      <c r="E17" s="144"/>
      <c r="F17" s="144"/>
      <c r="G17" s="144"/>
      <c r="H17" s="144"/>
      <c r="I17" s="112"/>
      <c r="J17" s="112"/>
      <c r="K17" s="112"/>
      <c r="L17" s="112"/>
      <c r="M17" s="112"/>
      <c r="N17" s="112"/>
      <c r="O17" s="112"/>
      <c r="P17" s="112"/>
      <c r="Q17" s="112"/>
    </row>
    <row r="18" spans="1:17" x14ac:dyDescent="0.2">
      <c r="A18" s="112"/>
      <c r="B18" s="144"/>
      <c r="C18" s="144"/>
      <c r="D18" s="144"/>
      <c r="E18" s="144"/>
      <c r="F18" s="144"/>
      <c r="G18" s="144"/>
      <c r="H18" s="144"/>
      <c r="I18" s="112"/>
      <c r="J18" s="150"/>
      <c r="K18" s="112"/>
      <c r="L18" s="112"/>
      <c r="M18" s="112"/>
      <c r="N18" s="112"/>
      <c r="O18" s="112"/>
      <c r="P18" s="112"/>
      <c r="Q18" s="112"/>
    </row>
  </sheetData>
  <mergeCells count="1">
    <mergeCell ref="A5:J5"/>
  </mergeCells>
  <phoneticPr fontId="12"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workbookViewId="0"/>
  </sheetViews>
  <sheetFormatPr defaultRowHeight="12.75" x14ac:dyDescent="0.2"/>
  <cols>
    <col min="1" max="1" width="15.7109375" style="18" customWidth="1"/>
    <col min="2" max="2" width="29.140625" style="6" customWidth="1"/>
    <col min="3" max="3" width="24" customWidth="1"/>
    <col min="4" max="4" width="14.5703125" style="6" customWidth="1"/>
    <col min="5" max="5" width="18.85546875" style="6" customWidth="1"/>
  </cols>
  <sheetData>
    <row r="1" spans="1:5" ht="14.25" x14ac:dyDescent="0.2">
      <c r="A1" s="71" t="s">
        <v>0</v>
      </c>
      <c r="B1" s="151"/>
      <c r="C1" s="152"/>
      <c r="D1" s="153"/>
      <c r="E1" s="35"/>
    </row>
    <row r="2" spans="1:5" ht="14.25" x14ac:dyDescent="0.2">
      <c r="A2" s="37"/>
      <c r="B2" s="151"/>
      <c r="C2" s="152"/>
      <c r="D2" s="153"/>
      <c r="E2" s="35"/>
    </row>
    <row r="3" spans="1:5" ht="14.25" x14ac:dyDescent="0.2">
      <c r="A3" s="36"/>
      <c r="B3" s="151"/>
      <c r="C3" s="152"/>
      <c r="D3" s="153"/>
      <c r="E3" s="35"/>
    </row>
    <row r="4" spans="1:5" ht="15.75" x14ac:dyDescent="0.25">
      <c r="A4" s="415" t="s">
        <v>148</v>
      </c>
      <c r="B4" s="416"/>
      <c r="C4" s="112"/>
      <c r="D4" s="144"/>
    </row>
    <row r="5" spans="1:5" ht="13.5" thickBot="1" x14ac:dyDescent="0.25">
      <c r="A5" s="15"/>
      <c r="B5" s="144"/>
      <c r="C5" s="112"/>
      <c r="D5" s="144"/>
    </row>
    <row r="6" spans="1:5" ht="24.75" thickBot="1" x14ac:dyDescent="0.25">
      <c r="A6" s="17" t="s">
        <v>117</v>
      </c>
      <c r="B6" s="9" t="s">
        <v>149</v>
      </c>
      <c r="C6" s="9" t="s">
        <v>150</v>
      </c>
      <c r="D6" s="144"/>
    </row>
    <row r="7" spans="1:5" ht="15.75" customHeight="1" thickBot="1" x14ac:dyDescent="0.25">
      <c r="A7" s="417" t="s">
        <v>151</v>
      </c>
      <c r="B7" s="14" t="s">
        <v>152</v>
      </c>
      <c r="C7" s="86"/>
      <c r="D7" s="144"/>
    </row>
    <row r="8" spans="1:5" ht="13.5" thickBot="1" x14ac:dyDescent="0.25">
      <c r="A8" s="418"/>
      <c r="B8" s="7" t="s">
        <v>153</v>
      </c>
      <c r="C8" s="87"/>
      <c r="D8" s="144"/>
    </row>
    <row r="9" spans="1:5" ht="13.5" thickBot="1" x14ac:dyDescent="0.25">
      <c r="A9" s="418"/>
      <c r="B9" s="7" t="s">
        <v>154</v>
      </c>
      <c r="C9" s="87"/>
      <c r="D9" s="144"/>
    </row>
    <row r="10" spans="1:5" ht="13.5" thickBot="1" x14ac:dyDescent="0.25">
      <c r="A10" s="419"/>
      <c r="B10" s="10" t="s">
        <v>155</v>
      </c>
      <c r="C10" s="88">
        <f>SUM(C7:C9)</f>
        <v>0</v>
      </c>
      <c r="D10" s="144"/>
    </row>
    <row r="11" spans="1:5" x14ac:dyDescent="0.2">
      <c r="A11" s="15"/>
      <c r="B11" s="144"/>
      <c r="C11" s="112"/>
      <c r="D11" s="144"/>
    </row>
    <row r="12" spans="1:5" ht="15" x14ac:dyDescent="0.25">
      <c r="A12" s="16"/>
      <c r="B12" s="144"/>
      <c r="C12" s="112"/>
      <c r="D12" s="144"/>
    </row>
    <row r="15" spans="1:5" x14ac:dyDescent="0.2">
      <c r="B15" s="110"/>
      <c r="C15" s="95"/>
    </row>
  </sheetData>
  <mergeCells count="2">
    <mergeCell ref="A4:B4"/>
    <mergeCell ref="A7:A10"/>
  </mergeCells>
  <phoneticPr fontId="12" type="noConversion"/>
  <pageMargins left="0.75" right="0.75" top="1" bottom="1" header="0.5" footer="0.5"/>
  <pageSetup orientation="landscape" r:id="rId1"/>
  <headerFooter alignWithMargins="0"/>
  <ignoredErrors>
    <ignoredError sqref="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9" ht="15" x14ac:dyDescent="0.25">
      <c r="A1" s="71" t="s">
        <v>0</v>
      </c>
      <c r="B1" s="13"/>
      <c r="C1" s="112"/>
      <c r="D1" s="112"/>
      <c r="E1" s="112"/>
      <c r="F1" s="112"/>
      <c r="G1" s="112"/>
      <c r="H1" s="112"/>
      <c r="I1" s="95"/>
    </row>
    <row r="2" spans="1:9" ht="15" x14ac:dyDescent="0.25">
      <c r="A2" s="8"/>
      <c r="B2" s="112"/>
      <c r="C2" s="112"/>
      <c r="D2" s="112"/>
      <c r="E2" s="112"/>
      <c r="F2" s="112"/>
      <c r="G2" s="112"/>
      <c r="H2" s="112"/>
      <c r="I2" s="95"/>
    </row>
    <row r="3" spans="1:9" x14ac:dyDescent="0.2">
      <c r="A3" s="112"/>
      <c r="B3" s="112"/>
      <c r="C3" s="112"/>
      <c r="D3" s="112"/>
      <c r="E3" s="112"/>
      <c r="F3" s="112"/>
      <c r="G3" s="112"/>
      <c r="H3" s="112"/>
      <c r="I3" s="95"/>
    </row>
    <row r="4" spans="1:9" ht="15.75" x14ac:dyDescent="0.25">
      <c r="A4" s="46" t="s">
        <v>156</v>
      </c>
      <c r="B4" s="112"/>
      <c r="C4" s="112"/>
      <c r="D4" s="112"/>
      <c r="E4" s="112"/>
      <c r="F4" s="112"/>
      <c r="G4" s="112"/>
      <c r="H4" s="112"/>
      <c r="I4" s="95"/>
    </row>
    <row r="5" spans="1:9" ht="15" x14ac:dyDescent="0.25">
      <c r="A5" s="40"/>
      <c r="B5" s="112"/>
      <c r="C5" s="112"/>
      <c r="D5" s="112"/>
      <c r="E5" s="112"/>
      <c r="F5" s="112"/>
      <c r="G5" s="112"/>
      <c r="H5" s="112"/>
      <c r="I5" s="95"/>
    </row>
    <row r="6" spans="1:9" s="19" customFormat="1" ht="15.75" x14ac:dyDescent="0.25">
      <c r="A6" s="46" t="s">
        <v>157</v>
      </c>
      <c r="E6" s="154"/>
    </row>
    <row r="7" spans="1:9" ht="15.75" thickBot="1" x14ac:dyDescent="0.3">
      <c r="A7" s="11"/>
      <c r="B7" s="112"/>
      <c r="C7" s="112"/>
      <c r="D7" s="112"/>
      <c r="E7" s="112"/>
      <c r="F7" s="112"/>
      <c r="G7" s="112"/>
      <c r="H7" s="112"/>
      <c r="I7" s="95"/>
    </row>
    <row r="8" spans="1:9" ht="13.5" thickBot="1" x14ac:dyDescent="0.25">
      <c r="A8" s="92" t="s">
        <v>149</v>
      </c>
      <c r="B8" s="93" t="s">
        <v>158</v>
      </c>
      <c r="C8" s="93" t="s">
        <v>159</v>
      </c>
      <c r="D8" s="96"/>
      <c r="E8" s="96"/>
      <c r="F8" s="96"/>
      <c r="G8" s="96"/>
      <c r="H8" s="96"/>
      <c r="I8" s="96"/>
    </row>
    <row r="9" spans="1:9" ht="26.25" thickBot="1" x14ac:dyDescent="0.25">
      <c r="A9" s="197" t="s">
        <v>160</v>
      </c>
      <c r="B9" s="89">
        <v>11</v>
      </c>
      <c r="C9" s="90" t="s">
        <v>264</v>
      </c>
      <c r="D9" s="96"/>
      <c r="E9" s="96"/>
      <c r="F9" s="96"/>
      <c r="G9" s="96"/>
      <c r="H9" s="96"/>
      <c r="I9" s="96"/>
    </row>
    <row r="10" spans="1:9" ht="26.25" thickBot="1" x14ac:dyDescent="0.25">
      <c r="A10" s="197" t="s">
        <v>161</v>
      </c>
      <c r="B10" s="91">
        <v>5</v>
      </c>
      <c r="C10" s="90" t="s">
        <v>264</v>
      </c>
      <c r="D10" s="96"/>
      <c r="E10" s="96"/>
      <c r="F10" s="96"/>
      <c r="G10" s="96"/>
      <c r="H10" s="96"/>
      <c r="I10" s="96"/>
    </row>
    <row r="11" spans="1:9" ht="26.25" thickBot="1" x14ac:dyDescent="0.25">
      <c r="A11" s="197" t="s">
        <v>162</v>
      </c>
      <c r="B11" s="91">
        <v>14</v>
      </c>
      <c r="C11" s="90" t="s">
        <v>264</v>
      </c>
      <c r="D11" s="96"/>
      <c r="E11" s="96"/>
      <c r="F11" s="96"/>
      <c r="G11" s="96"/>
      <c r="H11" s="96"/>
      <c r="I11" s="96"/>
    </row>
    <row r="12" spans="1:9" ht="26.25" thickBot="1" x14ac:dyDescent="0.25">
      <c r="A12" s="197" t="s">
        <v>163</v>
      </c>
      <c r="B12" s="91">
        <v>10</v>
      </c>
      <c r="C12" s="90" t="s">
        <v>264</v>
      </c>
      <c r="D12" s="96"/>
      <c r="E12" s="96"/>
      <c r="F12" s="96"/>
      <c r="G12" s="96"/>
      <c r="H12" s="96"/>
      <c r="I12" s="96"/>
    </row>
    <row r="13" spans="1:9" ht="26.25" thickBot="1" x14ac:dyDescent="0.25">
      <c r="A13" s="197" t="s">
        <v>164</v>
      </c>
      <c r="B13" s="91">
        <v>12</v>
      </c>
      <c r="C13" s="90" t="s">
        <v>264</v>
      </c>
      <c r="D13" s="96"/>
      <c r="E13" s="96"/>
      <c r="F13" s="96"/>
      <c r="G13" s="96"/>
      <c r="H13" s="96"/>
      <c r="I13" s="96"/>
    </row>
    <row r="14" spans="1:9" ht="18.399999999999999" customHeight="1" x14ac:dyDescent="0.2">
      <c r="A14" s="196" t="s">
        <v>165</v>
      </c>
      <c r="B14" s="101"/>
      <c r="C14" s="420"/>
      <c r="D14" s="96"/>
      <c r="E14" s="96"/>
      <c r="F14" s="96"/>
      <c r="G14" s="96"/>
      <c r="H14" s="96"/>
      <c r="I14" s="96"/>
    </row>
    <row r="15" spans="1:9" ht="16.5" customHeight="1" x14ac:dyDescent="0.2">
      <c r="A15" s="196" t="s">
        <v>166</v>
      </c>
      <c r="B15" s="102"/>
      <c r="C15" s="421"/>
      <c r="D15" s="96"/>
      <c r="E15" s="96"/>
      <c r="F15" s="96"/>
      <c r="G15" s="96"/>
      <c r="H15" s="96"/>
      <c r="I15" s="96"/>
    </row>
    <row r="16" spans="1:9" ht="21.75" customHeight="1" thickBot="1" x14ac:dyDescent="0.25">
      <c r="A16" s="94" t="s">
        <v>167</v>
      </c>
      <c r="B16" s="103"/>
      <c r="C16" s="422"/>
      <c r="D16" s="96"/>
      <c r="E16" s="96"/>
      <c r="F16" s="96"/>
      <c r="G16" s="96"/>
      <c r="H16" s="96"/>
      <c r="I16" s="96"/>
    </row>
    <row r="17" spans="1:9" ht="13.5" thickBot="1" x14ac:dyDescent="0.25">
      <c r="A17" s="78" t="s">
        <v>155</v>
      </c>
      <c r="B17" s="106">
        <f>SUM(B9:B16)</f>
        <v>52</v>
      </c>
      <c r="C17" s="90"/>
      <c r="D17" s="96"/>
      <c r="E17" s="96"/>
      <c r="F17" s="96"/>
      <c r="G17" s="96"/>
      <c r="H17" s="96"/>
      <c r="I17" s="96"/>
    </row>
    <row r="18" spans="1:9" ht="15" x14ac:dyDescent="0.25">
      <c r="A18" s="40"/>
      <c r="B18" s="96"/>
      <c r="C18" s="96"/>
      <c r="D18" s="96"/>
      <c r="E18" s="96"/>
      <c r="F18" s="96"/>
      <c r="G18" s="96"/>
      <c r="H18" s="96"/>
      <c r="I18" s="96"/>
    </row>
    <row r="19" spans="1:9" x14ac:dyDescent="0.2">
      <c r="A19" s="96"/>
      <c r="B19" s="96"/>
      <c r="C19" s="96"/>
      <c r="D19" s="96"/>
      <c r="E19" s="96"/>
      <c r="F19" s="96"/>
      <c r="G19" s="96"/>
      <c r="H19" s="96"/>
      <c r="I19" s="96"/>
    </row>
    <row r="20" spans="1:9" x14ac:dyDescent="0.2">
      <c r="A20" s="47" t="s">
        <v>168</v>
      </c>
      <c r="B20" s="96"/>
      <c r="C20" s="96"/>
      <c r="D20" s="96"/>
      <c r="E20" s="96"/>
      <c r="F20" s="96"/>
      <c r="G20" s="96"/>
      <c r="H20" s="96"/>
      <c r="I20" s="96"/>
    </row>
    <row r="21" spans="1:9" x14ac:dyDescent="0.2">
      <c r="A21" s="96"/>
      <c r="B21" s="96"/>
      <c r="C21" s="96"/>
      <c r="D21" s="96"/>
      <c r="E21" s="96"/>
      <c r="F21" s="96"/>
      <c r="G21" s="96"/>
      <c r="H21" s="96"/>
      <c r="I21" s="96"/>
    </row>
    <row r="22" spans="1:9" ht="13.5" thickBot="1" x14ac:dyDescent="0.25">
      <c r="A22" s="96" t="s">
        <v>107</v>
      </c>
      <c r="B22" s="96" t="s">
        <v>108</v>
      </c>
      <c r="C22" s="96" t="s">
        <v>109</v>
      </c>
      <c r="D22" s="96" t="s">
        <v>110</v>
      </c>
      <c r="E22" s="96" t="s">
        <v>111</v>
      </c>
      <c r="F22" s="96" t="s">
        <v>112</v>
      </c>
      <c r="G22" s="96" t="s">
        <v>113</v>
      </c>
      <c r="H22" s="96"/>
      <c r="I22" s="96"/>
    </row>
    <row r="23" spans="1:9" s="6" customFormat="1" ht="65.25" customHeight="1" thickBot="1" x14ac:dyDescent="0.25">
      <c r="A23" s="72" t="s">
        <v>117</v>
      </c>
      <c r="B23" s="73" t="s">
        <v>169</v>
      </c>
      <c r="C23" s="73" t="s">
        <v>170</v>
      </c>
      <c r="D23" s="73" t="s">
        <v>171</v>
      </c>
      <c r="E23" s="73" t="s">
        <v>172</v>
      </c>
      <c r="F23" s="73" t="s">
        <v>173</v>
      </c>
      <c r="G23" s="73" t="s">
        <v>174</v>
      </c>
      <c r="H23" s="193"/>
      <c r="I23" s="193"/>
    </row>
    <row r="24" spans="1:9" ht="13.5" thickBot="1" x14ac:dyDescent="0.25">
      <c r="A24" s="74">
        <v>6</v>
      </c>
      <c r="B24" s="75">
        <f>B17</f>
        <v>52</v>
      </c>
      <c r="C24" s="105">
        <f>'Weighted Avg'!J16</f>
        <v>124</v>
      </c>
      <c r="D24" s="75">
        <f>IFERROR(B24/C24,0)</f>
        <v>0.41935483870967744</v>
      </c>
      <c r="E24" s="75">
        <v>0.5</v>
      </c>
      <c r="F24" s="75">
        <f>MIN(D24:E24)</f>
        <v>0.41935483870967744</v>
      </c>
      <c r="G24" s="75">
        <f>F24*C24</f>
        <v>52</v>
      </c>
      <c r="H24" s="96"/>
      <c r="I24" s="96"/>
    </row>
    <row r="25" spans="1:9" ht="15" x14ac:dyDescent="0.25">
      <c r="A25" s="76"/>
      <c r="B25" s="96"/>
      <c r="C25" s="96"/>
      <c r="D25" s="96"/>
      <c r="E25" s="96"/>
      <c r="F25" s="96"/>
      <c r="G25" s="96"/>
      <c r="H25" s="96"/>
      <c r="I25" s="96"/>
    </row>
    <row r="26" spans="1:9" ht="15" x14ac:dyDescent="0.25">
      <c r="A26" s="40"/>
      <c r="B26" s="96"/>
      <c r="C26" s="96"/>
      <c r="D26" s="96"/>
      <c r="E26" s="96"/>
      <c r="F26" s="96"/>
      <c r="G26" s="96"/>
      <c r="H26" s="96"/>
      <c r="I26" s="96"/>
    </row>
    <row r="27" spans="1:9" s="19" customFormat="1" ht="15.75" x14ac:dyDescent="0.25">
      <c r="A27" s="46" t="s">
        <v>175</v>
      </c>
      <c r="B27" s="46"/>
      <c r="C27" s="46"/>
      <c r="D27" s="46"/>
      <c r="E27" s="46"/>
      <c r="F27" s="46"/>
      <c r="G27" s="46"/>
      <c r="H27" s="46"/>
      <c r="I27" s="46"/>
    </row>
    <row r="28" spans="1:9" s="19" customFormat="1" ht="15.75" x14ac:dyDescent="0.25">
      <c r="A28" s="46"/>
      <c r="B28" s="46"/>
      <c r="C28" s="46"/>
      <c r="D28" s="46"/>
      <c r="E28" s="46"/>
      <c r="F28" s="46"/>
      <c r="G28" s="46"/>
      <c r="H28" s="46"/>
      <c r="I28" s="46"/>
    </row>
    <row r="29" spans="1:9" s="19" customFormat="1" ht="15.75" x14ac:dyDescent="0.25">
      <c r="A29" s="47" t="s">
        <v>176</v>
      </c>
      <c r="B29" s="46"/>
      <c r="C29" s="46"/>
      <c r="D29" s="46"/>
      <c r="E29" s="46" t="s">
        <v>44</v>
      </c>
      <c r="F29" s="46"/>
      <c r="G29" s="46"/>
      <c r="H29" s="46"/>
      <c r="I29" s="46"/>
    </row>
    <row r="30" spans="1:9" ht="15" x14ac:dyDescent="0.25">
      <c r="A30" s="77"/>
      <c r="B30" s="96"/>
      <c r="C30" s="96"/>
      <c r="D30" s="96"/>
      <c r="E30" s="96"/>
      <c r="F30" s="96"/>
      <c r="G30" s="96"/>
      <c r="H30" s="96"/>
      <c r="I30" s="96"/>
    </row>
    <row r="31" spans="1:9" ht="13.5" thickBot="1" x14ac:dyDescent="0.25">
      <c r="A31" s="96" t="s">
        <v>107</v>
      </c>
      <c r="B31" s="96" t="s">
        <v>108</v>
      </c>
      <c r="C31" s="96" t="s">
        <v>109</v>
      </c>
      <c r="D31" s="96" t="s">
        <v>110</v>
      </c>
      <c r="E31" s="96"/>
      <c r="F31" s="96"/>
      <c r="G31" s="96"/>
      <c r="H31" s="96"/>
      <c r="I31" s="96"/>
    </row>
    <row r="32" spans="1:9" ht="64.5" thickBot="1" x14ac:dyDescent="0.25">
      <c r="A32" s="72" t="s">
        <v>117</v>
      </c>
      <c r="B32" s="73" t="s">
        <v>170</v>
      </c>
      <c r="C32" s="73" t="s">
        <v>177</v>
      </c>
      <c r="D32" s="73" t="s">
        <v>178</v>
      </c>
      <c r="E32" s="96"/>
      <c r="F32" s="96"/>
      <c r="G32" s="96"/>
      <c r="H32" s="96"/>
      <c r="I32" s="96"/>
    </row>
    <row r="33" spans="1:9" ht="13.5" thickBot="1" x14ac:dyDescent="0.25">
      <c r="A33" s="74">
        <v>7</v>
      </c>
      <c r="B33" s="104">
        <f>'Weighted Avg'!J16</f>
        <v>124</v>
      </c>
      <c r="C33" s="75">
        <v>0.03</v>
      </c>
      <c r="D33" s="75"/>
      <c r="E33" s="96"/>
      <c r="F33" s="96"/>
      <c r="G33" s="96"/>
      <c r="H33" s="96"/>
      <c r="I33" s="96"/>
    </row>
    <row r="34" spans="1:9" ht="15" x14ac:dyDescent="0.25">
      <c r="A34" s="11"/>
      <c r="B34" s="112"/>
      <c r="C34" s="112"/>
      <c r="D34" s="112"/>
      <c r="E34" s="112"/>
      <c r="F34" s="112"/>
      <c r="G34" s="112"/>
      <c r="H34" s="112"/>
      <c r="I34" s="95"/>
    </row>
    <row r="35" spans="1:9" ht="15" x14ac:dyDescent="0.25">
      <c r="A35" s="1"/>
      <c r="B35" s="95"/>
      <c r="C35" s="95"/>
      <c r="D35" s="95"/>
      <c r="E35" s="95"/>
      <c r="F35" s="95"/>
      <c r="G35" s="95"/>
      <c r="H35" s="95"/>
      <c r="I35" s="95"/>
    </row>
  </sheetData>
  <mergeCells count="1">
    <mergeCell ref="C14:C16"/>
  </mergeCells>
  <phoneticPr fontId="12"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67C30E-5288-4F55-97F6-1F59EF82C475}">
  <ds:schemaRefs>
    <ds:schemaRef ds:uri="http://schemas.microsoft.com/sharepoint/v3/contenttype/forms"/>
  </ds:schemaRefs>
</ds:datastoreItem>
</file>

<file path=customXml/itemProps2.xml><?xml version="1.0" encoding="utf-8"?>
<ds:datastoreItem xmlns:ds="http://schemas.openxmlformats.org/officeDocument/2006/customXml" ds:itemID="{A7006EEF-6616-4C28-AE32-3C6B90FB7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6CBB77-447D-4C19-8826-6E9BEBA407FE}">
  <ds:schemaRefs>
    <ds:schemaRef ds:uri="http://purl.org/dc/dcmitype/"/>
    <ds:schemaRef ds:uri="http://schemas.microsoft.com/office/infopath/2007/PartnerControls"/>
    <ds:schemaRef ds:uri="http://purl.org/dc/elements/1.1/"/>
    <ds:schemaRef ds:uri="http://schemas.openxmlformats.org/package/2006/metadata/core-properties"/>
    <ds:schemaRef ds:uri="1f515989-4afe-4bfb-8869-4f44a11afb39"/>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EBB and SSA</vt:lpstr>
      <vt:lpstr>Lines 1 &amp; 2 </vt:lpstr>
      <vt:lpstr>Lines 3 &amp; 4</vt:lpstr>
      <vt:lpstr>Line 5</vt:lpstr>
      <vt:lpstr>Lines 6 &amp; 7</vt:lpstr>
      <vt:lpstr>Lines 8 &amp; 9</vt:lpstr>
      <vt:lpstr>'Claim Form Summary'!Print_Area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revision/>
  <dcterms:created xsi:type="dcterms:W3CDTF">2011-11-29T07:41:33Z</dcterms:created>
  <dcterms:modified xsi:type="dcterms:W3CDTF">2021-08-02T17:15:32Z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0x0101006EDAF9F80FDE0E459E1A4ABBAD4741F7</vt:lpwstr>
  </property>
</Properties>
</file>