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rfield15\RevDesign\2023 Misc Rate Requests\00_Quarterly Tracker\2023_Q1\"/>
    </mc:Choice>
  </mc:AlternateContent>
  <xr:revisionPtr revIDLastSave="0" documentId="13_ncr:1_{557B7DCE-B560-40E2-8A29-2E0D43692BA8}" xr6:coauthVersionLast="47" xr6:coauthVersionMax="47" xr10:uidLastSave="{00000000-0000-0000-0000-000000000000}"/>
  <bookViews>
    <workbookView xWindow="-110" yWindow="-110" windowWidth="19420" windowHeight="10420" xr2:uid="{1FDA506E-4230-48FB-8048-94852189C792}"/>
  </bookViews>
  <sheets>
    <sheet name="Authorized Rev Req" sheetId="1" r:id="rId1"/>
    <sheet name="Incremental Rev Req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'[2]Escalation Rates'!$B$6</definedName>
    <definedName name="_4ColName">SUBSTITUTE(SUBSTITUTE(SUBSTITUTE(SUBSTITUTE(SUBSTITUTE(TRIM(T([3]DATAIN.xls!B1)&amp;"."&amp;T([3]DATAIN.xls!C1)&amp;"."&amp;T([3]DATAIN.xls!D1)&amp;"."&amp;T([3]DATAIN.xls!E1)&amp;"."),"+","and"),"%","pct"),"-",""),"..","."),"&amp;","and")</definedName>
    <definedName name="_xlnm._FilterDatabase" localSheetId="0" hidden="1">'Authorized Rev Req'!$L$7:$M$30</definedName>
    <definedName name="_xlnm._FilterDatabase" localSheetId="1" hidden="1">'Incremental Rev Req'!$A$5:$J$52</definedName>
    <definedName name="_FPV1">'[4]#REF'!$N$106:$X$156</definedName>
    <definedName name="_FPV3">'[4]#REF'!$N$160:$X$209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'[4]#REF'!$N$105:$X$154</definedName>
    <definedName name="_SPV3">'[4]#REF'!$N$158:$X$207</definedName>
    <definedName name="Actuals">'[5]Model Inputs'!$H$109</definedName>
    <definedName name="Aflag">#REF!</definedName>
    <definedName name="Aflag2">#REF!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'[4]#REF'!$U$1:$AD$48</definedName>
    <definedName name="Balancing_Authority">[6]Choices!$A$2:$A$41</definedName>
    <definedName name="BondsIssued">'[5]Model Inputs'!$H$108</definedName>
    <definedName name="Boolean">[6]Choices!$AG$2:$AG$3</definedName>
    <definedName name="bt_d">'[4]#REF'!$Z$1:$AM$23</definedName>
    <definedName name="Bundled_Unbundled">[6]Choices!$B$2:$B$3</definedName>
    <definedName name="CBond">#REF!</definedName>
    <definedName name="CECRA">#REF!</definedName>
    <definedName name="Construction_Status">[6]Choices!$G$2:$G$5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[6]Choices!$AO$2:$AO$5</definedName>
    <definedName name="CPUC_Approval_Status">[6]Choices!$E$2:$E$8</definedName>
    <definedName name="CREZ">[6]Choices!$F$2:$F$39</definedName>
    <definedName name="CTAC">#REF!</definedName>
    <definedName name="CTRBA">#REF!</definedName>
    <definedName name="DACRS">SUM(#REF!)</definedName>
    <definedName name="_xlnm.Database">#REF!</definedName>
    <definedName name="Dchoice">#REF!</definedName>
    <definedName name="Delay_Termination_Reason">[6]Choices!$K$2:$K$4</definedName>
    <definedName name="DeliverabilityStatusOptions">[7]Lists!$B$36:$B$37</definedName>
    <definedName name="Distflag">#REF!</definedName>
    <definedName name="Dmdmult">#REF!</definedName>
    <definedName name="EPC_Contract_Status">[6]Choices!$AW$2:$AW$7</definedName>
    <definedName name="F_E">'[4]#REF'!$A$53:$S$100</definedName>
    <definedName name="Facility_Status">[6]Choices!$N$2:$N$7</definedName>
    <definedName name="FAIR">'[4]#REF'!$N$1:$X$49</definedName>
    <definedName name="FBUILD">'[4]#REF'!$N$53:$X$79</definedName>
    <definedName name="FCOMM">'[4]#REF'!$AA$53:$AN$78</definedName>
    <definedName name="FCOMP">'[4]#REF'!$A$106:$K$155</definedName>
    <definedName name="Financing_Status">[6]Choices!$O$2:$O$7</definedName>
    <definedName name="Flat">#REF!</definedName>
    <definedName name="FM">'[4]#REF'!$BB$1</definedName>
    <definedName name="FOPROD">'[4]#REF'!$A$53:$K$102</definedName>
    <definedName name="FSONG2">'[4]#REF'!$A$159:$K$208</definedName>
    <definedName name="FSTEAM">'[4]#REF'!$A$1:$K$49</definedName>
    <definedName name="FT_D">'[4]#REF'!$AA$1:$AP$26</definedName>
    <definedName name="gsur">'[8]Tariff G-SUR'!$A$1:$I$25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'[9]Line Losses and Various Inputs'!$B$4</definedName>
    <definedName name="LocalAreaOptions">[10]Lists!$B$11:$B$21</definedName>
    <definedName name="LOLD">1</definedName>
    <definedName name="LOLD_Table">7</definedName>
    <definedName name="Mflag">#REF!</definedName>
    <definedName name="NCORE_U">#REF!</definedName>
    <definedName name="ND">[11]Detail!$B$92</definedName>
    <definedName name="Out_Start_Date">[12]Parameters!$F$15</definedName>
    <definedName name="Out_Term_Date">[12]Parameters!$F$16</definedName>
    <definedName name="Overall_Project_Status">[6]Choices!$T$2:$T$6</definedName>
    <definedName name="Party_that_Terminated_Contract">[6]Choices!$AY$2:$AY$4</definedName>
    <definedName name="Path26DesignationOptions">[7]Lists!$B$28:$B$29</definedName>
    <definedName name="PBond">#REF!</definedName>
    <definedName name="PCC_Classification">[6]Choices!$U$2:$U$5</definedName>
    <definedName name="PECRA">#REF!</definedName>
    <definedName name="Print_All_Tariff">'[8]Tariff G-SUR'!$A$1:$I$25</definedName>
    <definedName name="Program_Origination">[6]Choices!$I$2:$I$13</definedName>
    <definedName name="RAM_Auction_Round">[6]Choices!$AX$2:$AX$6</definedName>
    <definedName name="record1">[13]MACRO1.XLM!$A$1</definedName>
    <definedName name="Record2">[13]MACRO1.XLM!$A$17</definedName>
    <definedName name="Reporting_LSE">[6]Choices!$J$2:$J$5</definedName>
    <definedName name="Resource_Designation">[14]Lists!$A$6:$A$8</definedName>
    <definedName name="SAIR">'[4]#REF'!$N$1:$X$49</definedName>
    <definedName name="SAPBEXhrIndnt" hidden="1">"Wide"</definedName>
    <definedName name="SAPsysID" hidden="1">"708C5W7SBKP804JT78WJ0JNKI"</definedName>
    <definedName name="SAPwbID" hidden="1">"ARS"</definedName>
    <definedName name="SBUILD">'[4]#REF'!$N$53:$X$79</definedName>
    <definedName name="SchedulingID">'[15]ID and Local Area'!$A$4:$A$667</definedName>
    <definedName name="SCOMM">'[4]#REF'!$AA$53:$AN$78</definedName>
    <definedName name="SCOMP">'[4]#REF'!$A$105:$K$154</definedName>
    <definedName name="sds">[7]Lists!$B$11:$B$21</definedName>
    <definedName name="Season">'[8]Tariff G-CP'!$C$6</definedName>
    <definedName name="Sflag">#REF!</definedName>
    <definedName name="SM">'[4]#REF'!$BB$1</definedName>
    <definedName name="SOPROD">'[4]#REF'!$A$53:$K$102</definedName>
    <definedName name="SSONG2">'[4]#REF'!$A$158:$K$207</definedName>
    <definedName name="SSTEAM">'[4]#REF'!$A$1:$K$49</definedName>
    <definedName name="ST_D">'[4]#REF'!$AA$1:$AP$26</definedName>
    <definedName name="Status_of_Facility_Study___Phase_II_Study">[6]Choices!$AA$2:$AA$10</definedName>
    <definedName name="Status_of_Feasibility_Study">[6]Choices!$AB$2:$AB$10</definedName>
    <definedName name="Status_of_Interconnection_Agreement">[6]Choices!$Q$2:$Q$22</definedName>
    <definedName name="Status_of_System_Impact_Study___Phase_I_Study">[6]Choices!$AC$2:$AC$10</definedName>
    <definedName name="STEAM">'[4]#REF'!$A$1:$S$50</definedName>
    <definedName name="TAC">[11]Detail!$B$115</definedName>
    <definedName name="TACCalcOptions">[16]Lists!$B$32:$B$34</definedName>
    <definedName name="Technology_SubType">[6]Choices!$AV$2:$AV$8</definedName>
    <definedName name="Technology_Type">[6]Choices!$AD$2:$AD$19</definedName>
    <definedName name="TRBA">[11]Detail!$B$121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1" i="2" l="1"/>
  <c r="F151" i="2"/>
  <c r="O131" i="2"/>
  <c r="M131" i="2"/>
  <c r="D131" i="2"/>
  <c r="O130" i="2"/>
  <c r="M130" i="2"/>
  <c r="L130" i="2"/>
  <c r="D130" i="2"/>
  <c r="O129" i="2"/>
  <c r="L129" i="2"/>
  <c r="K129" i="2"/>
  <c r="D129" i="2"/>
  <c r="O128" i="2"/>
  <c r="K128" i="2"/>
  <c r="D128" i="2"/>
  <c r="O127" i="2"/>
  <c r="L127" i="2"/>
  <c r="G127" i="2"/>
  <c r="H127" i="2" s="1"/>
  <c r="D127" i="2"/>
  <c r="O126" i="2"/>
  <c r="M126" i="2"/>
  <c r="L126" i="2"/>
  <c r="H126" i="2"/>
  <c r="D126" i="2"/>
  <c r="O125" i="2"/>
  <c r="K125" i="2"/>
  <c r="G125" i="2"/>
  <c r="L125" i="2" s="1"/>
  <c r="D125" i="2"/>
  <c r="O124" i="2"/>
  <c r="D124" i="2"/>
  <c r="O123" i="2"/>
  <c r="D123" i="2"/>
  <c r="O122" i="2"/>
  <c r="N122" i="2"/>
  <c r="M122" i="2"/>
  <c r="L122" i="2"/>
  <c r="K122" i="2"/>
  <c r="D122" i="2"/>
  <c r="D151" i="2" s="1"/>
  <c r="M121" i="2"/>
  <c r="L121" i="2"/>
  <c r="S120" i="2" s="1"/>
  <c r="K121" i="2"/>
  <c r="R120" i="2" s="1"/>
  <c r="H121" i="2"/>
  <c r="G121" i="2"/>
  <c r="F121" i="2"/>
  <c r="U120" i="2"/>
  <c r="T120" i="2"/>
  <c r="C113" i="2"/>
  <c r="D111" i="2"/>
  <c r="F97" i="2"/>
  <c r="U95" i="2"/>
  <c r="T95" i="2"/>
  <c r="S95" i="2"/>
  <c r="R95" i="2"/>
  <c r="C94" i="2"/>
  <c r="D92" i="2"/>
  <c r="F92" i="2" s="1"/>
  <c r="G92" i="2" s="1"/>
  <c r="H92" i="2" s="1"/>
  <c r="I92" i="2" s="1"/>
  <c r="D85" i="2"/>
  <c r="F85" i="2" s="1"/>
  <c r="G85" i="2" s="1"/>
  <c r="H85" i="2" s="1"/>
  <c r="I85" i="2" s="1"/>
  <c r="C77" i="2"/>
  <c r="C74" i="2"/>
  <c r="F73" i="2"/>
  <c r="D73" i="2"/>
  <c r="C73" i="2"/>
  <c r="D71" i="2"/>
  <c r="F71" i="2" s="1"/>
  <c r="G71" i="2" s="1"/>
  <c r="H71" i="2" s="1"/>
  <c r="I71" i="2" s="1"/>
  <c r="C71" i="2"/>
  <c r="G57" i="2"/>
  <c r="H57" i="2" s="1"/>
  <c r="I57" i="2" s="1"/>
  <c r="C57" i="2"/>
  <c r="C56" i="2"/>
  <c r="F55" i="2"/>
  <c r="F54" i="2"/>
  <c r="C54" i="2"/>
  <c r="D49" i="2"/>
  <c r="F49" i="2" s="1"/>
  <c r="C49" i="2"/>
  <c r="G46" i="2"/>
  <c r="D45" i="2"/>
  <c r="F45" i="2" s="1"/>
  <c r="G45" i="2" s="1"/>
  <c r="C45" i="2"/>
  <c r="H44" i="2"/>
  <c r="I44" i="2" s="1"/>
  <c r="H43" i="2"/>
  <c r="I43" i="2" s="1"/>
  <c r="H40" i="2"/>
  <c r="G40" i="2"/>
  <c r="I40" i="2" s="1"/>
  <c r="F40" i="2"/>
  <c r="D39" i="2"/>
  <c r="F39" i="2" s="1"/>
  <c r="C39" i="2"/>
  <c r="F38" i="2"/>
  <c r="G38" i="2" s="1"/>
  <c r="D38" i="2"/>
  <c r="C38" i="2"/>
  <c r="F37" i="2"/>
  <c r="D37" i="2"/>
  <c r="C37" i="2"/>
  <c r="D35" i="2"/>
  <c r="F35" i="2" s="1"/>
  <c r="C25" i="2"/>
  <c r="D24" i="2"/>
  <c r="F24" i="2" s="1"/>
  <c r="G24" i="2" s="1"/>
  <c r="H24" i="2" s="1"/>
  <c r="C21" i="2"/>
  <c r="F20" i="2"/>
  <c r="R15" i="2" s="1"/>
  <c r="R125" i="2" s="1"/>
  <c r="D20" i="2"/>
  <c r="C20" i="2"/>
  <c r="U19" i="2"/>
  <c r="U129" i="2" s="1"/>
  <c r="T19" i="2"/>
  <c r="T129" i="2" s="1"/>
  <c r="S19" i="2"/>
  <c r="S129" i="2" s="1"/>
  <c r="C17" i="2"/>
  <c r="F16" i="2"/>
  <c r="D16" i="2"/>
  <c r="C16" i="2"/>
  <c r="D13" i="2"/>
  <c r="F13" i="2" s="1"/>
  <c r="C13" i="2"/>
  <c r="C10" i="2"/>
  <c r="U9" i="2"/>
  <c r="T9" i="2"/>
  <c r="S9" i="2"/>
  <c r="R9" i="2"/>
  <c r="B6" i="2"/>
  <c r="A3" i="2"/>
  <c r="A2" i="2"/>
  <c r="H128" i="1"/>
  <c r="G128" i="1"/>
  <c r="M127" i="1"/>
  <c r="H127" i="1"/>
  <c r="C127" i="1"/>
  <c r="M126" i="1"/>
  <c r="H126" i="1"/>
  <c r="D113" i="2" s="1"/>
  <c r="F113" i="2" s="1"/>
  <c r="C126" i="1"/>
  <c r="M125" i="1"/>
  <c r="H125" i="1"/>
  <c r="C125" i="1"/>
  <c r="M124" i="1"/>
  <c r="F124" i="1"/>
  <c r="C124" i="1"/>
  <c r="M123" i="1"/>
  <c r="H123" i="1"/>
  <c r="D112" i="2" s="1"/>
  <c r="F112" i="2" s="1"/>
  <c r="F123" i="1"/>
  <c r="C123" i="1"/>
  <c r="C112" i="2" s="1"/>
  <c r="G120" i="1"/>
  <c r="G130" i="1" s="1"/>
  <c r="G132" i="1" s="1"/>
  <c r="M118" i="1"/>
  <c r="H118" i="1"/>
  <c r="D95" i="2" s="1"/>
  <c r="F95" i="2" s="1"/>
  <c r="C118" i="1"/>
  <c r="C95" i="2" s="1"/>
  <c r="M116" i="1"/>
  <c r="C116" i="1"/>
  <c r="M115" i="1"/>
  <c r="H115" i="1"/>
  <c r="C115" i="1"/>
  <c r="M114" i="1"/>
  <c r="H114" i="1"/>
  <c r="D94" i="2" s="1"/>
  <c r="F94" i="2" s="1"/>
  <c r="C114" i="1"/>
  <c r="M113" i="1"/>
  <c r="H113" i="1"/>
  <c r="C113" i="1"/>
  <c r="M112" i="1"/>
  <c r="H112" i="1"/>
  <c r="D93" i="2" s="1"/>
  <c r="F93" i="2" s="1"/>
  <c r="G93" i="2" s="1"/>
  <c r="H93" i="2" s="1"/>
  <c r="I93" i="2" s="1"/>
  <c r="C112" i="1"/>
  <c r="C93" i="2" s="1"/>
  <c r="M111" i="1"/>
  <c r="H111" i="1"/>
  <c r="C111" i="1"/>
  <c r="M110" i="1"/>
  <c r="H110" i="1"/>
  <c r="C110" i="1"/>
  <c r="C92" i="2" s="1"/>
  <c r="M109" i="1"/>
  <c r="H109" i="1"/>
  <c r="C109" i="1"/>
  <c r="I108" i="1"/>
  <c r="J108" i="1" s="1"/>
  <c r="C108" i="1"/>
  <c r="I107" i="1"/>
  <c r="J107" i="1" s="1"/>
  <c r="C107" i="1"/>
  <c r="I106" i="1"/>
  <c r="J106" i="1" s="1"/>
  <c r="C106" i="1"/>
  <c r="M105" i="1"/>
  <c r="H105" i="1"/>
  <c r="F105" i="1"/>
  <c r="C105" i="1"/>
  <c r="M104" i="1"/>
  <c r="H104" i="1"/>
  <c r="D67" i="2" s="1"/>
  <c r="F67" i="2" s="1"/>
  <c r="F104" i="1"/>
  <c r="C104" i="1"/>
  <c r="C67" i="2" s="1"/>
  <c r="J103" i="1"/>
  <c r="I103" i="1"/>
  <c r="C103" i="1"/>
  <c r="M102" i="1"/>
  <c r="H102" i="1"/>
  <c r="D90" i="2" s="1"/>
  <c r="F90" i="2" s="1"/>
  <c r="C102" i="1"/>
  <c r="C90" i="2" s="1"/>
  <c r="J101" i="1"/>
  <c r="I101" i="1"/>
  <c r="C101" i="1"/>
  <c r="M100" i="1"/>
  <c r="H100" i="1"/>
  <c r="D87" i="2" s="1"/>
  <c r="F87" i="2" s="1"/>
  <c r="C100" i="1"/>
  <c r="C87" i="2" s="1"/>
  <c r="M99" i="1"/>
  <c r="M98" i="1"/>
  <c r="H98" i="1"/>
  <c r="D96" i="2" s="1"/>
  <c r="F96" i="2" s="1"/>
  <c r="C98" i="1"/>
  <c r="C96" i="2" s="1"/>
  <c r="M97" i="1"/>
  <c r="H97" i="1"/>
  <c r="C97" i="1"/>
  <c r="M96" i="1"/>
  <c r="H96" i="1"/>
  <c r="D72" i="2" s="1"/>
  <c r="F72" i="2" s="1"/>
  <c r="G72" i="2" s="1"/>
  <c r="H72" i="2" s="1"/>
  <c r="I72" i="2" s="1"/>
  <c r="C96" i="1"/>
  <c r="C72" i="2" s="1"/>
  <c r="M95" i="1"/>
  <c r="H95" i="1"/>
  <c r="C95" i="1"/>
  <c r="M94" i="1"/>
  <c r="H94" i="1"/>
  <c r="D82" i="2" s="1"/>
  <c r="F82" i="2" s="1"/>
  <c r="C94" i="1"/>
  <c r="C82" i="2" s="1"/>
  <c r="M93" i="1"/>
  <c r="H93" i="1"/>
  <c r="C93" i="1"/>
  <c r="M92" i="1"/>
  <c r="H92" i="1"/>
  <c r="D86" i="2" s="1"/>
  <c r="F86" i="2" s="1"/>
  <c r="G86" i="2" s="1"/>
  <c r="H86" i="2" s="1"/>
  <c r="I86" i="2" s="1"/>
  <c r="C92" i="1"/>
  <c r="C86" i="2" s="1"/>
  <c r="M91" i="1"/>
  <c r="H91" i="1"/>
  <c r="C91" i="1"/>
  <c r="M90" i="1"/>
  <c r="H90" i="1"/>
  <c r="C90" i="1"/>
  <c r="C85" i="2" s="1"/>
  <c r="M89" i="1"/>
  <c r="H89" i="1"/>
  <c r="C89" i="1"/>
  <c r="M88" i="1"/>
  <c r="H88" i="1"/>
  <c r="C88" i="1"/>
  <c r="M87" i="1"/>
  <c r="H87" i="1"/>
  <c r="C87" i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D84" i="2" s="1"/>
  <c r="F84" i="2" s="1"/>
  <c r="G84" i="2" s="1"/>
  <c r="H84" i="2" s="1"/>
  <c r="I84" i="2" s="1"/>
  <c r="C81" i="1"/>
  <c r="C84" i="2" s="1"/>
  <c r="M80" i="1"/>
  <c r="H80" i="1"/>
  <c r="D74" i="2" s="1"/>
  <c r="F74" i="2" s="1"/>
  <c r="C80" i="1"/>
  <c r="M79" i="1"/>
  <c r="H79" i="1"/>
  <c r="D89" i="2" s="1"/>
  <c r="F89" i="2" s="1"/>
  <c r="C79" i="1"/>
  <c r="C89" i="2" s="1"/>
  <c r="M78" i="1"/>
  <c r="H78" i="1"/>
  <c r="D70" i="2" s="1"/>
  <c r="F70" i="2" s="1"/>
  <c r="C78" i="1"/>
  <c r="C70" i="2" s="1"/>
  <c r="M77" i="1"/>
  <c r="H77" i="1"/>
  <c r="D77" i="2" s="1"/>
  <c r="F77" i="2" s="1"/>
  <c r="C77" i="1"/>
  <c r="M76" i="1"/>
  <c r="H76" i="1"/>
  <c r="C76" i="1"/>
  <c r="M75" i="1"/>
  <c r="H75" i="1"/>
  <c r="C75" i="1"/>
  <c r="M74" i="1"/>
  <c r="H74" i="1"/>
  <c r="D69" i="2" s="1"/>
  <c r="F69" i="2" s="1"/>
  <c r="G69" i="2" s="1"/>
  <c r="H69" i="2" s="1"/>
  <c r="I69" i="2" s="1"/>
  <c r="C74" i="1"/>
  <c r="C69" i="2" s="1"/>
  <c r="M73" i="1"/>
  <c r="H73" i="1"/>
  <c r="D91" i="2" s="1"/>
  <c r="F91" i="2" s="1"/>
  <c r="C73" i="1"/>
  <c r="C91" i="2" s="1"/>
  <c r="M72" i="1"/>
  <c r="D105" i="2" s="1"/>
  <c r="F105" i="2" s="1"/>
  <c r="H72" i="1"/>
  <c r="D68" i="2" s="1"/>
  <c r="F68" i="2" s="1"/>
  <c r="G68" i="2" s="1"/>
  <c r="C72" i="1"/>
  <c r="C68" i="2" s="1"/>
  <c r="H71" i="1"/>
  <c r="H120" i="1" s="1"/>
  <c r="C71" i="1"/>
  <c r="C66" i="2" s="1"/>
  <c r="G68" i="1"/>
  <c r="M65" i="1"/>
  <c r="H65" i="1"/>
  <c r="D51" i="2" s="1"/>
  <c r="F51" i="2" s="1"/>
  <c r="C65" i="1"/>
  <c r="C51" i="2" s="1"/>
  <c r="M64" i="1"/>
  <c r="H64" i="1"/>
  <c r="C64" i="1"/>
  <c r="M63" i="1"/>
  <c r="H63" i="1"/>
  <c r="C63" i="1"/>
  <c r="C55" i="2" s="1"/>
  <c r="M62" i="1"/>
  <c r="H62" i="1"/>
  <c r="D44" i="2" s="1"/>
  <c r="F44" i="2" s="1"/>
  <c r="C62" i="1"/>
  <c r="C44" i="2" s="1"/>
  <c r="C61" i="1"/>
  <c r="C60" i="1"/>
  <c r="C59" i="1"/>
  <c r="H58" i="1"/>
  <c r="D43" i="2" s="1"/>
  <c r="F43" i="2" s="1"/>
  <c r="C58" i="1"/>
  <c r="C43" i="2" s="1"/>
  <c r="H57" i="1"/>
  <c r="D41" i="2" s="1"/>
  <c r="F41" i="2" s="1"/>
  <c r="C57" i="1"/>
  <c r="C41" i="2" s="1"/>
  <c r="H56" i="1"/>
  <c r="D57" i="2" s="1"/>
  <c r="F57" i="2" s="1"/>
  <c r="H55" i="1"/>
  <c r="D56" i="2" s="1"/>
  <c r="F56" i="2" s="1"/>
  <c r="H54" i="1"/>
  <c r="M52" i="1"/>
  <c r="H52" i="1"/>
  <c r="M51" i="1"/>
  <c r="H51" i="1"/>
  <c r="D36" i="2" s="1"/>
  <c r="F36" i="2" s="1"/>
  <c r="C51" i="1"/>
  <c r="C36" i="2" s="1"/>
  <c r="M50" i="1"/>
  <c r="H50" i="1"/>
  <c r="D31" i="2" s="1"/>
  <c r="F31" i="2" s="1"/>
  <c r="C50" i="1"/>
  <c r="C31" i="2" s="1"/>
  <c r="M49" i="1"/>
  <c r="H49" i="1"/>
  <c r="C49" i="1"/>
  <c r="C35" i="2" s="1"/>
  <c r="M48" i="1"/>
  <c r="H48" i="1"/>
  <c r="D33" i="2" s="1"/>
  <c r="F33" i="2" s="1"/>
  <c r="C48" i="1"/>
  <c r="C33" i="2" s="1"/>
  <c r="I47" i="1"/>
  <c r="J47" i="1" s="1"/>
  <c r="C47" i="1"/>
  <c r="M46" i="1"/>
  <c r="H46" i="1"/>
  <c r="C46" i="1"/>
  <c r="M45" i="1"/>
  <c r="H45" i="1"/>
  <c r="D28" i="2" s="1"/>
  <c r="F28" i="2" s="1"/>
  <c r="G28" i="2" s="1"/>
  <c r="H28" i="2" s="1"/>
  <c r="I28" i="2" s="1"/>
  <c r="C45" i="1"/>
  <c r="C28" i="2" s="1"/>
  <c r="M44" i="1"/>
  <c r="H44" i="1"/>
  <c r="C44" i="1"/>
  <c r="M43" i="1"/>
  <c r="H43" i="1"/>
  <c r="D27" i="2" s="1"/>
  <c r="F27" i="2" s="1"/>
  <c r="C43" i="1"/>
  <c r="C27" i="2" s="1"/>
  <c r="M42" i="1"/>
  <c r="H42" i="1"/>
  <c r="C42" i="1"/>
  <c r="M41" i="1"/>
  <c r="H41" i="1"/>
  <c r="C41" i="1"/>
  <c r="M40" i="1"/>
  <c r="H40" i="1"/>
  <c r="C40" i="1"/>
  <c r="M39" i="1"/>
  <c r="H39" i="1"/>
  <c r="D22" i="2" s="1"/>
  <c r="F22" i="2" s="1"/>
  <c r="G22" i="2" s="1"/>
  <c r="H22" i="2" s="1"/>
  <c r="I22" i="2" s="1"/>
  <c r="C39" i="1"/>
  <c r="C22" i="2" s="1"/>
  <c r="M38" i="1"/>
  <c r="H38" i="1"/>
  <c r="C38" i="1"/>
  <c r="C24" i="2" s="1"/>
  <c r="H37" i="1"/>
  <c r="D23" i="2" s="1"/>
  <c r="F23" i="2" s="1"/>
  <c r="G23" i="2" s="1"/>
  <c r="H23" i="2" s="1"/>
  <c r="C37" i="1"/>
  <c r="C23" i="2" s="1"/>
  <c r="M36" i="1"/>
  <c r="H36" i="1"/>
  <c r="C36" i="1"/>
  <c r="J35" i="1"/>
  <c r="C35" i="1"/>
  <c r="M34" i="1"/>
  <c r="H34" i="1"/>
  <c r="D26" i="2" s="1"/>
  <c r="F26" i="2" s="1"/>
  <c r="G26" i="2" s="1"/>
  <c r="H26" i="2" s="1"/>
  <c r="I26" i="2" s="1"/>
  <c r="C34" i="1"/>
  <c r="C26" i="2" s="1"/>
  <c r="M33" i="1"/>
  <c r="H33" i="1"/>
  <c r="D25" i="2" s="1"/>
  <c r="F25" i="2" s="1"/>
  <c r="G25" i="2" s="1"/>
  <c r="H25" i="2" s="1"/>
  <c r="I25" i="2" s="1"/>
  <c r="C33" i="1"/>
  <c r="M32" i="1"/>
  <c r="J31" i="1"/>
  <c r="C31" i="1"/>
  <c r="M30" i="1"/>
  <c r="H30" i="1"/>
  <c r="C30" i="1"/>
  <c r="M29" i="1"/>
  <c r="D104" i="2" s="1"/>
  <c r="F104" i="2" s="1"/>
  <c r="H29" i="1"/>
  <c r="D21" i="2" s="1"/>
  <c r="F21" i="2" s="1"/>
  <c r="C29" i="1"/>
  <c r="M28" i="1"/>
  <c r="H28" i="1"/>
  <c r="C28" i="1"/>
  <c r="M27" i="1"/>
  <c r="D108" i="2" s="1"/>
  <c r="F108" i="2" s="1"/>
  <c r="H27" i="1"/>
  <c r="C27" i="1"/>
  <c r="M26" i="1"/>
  <c r="H26" i="1"/>
  <c r="C26" i="1"/>
  <c r="M25" i="1"/>
  <c r="D107" i="2" s="1"/>
  <c r="F107" i="2" s="1"/>
  <c r="R19" i="2" s="1"/>
  <c r="R129" i="2" s="1"/>
  <c r="H25" i="1"/>
  <c r="C25" i="1"/>
  <c r="M24" i="1"/>
  <c r="H24" i="1"/>
  <c r="M23" i="1"/>
  <c r="H23" i="1"/>
  <c r="C23" i="1"/>
  <c r="M22" i="1"/>
  <c r="H22" i="1"/>
  <c r="C22" i="1"/>
  <c r="M21" i="1"/>
  <c r="H21" i="1"/>
  <c r="D19" i="2" s="1"/>
  <c r="F19" i="2" s="1"/>
  <c r="G19" i="2" s="1"/>
  <c r="H19" i="2" s="1"/>
  <c r="I19" i="2" s="1"/>
  <c r="C21" i="1"/>
  <c r="C19" i="2" s="1"/>
  <c r="M20" i="1"/>
  <c r="D101" i="2" s="1"/>
  <c r="F101" i="2" s="1"/>
  <c r="H20" i="1"/>
  <c r="D18" i="2" s="1"/>
  <c r="F18" i="2" s="1"/>
  <c r="C20" i="1"/>
  <c r="C18" i="2" s="1"/>
  <c r="M19" i="1"/>
  <c r="H19" i="1"/>
  <c r="D17" i="2" s="1"/>
  <c r="F17" i="2" s="1"/>
  <c r="G17" i="2" s="1"/>
  <c r="H17" i="2" s="1"/>
  <c r="I17" i="2" s="1"/>
  <c r="C19" i="1"/>
  <c r="M18" i="1"/>
  <c r="D106" i="2" s="1"/>
  <c r="F106" i="2" s="1"/>
  <c r="H18" i="1"/>
  <c r="C18" i="1"/>
  <c r="M17" i="1"/>
  <c r="H17" i="1"/>
  <c r="D15" i="2" s="1"/>
  <c r="F15" i="2" s="1"/>
  <c r="G15" i="2" s="1"/>
  <c r="H15" i="2" s="1"/>
  <c r="I15" i="2" s="1"/>
  <c r="C17" i="1"/>
  <c r="C15" i="2" s="1"/>
  <c r="M16" i="1"/>
  <c r="H16" i="1"/>
  <c r="M15" i="1"/>
  <c r="H15" i="1"/>
  <c r="D14" i="2" s="1"/>
  <c r="F14" i="2" s="1"/>
  <c r="G14" i="2" s="1"/>
  <c r="H14" i="2" s="1"/>
  <c r="I14" i="2" s="1"/>
  <c r="C15" i="1"/>
  <c r="C14" i="2" s="1"/>
  <c r="C14" i="1"/>
  <c r="M13" i="1"/>
  <c r="D109" i="2" s="1"/>
  <c r="F109" i="2" s="1"/>
  <c r="H13" i="1"/>
  <c r="D12" i="2" s="1"/>
  <c r="F12" i="2" s="1"/>
  <c r="C13" i="1"/>
  <c r="C12" i="2" s="1"/>
  <c r="M12" i="1"/>
  <c r="M11" i="1"/>
  <c r="H11" i="1"/>
  <c r="C11" i="1"/>
  <c r="M10" i="1"/>
  <c r="D103" i="2" s="1"/>
  <c r="F103" i="2" s="1"/>
  <c r="H10" i="1"/>
  <c r="D11" i="2" s="1"/>
  <c r="F11" i="2" s="1"/>
  <c r="C10" i="1"/>
  <c r="C11" i="2" s="1"/>
  <c r="M9" i="1"/>
  <c r="D102" i="2" s="1"/>
  <c r="F102" i="2" s="1"/>
  <c r="H9" i="1"/>
  <c r="D10" i="2" s="1"/>
  <c r="C9" i="1"/>
  <c r="H6" i="1"/>
  <c r="G6" i="1"/>
  <c r="G27" i="2" l="1"/>
  <c r="R18" i="2"/>
  <c r="R128" i="2" s="1"/>
  <c r="R10" i="2"/>
  <c r="G18" i="2"/>
  <c r="G113" i="2"/>
  <c r="R21" i="2"/>
  <c r="R131" i="2" s="1"/>
  <c r="G21" i="2"/>
  <c r="R12" i="2"/>
  <c r="R122" i="2" s="1"/>
  <c r="R23" i="2"/>
  <c r="R133" i="2" s="1"/>
  <c r="G56" i="2"/>
  <c r="H56" i="2" s="1"/>
  <c r="I56" i="2" s="1"/>
  <c r="R17" i="2"/>
  <c r="R127" i="2" s="1"/>
  <c r="G67" i="2"/>
  <c r="R16" i="2"/>
  <c r="R126" i="2" s="1"/>
  <c r="G12" i="2"/>
  <c r="R22" i="2"/>
  <c r="R132" i="2" s="1"/>
  <c r="K124" i="2"/>
  <c r="H38" i="2"/>
  <c r="H151" i="2"/>
  <c r="M127" i="2"/>
  <c r="I127" i="2"/>
  <c r="R134" i="2"/>
  <c r="F10" i="2"/>
  <c r="R24" i="2"/>
  <c r="G11" i="2"/>
  <c r="R20" i="2"/>
  <c r="R130" i="2" s="1"/>
  <c r="G112" i="2"/>
  <c r="D66" i="2"/>
  <c r="F66" i="2" s="1"/>
  <c r="G16" i="2"/>
  <c r="G20" i="2"/>
  <c r="H68" i="1"/>
  <c r="H130" i="1" s="1"/>
  <c r="D116" i="2" l="1"/>
  <c r="T23" i="2"/>
  <c r="T133" i="2" s="1"/>
  <c r="I38" i="2"/>
  <c r="U23" i="2" s="1"/>
  <c r="U133" i="2" s="1"/>
  <c r="H27" i="2"/>
  <c r="S18" i="2"/>
  <c r="S128" i="2" s="1"/>
  <c r="B5" i="2"/>
  <c r="H132" i="1"/>
  <c r="G10" i="2"/>
  <c r="F116" i="2"/>
  <c r="R13" i="2"/>
  <c r="K123" i="2"/>
  <c r="S23" i="2"/>
  <c r="S133" i="2" s="1"/>
  <c r="H113" i="2"/>
  <c r="S21" i="2"/>
  <c r="S131" i="2" s="1"/>
  <c r="G66" i="2"/>
  <c r="R14" i="2"/>
  <c r="R124" i="2" s="1"/>
  <c r="S15" i="2"/>
  <c r="S125" i="2" s="1"/>
  <c r="H20" i="2"/>
  <c r="H18" i="2"/>
  <c r="S10" i="2"/>
  <c r="H16" i="2"/>
  <c r="S16" i="2"/>
  <c r="S126" i="2" s="1"/>
  <c r="H112" i="2"/>
  <c r="S20" i="2"/>
  <c r="S130" i="2" s="1"/>
  <c r="I151" i="2"/>
  <c r="N127" i="2"/>
  <c r="S22" i="2"/>
  <c r="L124" i="2"/>
  <c r="H12" i="2"/>
  <c r="R121" i="2"/>
  <c r="S24" i="2"/>
  <c r="S134" i="2" s="1"/>
  <c r="H11" i="2"/>
  <c r="H21" i="2"/>
  <c r="S12" i="2"/>
  <c r="S122" i="2" s="1"/>
  <c r="H67" i="2"/>
  <c r="S17" i="2"/>
  <c r="S127" i="2" s="1"/>
  <c r="I112" i="2" l="1"/>
  <c r="U20" i="2" s="1"/>
  <c r="U130" i="2" s="1"/>
  <c r="T20" i="2"/>
  <c r="T130" i="2" s="1"/>
  <c r="H66" i="2"/>
  <c r="S14" i="2"/>
  <c r="S124" i="2" s="1"/>
  <c r="R25" i="2"/>
  <c r="G116" i="2"/>
  <c r="S13" i="2"/>
  <c r="L123" i="2"/>
  <c r="H10" i="2"/>
  <c r="T17" i="2"/>
  <c r="T127" i="2" s="1"/>
  <c r="I67" i="2"/>
  <c r="U17" i="2" s="1"/>
  <c r="U127" i="2" s="1"/>
  <c r="I12" i="2"/>
  <c r="T22" i="2"/>
  <c r="M124" i="2"/>
  <c r="T132" i="2" s="1"/>
  <c r="I16" i="2"/>
  <c r="U16" i="2" s="1"/>
  <c r="U126" i="2" s="1"/>
  <c r="T16" i="2"/>
  <c r="T126" i="2" s="1"/>
  <c r="T10" i="2"/>
  <c r="I18" i="2"/>
  <c r="U10" i="2" s="1"/>
  <c r="T21" i="2"/>
  <c r="T131" i="2" s="1"/>
  <c r="I113" i="2"/>
  <c r="U21" i="2" s="1"/>
  <c r="U131" i="2" s="1"/>
  <c r="T15" i="2"/>
  <c r="T125" i="2" s="1"/>
  <c r="I20" i="2"/>
  <c r="U15" i="2" s="1"/>
  <c r="U125" i="2" s="1"/>
  <c r="S121" i="2"/>
  <c r="I21" i="2"/>
  <c r="U12" i="2" s="1"/>
  <c r="U122" i="2" s="1"/>
  <c r="T12" i="2"/>
  <c r="T122" i="2" s="1"/>
  <c r="T24" i="2"/>
  <c r="T134" i="2" s="1"/>
  <c r="I11" i="2"/>
  <c r="U24" i="2" s="1"/>
  <c r="U134" i="2" s="1"/>
  <c r="I27" i="2"/>
  <c r="U18" i="2" s="1"/>
  <c r="U128" i="2" s="1"/>
  <c r="T18" i="2"/>
  <c r="T128" i="2" s="1"/>
  <c r="R123" i="2"/>
  <c r="R135" i="2" s="1"/>
  <c r="K151" i="2"/>
  <c r="D117" i="2"/>
  <c r="S132" i="2"/>
  <c r="T121" i="2" l="1"/>
  <c r="H116" i="2"/>
  <c r="I10" i="2"/>
  <c r="M123" i="2"/>
  <c r="T13" i="2"/>
  <c r="T25" i="2" s="1"/>
  <c r="S25" i="2"/>
  <c r="I66" i="2"/>
  <c r="U14" i="2" s="1"/>
  <c r="U124" i="2" s="1"/>
  <c r="T14" i="2"/>
  <c r="T124" i="2" s="1"/>
  <c r="U121" i="2"/>
  <c r="U22" i="2"/>
  <c r="N124" i="2"/>
  <c r="U132" i="2" s="1"/>
  <c r="L151" i="2"/>
  <c r="S123" i="2"/>
  <c r="S135" i="2" s="1"/>
  <c r="T123" i="2" l="1"/>
  <c r="T135" i="2" s="1"/>
  <c r="M151" i="2"/>
  <c r="U13" i="2"/>
  <c r="U25" i="2" s="1"/>
  <c r="I116" i="2"/>
  <c r="N123" i="2"/>
  <c r="U123" i="2" l="1"/>
  <c r="U135" i="2" s="1"/>
  <c r="N1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98EABA41-9857-48ED-86D2-84B6704BE64E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70" authorId="0" shapeId="0" xr:uid="{1011573F-548B-4B6E-81BA-C6B692EAABEF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Do not use "other" or catch-all category for public policy proceedings; please list each one separately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823B9713-2458-4F70-8C59-1DB27EB692BA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8" authorId="0" shapeId="0" xr:uid="{68434178-3F3B-4B44-A455-67C0B0163F9E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A120" authorId="0" shapeId="0" xr:uid="{EB2B8833-10D9-406C-A164-87711F9167DD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K120" authorId="0" shapeId="0" xr:uid="{533EE72E-E205-4C0A-8EF5-34D68478E828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</commentList>
</comments>
</file>

<file path=xl/sharedStrings.xml><?xml version="1.0" encoding="utf-8"?>
<sst xmlns="http://schemas.openxmlformats.org/spreadsheetml/2006/main" count="710" uniqueCount="263">
  <si>
    <t>Annual Period 2023</t>
  </si>
  <si>
    <t>Reporting Date: March 1, 2023</t>
  </si>
  <si>
    <t>January 1, 2023</t>
  </si>
  <si>
    <t>March 1</t>
  </si>
  <si>
    <t>6805-E</t>
  </si>
  <si>
    <t>6863-E-A</t>
  </si>
  <si>
    <t>Filing Description</t>
  </si>
  <si>
    <t>Authority for Revenue Requirement</t>
  </si>
  <si>
    <t>Authorized Revenue Requirement</t>
  </si>
  <si>
    <t>Revenue Recovery Mechanism</t>
  </si>
  <si>
    <t xml:space="preserve">Balancing Account </t>
  </si>
  <si>
    <t>Safety Affordability Reliability Proceedings</t>
  </si>
  <si>
    <t>General Rate Case</t>
  </si>
  <si>
    <t>D.20-12-005, AL 6389-E</t>
  </si>
  <si>
    <t>Distribution</t>
  </si>
  <si>
    <t>General Rate Case (Distribution - Wildfire)</t>
  </si>
  <si>
    <t>Distribution (Wildfire)</t>
  </si>
  <si>
    <t>General Rate Case - DRAM*</t>
  </si>
  <si>
    <t>Preliminary Statement  CZ</t>
  </si>
  <si>
    <t>2023 GRC Self-Insurance</t>
  </si>
  <si>
    <t>D.23-01-005</t>
  </si>
  <si>
    <t>PCIA</t>
  </si>
  <si>
    <t>GRC Undercollection</t>
  </si>
  <si>
    <t>D.20-12-005</t>
  </si>
  <si>
    <t>Pension Contribution</t>
  </si>
  <si>
    <t>AL 6492-E-B</t>
  </si>
  <si>
    <t>Pension Contribution *</t>
  </si>
  <si>
    <t>Department of Energy Litigation Proceeds</t>
  </si>
  <si>
    <t>D. 17-05-013</t>
  </si>
  <si>
    <t>NDC</t>
  </si>
  <si>
    <t>ERRA</t>
  </si>
  <si>
    <t>D.22-12-044</t>
  </si>
  <si>
    <t>Generation</t>
  </si>
  <si>
    <t>ERRA *</t>
  </si>
  <si>
    <t>PABA/PUBA *</t>
  </si>
  <si>
    <t>Preliminary Statement  CP</t>
  </si>
  <si>
    <t>VAMOMA *</t>
  </si>
  <si>
    <t>ERBBA *</t>
  </si>
  <si>
    <t>Preliminary Statement  DT</t>
  </si>
  <si>
    <t>ECRA</t>
  </si>
  <si>
    <t>Green Tariff Shared Renewables</t>
  </si>
  <si>
    <t>CTC</t>
  </si>
  <si>
    <t>CTC/MTCBA *</t>
  </si>
  <si>
    <t>Preliminary Statement  CQ</t>
  </si>
  <si>
    <t>Cost Allocation Mechanism</t>
  </si>
  <si>
    <t>NSGC</t>
  </si>
  <si>
    <t>Cost Allocation Mechanism/NSGBA *</t>
  </si>
  <si>
    <t>Preliminary Statement  FS</t>
  </si>
  <si>
    <t>2020 WMCE</t>
  </si>
  <si>
    <t>D.23-02-017</t>
  </si>
  <si>
    <t>Cost of Capital</t>
  </si>
  <si>
    <t>D.22-12-031</t>
  </si>
  <si>
    <t>Risk Transfer Balancing Account*</t>
  </si>
  <si>
    <t>D.20-12-005, AL 6423-E</t>
  </si>
  <si>
    <t>Diablo Canyon Retirement</t>
  </si>
  <si>
    <t>D.18-01-022</t>
  </si>
  <si>
    <t>N</t>
  </si>
  <si>
    <t>Nuclear Decommissioning (NDCTP)</t>
  </si>
  <si>
    <t>D.21-09-003</t>
  </si>
  <si>
    <t>Nuclear Decommissioning (NDCTP) *</t>
  </si>
  <si>
    <t>Preliminary Statement  DB</t>
  </si>
  <si>
    <t>Hazardous Substance Materials (HSM) *</t>
  </si>
  <si>
    <t>Preliminary Statement S</t>
  </si>
  <si>
    <t>NTBA *</t>
  </si>
  <si>
    <t>Preliminary Statement ET</t>
  </si>
  <si>
    <t>Wildfire Fund Charge (formerly known as DWR Bond)</t>
  </si>
  <si>
    <t>D.21-12-006</t>
  </si>
  <si>
    <t>DWR BC</t>
  </si>
  <si>
    <t>DWR -- Power Charge (PCCBA) *</t>
  </si>
  <si>
    <t>Preliminary Statement  DG</t>
  </si>
  <si>
    <t>DWR Franchise Fees</t>
  </si>
  <si>
    <t>CPUC Code 6350-6354</t>
  </si>
  <si>
    <t>IRPCMA*</t>
  </si>
  <si>
    <t>Electric Preliminary Statement Part HJ</t>
  </si>
  <si>
    <t>VMBA</t>
  </si>
  <si>
    <t>D. 20-12-005, AL 6661-E</t>
  </si>
  <si>
    <t>VMBA (Distribution - Wildfire)</t>
  </si>
  <si>
    <t>WMBA</t>
  </si>
  <si>
    <t>D. 20-12-005, D.21-06-030, D.22-08-004</t>
  </si>
  <si>
    <t>Accumulated Deferred Tax Adjustment</t>
  </si>
  <si>
    <t>AL 6513-E</t>
  </si>
  <si>
    <t>AB 1054 Securitization - FO 1</t>
  </si>
  <si>
    <t>D.21-06-030, D.21-05-015</t>
  </si>
  <si>
    <t>D.21-06-030, D.21-05-015, AL 6819-E</t>
  </si>
  <si>
    <t>WHC</t>
  </si>
  <si>
    <t>AB 1054 Securitization - FO 2</t>
  </si>
  <si>
    <t>D.22-08-004, D.21-05-015</t>
  </si>
  <si>
    <t>D.22-08-004, D.21-05-015, AL 6820-E</t>
  </si>
  <si>
    <t>Emergency Reliability OIR</t>
  </si>
  <si>
    <t>D.21-03-056, D.21-12-015</t>
  </si>
  <si>
    <t>Section 851 Application to Sell The SF General Office Complex</t>
  </si>
  <si>
    <t>D.21-08-027</t>
  </si>
  <si>
    <t>D.21-10-022, AL 6407-E</t>
  </si>
  <si>
    <t>Residential Uncollectibles Balancing Account (RUBA)*</t>
  </si>
  <si>
    <t>D.20-06-003, AL 6001-E</t>
  </si>
  <si>
    <t>2018 CEMA</t>
  </si>
  <si>
    <t>D.22-03-011</t>
  </si>
  <si>
    <t xml:space="preserve">   Subtotal Safety Affordability Reliability</t>
  </si>
  <si>
    <t>Public Policy Proceedings</t>
  </si>
  <si>
    <t>AB 32: Cap &amp; Trade/GHG (Electric Procurement)</t>
  </si>
  <si>
    <t>D. 20-12-038</t>
  </si>
  <si>
    <t>GHG Revenue</t>
  </si>
  <si>
    <t>SGIP</t>
  </si>
  <si>
    <t>D.20-01-021, AL 5857-E</t>
  </si>
  <si>
    <t>Public Purpose Program</t>
  </si>
  <si>
    <t>California Hub for Energy Efficiency Financing (CHEEF)</t>
  </si>
  <si>
    <t>D.21-08-006, AL 5857-E</t>
  </si>
  <si>
    <t>CPUC Fee</t>
  </si>
  <si>
    <t>Res. M-4841</t>
  </si>
  <si>
    <t>EV Infrastructure Program</t>
  </si>
  <si>
    <t>D.18-01-024, D.18-05-040</t>
  </si>
  <si>
    <t>EV Infrastructure Program/TEBA *</t>
  </si>
  <si>
    <t>Preliminary Statement  HH</t>
  </si>
  <si>
    <t>Alternative Fuel Vehicle - SB 350 Application</t>
  </si>
  <si>
    <t>D.18-01-024, AL 5222-E</t>
  </si>
  <si>
    <t xml:space="preserve">CEEIA </t>
  </si>
  <si>
    <t>Preliminary Statement  P</t>
  </si>
  <si>
    <t>Residential Rate Reform Memorandum Account (RRRMA)</t>
  </si>
  <si>
    <t>Demand Response</t>
  </si>
  <si>
    <t>D.22-12-009</t>
  </si>
  <si>
    <t>D. 17-12-003</t>
  </si>
  <si>
    <t>Integrated Demand Side Management (IDSM)</t>
  </si>
  <si>
    <t>AL 6385-E-A</t>
  </si>
  <si>
    <t>D.14-10-046</t>
  </si>
  <si>
    <t>FERABA *</t>
  </si>
  <si>
    <t>Preliminary Statement  DX</t>
  </si>
  <si>
    <t>DREBA (Incentives and Operations subaccounts) *</t>
  </si>
  <si>
    <t>Preliminary Statement  EC</t>
  </si>
  <si>
    <t>MHPBA *</t>
  </si>
  <si>
    <t>Preliminary Statement  GH</t>
  </si>
  <si>
    <t>MEBA *</t>
  </si>
  <si>
    <t>Preliminary Statement  GJ</t>
  </si>
  <si>
    <t>MGBA *</t>
  </si>
  <si>
    <t>Preliminary Statement  IT</t>
  </si>
  <si>
    <t>SGMA (Compressed Air Energy Storage) *</t>
  </si>
  <si>
    <t>Preliminary Statement  FD</t>
  </si>
  <si>
    <t>LCPERMA *</t>
  </si>
  <si>
    <t>Preliminary Statement  EZ</t>
  </si>
  <si>
    <t>PPPRAM *</t>
  </si>
  <si>
    <t>Preliminary Statement  DA</t>
  </si>
  <si>
    <t>CARE Administration</t>
  </si>
  <si>
    <t>D.21-06-015</t>
  </si>
  <si>
    <t>CARE Administration *</t>
  </si>
  <si>
    <t>Preliminary Statement  M</t>
  </si>
  <si>
    <t>EPIC (Electric Program Investment Charge)</t>
  </si>
  <si>
    <t>D.20-08-042</t>
  </si>
  <si>
    <t>D.18-01-008, D.18-10-052, D.20-08-042</t>
  </si>
  <si>
    <t>EPIC (Electric Program Investment Charge) *</t>
  </si>
  <si>
    <t>Preliminary Statement  FY</t>
  </si>
  <si>
    <t xml:space="preserve">ESA (Energy Savings Assistance) </t>
  </si>
  <si>
    <t>Energy Efficiency/PPPRAM</t>
  </si>
  <si>
    <t xml:space="preserve"> D.18-05-041, D.21-05-031, AL 6385-E-A</t>
  </si>
  <si>
    <t xml:space="preserve"> D.18-05-041</t>
  </si>
  <si>
    <t>Energy Efficiency/PEERAM</t>
  </si>
  <si>
    <t>AL 5742-E, D. 18-05-041</t>
  </si>
  <si>
    <t>PEERAM *</t>
  </si>
  <si>
    <t>Preliminary Statement  EF</t>
  </si>
  <si>
    <t>Market Transformation Administrator</t>
  </si>
  <si>
    <t>D.1-12-021, AL 6747-E</t>
  </si>
  <si>
    <t>Demand Response Auction Mechanism</t>
  </si>
  <si>
    <t>D.23-01-006</t>
  </si>
  <si>
    <t>D.19-07-009</t>
  </si>
  <si>
    <t>EV Pilot for Schools and Parks</t>
  </si>
  <si>
    <t>D.19-11-017, AL 5698-E</t>
  </si>
  <si>
    <t xml:space="preserve">D.19-11-017 </t>
  </si>
  <si>
    <t>AB 841 School Energy Efficiency Stimulus Program</t>
  </si>
  <si>
    <t>D.21-01-004, AL 6070-E</t>
  </si>
  <si>
    <t>Tree Mortality</t>
  </si>
  <si>
    <t>Tree Mortality*</t>
  </si>
  <si>
    <t>20-06-003, AL 6001-E</t>
  </si>
  <si>
    <t>BioMat</t>
  </si>
  <si>
    <t>BioMat*</t>
  </si>
  <si>
    <t>Non-Vintaged PCIA</t>
  </si>
  <si>
    <t>Non-Vintaged PCIA *</t>
  </si>
  <si>
    <t>DAC-GT</t>
  </si>
  <si>
    <t>WNDRR *</t>
  </si>
  <si>
    <t>Preliminary Statement  JH</t>
  </si>
  <si>
    <t>DWR Refund</t>
  </si>
  <si>
    <t>D.21-12-001</t>
  </si>
  <si>
    <t>Summer Reliability OIR</t>
  </si>
  <si>
    <t>D.21-12-011</t>
  </si>
  <si>
    <t xml:space="preserve">   Subtotal Public Policy </t>
  </si>
  <si>
    <t>Non-CPUC Jurisdictional Proceedings</t>
  </si>
  <si>
    <t>TO</t>
  </si>
  <si>
    <t>ER22-2986-000</t>
  </si>
  <si>
    <t>Transmission</t>
  </si>
  <si>
    <t>TACBAA</t>
  </si>
  <si>
    <t>ER23-595-000</t>
  </si>
  <si>
    <t>FERC BAs</t>
  </si>
  <si>
    <t>TRBAA</t>
  </si>
  <si>
    <t>ER21-2980-000</t>
  </si>
  <si>
    <t>RSBA</t>
  </si>
  <si>
    <t>EUCRA</t>
  </si>
  <si>
    <t xml:space="preserve">   Subtotal Non-CPUC Jurisidictional</t>
  </si>
  <si>
    <t>Total Authorized Revenue</t>
  </si>
  <si>
    <t>Notes:</t>
  </si>
  <si>
    <t>January 1, 2023 Rate Change (AL 6805-E) trued up the balancing accounts in the AET and implemented various authorized RRQs.</t>
  </si>
  <si>
    <t>March 1, 2023 Rate Change (AL 6863-E-A) implemented the TACBAA, 2020 WMCE, 2023 GRC Wildfire Insurance, and Demand Response Auction Mechanism decisions.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</si>
  <si>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</si>
  <si>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</si>
  <si>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</si>
  <si>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</si>
  <si>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2023 Authorized Revenue Requirement ($000)</t>
  </si>
  <si>
    <t>Existing or New Item (if existing, use delta from prior for rate impact)</t>
  </si>
  <si>
    <t>Authorized</t>
  </si>
  <si>
    <t>Existing</t>
  </si>
  <si>
    <t>New</t>
  </si>
  <si>
    <t>Total</t>
  </si>
  <si>
    <t>DWR</t>
  </si>
  <si>
    <t>Wildfire Mitigation Balancing Account (WMBA)</t>
  </si>
  <si>
    <t>Vegetation Management Balancing Account (VMBA)</t>
  </si>
  <si>
    <t>Vegetation Management Balancing Account (VMBA) (Distribution - Wildfire)</t>
  </si>
  <si>
    <t>Accumulated Deferred Income Taxes</t>
  </si>
  <si>
    <t>POR Securitization</t>
  </si>
  <si>
    <t>D.21-05-015, D.21-04-030</t>
  </si>
  <si>
    <t>DWR Bond Charge Refund</t>
  </si>
  <si>
    <t>RTBA</t>
  </si>
  <si>
    <r>
      <t xml:space="preserve">AB 32: Cap &amp; Trade/GHG </t>
    </r>
    <r>
      <rPr>
        <sz val="11"/>
        <color rgb="FF0070C0"/>
        <rFont val="Calibri"/>
        <family val="2"/>
      </rPr>
      <t>(ERRA Forecast)</t>
    </r>
  </si>
  <si>
    <r>
      <t>Tree Mortality</t>
    </r>
    <r>
      <rPr>
        <sz val="11"/>
        <color rgb="FF0070C0"/>
        <rFont val="Calibri"/>
        <family val="2"/>
      </rPr>
      <t xml:space="preserve"> (ERRA Forecast)</t>
    </r>
  </si>
  <si>
    <t>ESPI (CEEIA)</t>
  </si>
  <si>
    <t xml:space="preserve">Demand Response </t>
  </si>
  <si>
    <t>Alternative Fuel Vehicle - SB 350 Application (aka Transportation Electrification)</t>
  </si>
  <si>
    <t>ESA (Energy Savings Assistance)</t>
  </si>
  <si>
    <t>Residential Rate Reform Memorandum Account</t>
  </si>
  <si>
    <t>School Energy Efficiency Stimulus Program</t>
  </si>
  <si>
    <t>California Hub for EE Financing</t>
  </si>
  <si>
    <t>Market Transformation Authority (MTA)</t>
  </si>
  <si>
    <t>Electric Vehicle Charging Phase II</t>
  </si>
  <si>
    <t>D.22-12-054</t>
  </si>
  <si>
    <t>Balancing Accounts</t>
  </si>
  <si>
    <t>AL 6505-E</t>
  </si>
  <si>
    <t>TO - Formula Rate</t>
  </si>
  <si>
    <t>Transmission Balancing Accounts</t>
  </si>
  <si>
    <t>Total Approved, Implemented Since Jan 1 or To Be Implemented</t>
  </si>
  <si>
    <t>Pending Application(s), Not Yet Approved</t>
  </si>
  <si>
    <t>Authorized + Pending</t>
  </si>
  <si>
    <t>Proceeding/Filing</t>
  </si>
  <si>
    <t>Basis of Revenue Requirement Forecast: Application Amended Application, Ammended Testimony, Proposed Settlement Agreement, Proposed Decision</t>
  </si>
  <si>
    <t>2023 Proposed Revenue Requirement ($000)</t>
  </si>
  <si>
    <t>Proposed Revenue Recovery Mechanism</t>
  </si>
  <si>
    <t>Change in Projected Authorized  Revenue Requirement ($000) for Rate Impact - Breakout by Year (if cell is shaded grey, rate impact is not presently determinable)</t>
  </si>
  <si>
    <t>Include in Impact</t>
  </si>
  <si>
    <t>Customer Data Access - Click-Through</t>
  </si>
  <si>
    <t>A.18-11-015</t>
  </si>
  <si>
    <t>Revised Testimony filed 11-13-2020</t>
  </si>
  <si>
    <t>2023 GRC</t>
  </si>
  <si>
    <t>A.21-06-021</t>
  </si>
  <si>
    <t>December Reply Briefs</t>
  </si>
  <si>
    <t>2021 Wildfire Mitigation and Catastrophic Events</t>
  </si>
  <si>
    <t>A.21-09-008</t>
  </si>
  <si>
    <t>Application proposed $1.409 billion. Rev reqs grossed up with 2021 RF&amp;U (factor in cell B155)</t>
  </si>
  <si>
    <t>Application proposed $16.289 million. Rev reqs grossed up with 2021 RF&amp;U (factor in cell B155)</t>
  </si>
  <si>
    <t>A.22-05-002</t>
  </si>
  <si>
    <t>Proposed Decision. Rev reqs grossed up with 2022 RF&amp;U (factor in cell B156)</t>
  </si>
  <si>
    <t>2023 GRC Phase I Track 2</t>
  </si>
  <si>
    <t>Bill insert - August 2022</t>
  </si>
  <si>
    <t>2022 WMCE Interim Rate Relief</t>
  </si>
  <si>
    <t>A.22-12-009</t>
  </si>
  <si>
    <t>Application, Table 13-5</t>
  </si>
  <si>
    <t>2022 WMCE</t>
  </si>
  <si>
    <t>Total Pending, Filed but not Approved</t>
  </si>
  <si>
    <t>2021 RF&amp;U</t>
  </si>
  <si>
    <t>2022 RF&amp;U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</si>
</sst>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  <numFmt numFmtId="168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78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4" fillId="0" borderId="0" xfId="0" applyNumberFormat="1" applyFont="1"/>
    <xf numFmtId="0" fontId="3" fillId="0" borderId="0" xfId="0" applyFont="1"/>
    <xf numFmtId="49" fontId="0" fillId="0" borderId="0" xfId="0" applyNumberFormat="1"/>
    <xf numFmtId="49" fontId="4" fillId="0" borderId="0" xfId="0" applyNumberFormat="1" applyFont="1"/>
    <xf numFmtId="0" fontId="0" fillId="0" borderId="1" xfId="0" applyBorder="1"/>
    <xf numFmtId="0" fontId="4" fillId="0" borderId="1" xfId="0" applyFont="1" applyBorder="1"/>
    <xf numFmtId="165" fontId="0" fillId="0" borderId="0" xfId="0" applyNumberFormat="1"/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/>
    <xf numFmtId="5" fontId="0" fillId="0" borderId="0" xfId="0" applyNumberFormat="1"/>
    <xf numFmtId="41" fontId="0" fillId="0" borderId="0" xfId="0" applyNumberFormat="1"/>
    <xf numFmtId="41" fontId="4" fillId="0" borderId="0" xfId="1" applyNumberFormat="1" applyFont="1" applyFill="1"/>
    <xf numFmtId="41" fontId="4" fillId="0" borderId="0" xfId="0" applyNumberFormat="1" applyFont="1"/>
    <xf numFmtId="166" fontId="0" fillId="0" borderId="0" xfId="0" applyNumberFormat="1"/>
    <xf numFmtId="165" fontId="0" fillId="0" borderId="0" xfId="1" applyNumberFormat="1" applyFont="1" applyFill="1"/>
    <xf numFmtId="41" fontId="0" fillId="0" borderId="0" xfId="1" applyNumberFormat="1" applyFont="1" applyFill="1"/>
    <xf numFmtId="37" fontId="0" fillId="0" borderId="0" xfId="0" applyNumberFormat="1"/>
    <xf numFmtId="165" fontId="0" fillId="0" borderId="0" xfId="1" applyNumberFormat="1" applyFont="1"/>
    <xf numFmtId="41" fontId="3" fillId="0" borderId="0" xfId="0" applyNumberFormat="1" applyFont="1"/>
    <xf numFmtId="41" fontId="5" fillId="0" borderId="0" xfId="0" applyNumberFormat="1" applyFont="1"/>
    <xf numFmtId="0" fontId="7" fillId="0" borderId="0" xfId="3" applyFont="1" applyAlignment="1">
      <alignment horizontal="left"/>
    </xf>
    <xf numFmtId="5" fontId="4" fillId="0" borderId="0" xfId="0" applyNumberFormat="1" applyFont="1"/>
    <xf numFmtId="0" fontId="2" fillId="0" borderId="0" xfId="0" applyFont="1"/>
    <xf numFmtId="41" fontId="3" fillId="0" borderId="6" xfId="0" applyNumberFormat="1" applyFont="1" applyBorder="1"/>
    <xf numFmtId="41" fontId="5" fillId="0" borderId="6" xfId="0" applyNumberFormat="1" applyFont="1" applyBorder="1"/>
    <xf numFmtId="3" fontId="0" fillId="0" borderId="0" xfId="0" applyNumberFormat="1"/>
    <xf numFmtId="3" fontId="4" fillId="0" borderId="0" xfId="0" applyNumberFormat="1" applyFont="1"/>
    <xf numFmtId="37" fontId="4" fillId="0" borderId="0" xfId="0" applyNumberFormat="1" applyFont="1"/>
    <xf numFmtId="3" fontId="3" fillId="0" borderId="0" xfId="0" applyNumberFormat="1" applyFont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horizontal="left" wrapText="1"/>
    </xf>
    <xf numFmtId="0" fontId="11" fillId="0" borderId="0" xfId="0" applyFont="1"/>
    <xf numFmtId="165" fontId="4" fillId="0" borderId="0" xfId="0" applyNumberFormat="1" applyFont="1"/>
    <xf numFmtId="43" fontId="0" fillId="0" borderId="0" xfId="1" applyFont="1" applyFill="1"/>
    <xf numFmtId="165" fontId="12" fillId="0" borderId="0" xfId="1" applyNumberFormat="1" applyFont="1" applyFill="1"/>
    <xf numFmtId="0" fontId="0" fillId="0" borderId="0" xfId="0" applyAlignment="1">
      <alignment horizontal="right"/>
    </xf>
    <xf numFmtId="37" fontId="0" fillId="0" borderId="0" xfId="2" applyNumberFormat="1" applyFont="1" applyFill="1"/>
    <xf numFmtId="165" fontId="4" fillId="0" borderId="0" xfId="1" applyNumberFormat="1" applyFont="1" applyFill="1"/>
    <xf numFmtId="4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6" fontId="0" fillId="0" borderId="0" xfId="2" applyNumberFormat="1" applyFont="1" applyFill="1"/>
    <xf numFmtId="41" fontId="0" fillId="0" borderId="0" xfId="1" applyNumberFormat="1" applyFont="1" applyFill="1" applyBorder="1"/>
    <xf numFmtId="165" fontId="0" fillId="0" borderId="0" xfId="1" applyNumberFormat="1" applyFont="1" applyFill="1" applyBorder="1"/>
    <xf numFmtId="166" fontId="4" fillId="0" borderId="0" xfId="2" applyNumberFormat="1" applyFont="1" applyFill="1"/>
    <xf numFmtId="5" fontId="5" fillId="0" borderId="0" xfId="0" applyNumberFormat="1" applyFont="1"/>
    <xf numFmtId="166" fontId="0" fillId="0" borderId="0" xfId="2" applyNumberFormat="1" applyFont="1" applyFill="1" applyAlignment="1">
      <alignment horizontal="center"/>
    </xf>
    <xf numFmtId="3" fontId="5" fillId="0" borderId="6" xfId="0" applyNumberFormat="1" applyFont="1" applyBorder="1"/>
    <xf numFmtId="3" fontId="3" fillId="0" borderId="6" xfId="0" applyNumberFormat="1" applyFont="1" applyBorder="1"/>
    <xf numFmtId="165" fontId="3" fillId="0" borderId="6" xfId="1" applyNumberFormat="1" applyFont="1" applyFill="1" applyBorder="1"/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5" fontId="0" fillId="0" borderId="0" xfId="1" applyNumberFormat="1" applyFont="1" applyFill="1" applyAlignment="1">
      <alignment horizontal="left"/>
    </xf>
    <xf numFmtId="41" fontId="14" fillId="0" borderId="0" xfId="1" applyNumberFormat="1" applyFont="1" applyFill="1" applyBorder="1"/>
    <xf numFmtId="3" fontId="0" fillId="0" borderId="0" xfId="0" applyNumberFormat="1" applyAlignment="1">
      <alignment horizontal="center"/>
    </xf>
    <xf numFmtId="43" fontId="0" fillId="0" borderId="0" xfId="0" applyNumberFormat="1"/>
    <xf numFmtId="167" fontId="4" fillId="0" borderId="0" xfId="0" applyNumberFormat="1" applyFont="1"/>
    <xf numFmtId="3" fontId="3" fillId="0" borderId="0" xfId="0" applyNumberFormat="1" applyFont="1"/>
    <xf numFmtId="168" fontId="6" fillId="0" borderId="0" xfId="4" applyNumberFormat="1"/>
    <xf numFmtId="0" fontId="6" fillId="0" borderId="0" xfId="5"/>
  </cellXfs>
  <cellStyles count="6">
    <cellStyle name="Comma" xfId="1" builtinId="3"/>
    <cellStyle name="Currency" xfId="2" builtinId="4"/>
    <cellStyle name="Normal" xfId="0" builtinId="0"/>
    <cellStyle name="Normal 2" xfId="3" xr:uid="{57FCC168-6133-441E-91AF-8D47AFC4C468}"/>
    <cellStyle name="Normal 2 10 10" xfId="5" xr:uid="{213DEE30-ED3D-43B3-BB62-9B0DAAEA8A3E}"/>
    <cellStyle name="Normal 2 2 3" xfId="4" xr:uid="{37408511-5B11-4CBD-B19A-CEB84572CEA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t%20and%20Rate%20Tracking%20Tool%20PGE%20Q1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ifiapp612\iso\Manage%20Reliability%20Requirements\ZNQC\2014\NQC%20Requests\57913\NQC%20-%20January%202014%20Batch%20(cm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zm1.PGE/Local%20Settings/Temporary%20Internet%20Files/OLK84/RRQ_Inpu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ning\Monthly%20Risk%20Reporting\2003-10-31\Dispatch%20Results\PGE%201%20Re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CLOSING%20DOCUMENTS/2009%20Spreadsheets/2009%20CLOSINGS/MBA/12%20-%20December/Adjustments/MBA%20Model%202009v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%20Compliance\RA%20Compliance%20Filings\2012%20Month-Ahead%20RA%20Compliance%20Filing\2012-08%20MA%20August%202012\CONFIDENTIAL%20-%20SCE%20RA%20Filing%20Month%20Ahead%20(August%20201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%20E-CREDIT%20Filing/E-CRED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97RECBA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nwas01\vol1\CapRec&amp;PropVal\TAX%20GROUP\TAX%20BUDGETS\2003%20TAX%20DEPR%20BUDGET\ASSET%20REV%20GL%201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Model%20Supporting%20November%205%202001%20Rev%20Re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8E/2005/0305/CP_03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ad/Documents/2017%20ERRA%20Forecast/CRS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Data"/>
      <sheetName val="Summary"/>
      <sheetName val="Authorized Rev Req"/>
      <sheetName val="Incremental Rev Req"/>
      <sheetName val="Res Bill Impact"/>
      <sheetName val="SAR and RAR"/>
      <sheetName val="Hypothetical Summary"/>
      <sheetName val="Hypothetical SAR and RAR"/>
      <sheetName val="Hypothetical Res Bill Impact"/>
    </sheetNames>
    <sheetDataSet>
      <sheetData sheetId="0" refreshError="1"/>
      <sheetData sheetId="1">
        <row r="8">
          <cell r="B8" t="str">
            <v>Customer Data Access - Click-Through</v>
          </cell>
          <cell r="D8" t="str">
            <v>Y</v>
          </cell>
          <cell r="E8" t="str">
            <v>2023 - 2026</v>
          </cell>
        </row>
        <row r="9">
          <cell r="B9" t="str">
            <v>2023 GRC</v>
          </cell>
          <cell r="D9" t="str">
            <v>Y</v>
          </cell>
          <cell r="E9" t="str">
            <v>2023 - 2026</v>
          </cell>
        </row>
        <row r="10">
          <cell r="B10" t="str">
            <v>2021 Wildfire Mitigation and Catastrophic Events</v>
          </cell>
          <cell r="D10" t="str">
            <v>Y</v>
          </cell>
          <cell r="E10" t="str">
            <v>2023 - 2025</v>
          </cell>
        </row>
        <row r="11">
          <cell r="B11" t="str">
            <v>Demand Response</v>
          </cell>
          <cell r="D11" t="str">
            <v>Y</v>
          </cell>
          <cell r="E11" t="str">
            <v>2024 - 2026</v>
          </cell>
        </row>
        <row r="12">
          <cell r="B12" t="str">
            <v>2023 GRC Phase I Track 2</v>
          </cell>
          <cell r="D12" t="str">
            <v>Y</v>
          </cell>
          <cell r="E12">
            <v>2023</v>
          </cell>
        </row>
        <row r="13">
          <cell r="B13" t="str">
            <v>2022 WMCE Interim Rate Relief</v>
          </cell>
          <cell r="D13" t="str">
            <v>Y</v>
          </cell>
          <cell r="E13">
            <v>2023</v>
          </cell>
        </row>
        <row r="14">
          <cell r="B14" t="str">
            <v>2022 WMCE</v>
          </cell>
          <cell r="D14" t="str">
            <v>Y</v>
          </cell>
          <cell r="E14" t="str">
            <v>2024 - 2025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</sheetNames>
    <sheetDataSet>
      <sheetData sheetId="0" refreshError="1"/>
      <sheetData sheetId="1" refreshError="1">
        <row r="115">
          <cell r="B115">
            <v>-7020171.7268641442</v>
          </cell>
        </row>
        <row r="121">
          <cell r="B121">
            <v>35584392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Output"/>
      <sheetName val="Contract Summary"/>
      <sheetName val="Summary Data"/>
      <sheetName val="Offer Value - Monthly Data"/>
      <sheetName val="Offer Value - Quarterly Data"/>
      <sheetName val="Offer Value - Annual Data"/>
      <sheetName val="NOTES"/>
      <sheetName val="Summary"/>
      <sheetName val="PGE 1 Ref"/>
    </sheetNames>
    <sheetDataSet>
      <sheetData sheetId="0">
        <row r="15">
          <cell r="F15">
            <v>37712</v>
          </cell>
        </row>
        <row r="16">
          <cell r="F16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have BA Summary (INPUT SHEET)"/>
      <sheetName val="MBA"/>
      <sheetName val="DATABASE"/>
      <sheetName val="Net Plant"/>
      <sheetName val="Deferred Taxes - BA"/>
      <sheetName val="Rate Base - BA Jan 09"/>
      <sheetName val="O&amp;M rec'd"/>
      <sheetName val="Revised Def Taxes"/>
      <sheetName val="M&amp;S"/>
      <sheetName val="PROP TAX"/>
      <sheetName val="MACRO1.XLM"/>
      <sheetName val="Notes"/>
    </sheetNames>
    <sheetDataSet>
      <sheetData sheetId="0" refreshError="1"/>
      <sheetData sheetId="1" refreshError="1"/>
      <sheetData sheetId="2">
        <row r="2">
          <cell r="B2" t="str">
            <v>SOUTHERN CALIFORNIA EDISON COMPANY</v>
          </cell>
        </row>
      </sheetData>
      <sheetData sheetId="3">
        <row r="1">
          <cell r="A1" t="str">
            <v>Line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Record1 (c)</v>
          </cell>
        </row>
        <row r="17">
          <cell r="A17" t="str">
            <v>Record2 (s)</v>
          </cell>
        </row>
      </sheetData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esources"/>
      <sheetName val="Other"/>
      <sheetName val="Lists"/>
      <sheetName val="Sheet1"/>
      <sheetName val="Flexible RA Capacity"/>
      <sheetName val="PRM For Annual RA"/>
      <sheetName val="RA Capacity"/>
    </sheetNames>
    <sheetDataSet>
      <sheetData sheetId="0"/>
      <sheetData sheetId="1"/>
      <sheetData sheetId="2"/>
      <sheetData sheetId="3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4"/>
      <sheetData sheetId="5"/>
      <sheetData sheetId="6" refreshError="1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ion"/>
      <sheetName val="Instructions"/>
      <sheetName val="LSE Allocations"/>
      <sheetName val="ID and Local Area"/>
      <sheetName val="Summary Year Ahead"/>
      <sheetName val="Summary Month Ahead"/>
      <sheetName val="I_Phys_Res_Import_RA_Res"/>
      <sheetName val="II_DWR_Contracts"/>
      <sheetName val="III_Construc"/>
      <sheetName val="Demand Response"/>
      <sheetName val="Sheet1"/>
      <sheetName val="Sheet2"/>
      <sheetName val="Sheet3"/>
    </sheetNames>
    <sheetDataSet>
      <sheetData sheetId="0"/>
      <sheetData sheetId="1"/>
      <sheetData sheetId="2"/>
      <sheetData sheetId="3">
        <row r="4">
          <cell r="A4" t="str">
            <v>ADLIN_1_UNITS</v>
          </cell>
        </row>
        <row r="5">
          <cell r="A5" t="str">
            <v>AGRICO_6_PL3N5</v>
          </cell>
        </row>
        <row r="6">
          <cell r="A6" t="str">
            <v>AGRICO_7_UNIT</v>
          </cell>
        </row>
        <row r="7">
          <cell r="A7" t="str">
            <v>ALAMIT_7_UNIT 1</v>
          </cell>
        </row>
        <row r="8">
          <cell r="A8" t="str">
            <v>ALAMIT_7_UNIT 2</v>
          </cell>
        </row>
        <row r="9">
          <cell r="A9" t="str">
            <v>ALAMIT_7_UNIT 3</v>
          </cell>
        </row>
        <row r="10">
          <cell r="A10" t="str">
            <v>ALAMIT_7_UNIT 4</v>
          </cell>
        </row>
        <row r="11">
          <cell r="A11" t="str">
            <v>ALAMIT_7_UNIT 5</v>
          </cell>
        </row>
        <row r="12">
          <cell r="A12" t="str">
            <v>ALAMIT_7_UNIT 6</v>
          </cell>
        </row>
        <row r="13">
          <cell r="A13" t="str">
            <v>ALAMO_6_UNIT</v>
          </cell>
        </row>
        <row r="14">
          <cell r="A14" t="str">
            <v>ALMEGT_1_UNIT 1</v>
          </cell>
        </row>
        <row r="15">
          <cell r="A15" t="str">
            <v>ALMEGT_1_UNIT 2</v>
          </cell>
        </row>
        <row r="16">
          <cell r="A16" t="str">
            <v>ALTA4A_2_CPCW1</v>
          </cell>
        </row>
        <row r="17">
          <cell r="A17" t="str">
            <v>ALTA4B_2_CPCW2</v>
          </cell>
        </row>
        <row r="18">
          <cell r="A18" t="str">
            <v>ALTA4B_2_CPCW3</v>
          </cell>
        </row>
        <row r="19">
          <cell r="A19" t="str">
            <v>ALTA3A_2_CPCE4</v>
          </cell>
        </row>
        <row r="20">
          <cell r="A20" t="str">
            <v>ALTA3A_2_CPCE5</v>
          </cell>
        </row>
        <row r="21">
          <cell r="A21" t="str">
            <v>ALTMID_2_UNIT 1</v>
          </cell>
        </row>
        <row r="22">
          <cell r="A22" t="str">
            <v>ANAHM_2_CANYN3</v>
          </cell>
        </row>
        <row r="23">
          <cell r="A23" t="str">
            <v>ANAHM_2_CANYN4</v>
          </cell>
        </row>
        <row r="24">
          <cell r="A24" t="str">
            <v>ANAHM_7_CT</v>
          </cell>
        </row>
        <row r="25">
          <cell r="A25" t="str">
            <v>ANTLPE_2_QF</v>
          </cell>
        </row>
        <row r="26">
          <cell r="A26" t="str">
            <v>ARCOGN_2_UNITS</v>
          </cell>
        </row>
        <row r="27">
          <cell r="A27" t="str">
            <v>BALCHS_7_UNIT 1</v>
          </cell>
        </row>
        <row r="28">
          <cell r="A28" t="str">
            <v>BALCHS_7_UNIT 2</v>
          </cell>
        </row>
        <row r="29">
          <cell r="A29" t="str">
            <v>BALCHS_7_UNIT 3</v>
          </cell>
        </row>
        <row r="30">
          <cell r="A30" t="str">
            <v>BANKPP_2_NSPIN</v>
          </cell>
        </row>
        <row r="31">
          <cell r="A31" t="str">
            <v>BARRE_2_QF</v>
          </cell>
        </row>
        <row r="32">
          <cell r="A32" t="str">
            <v>BARRE_6_PEAKER</v>
          </cell>
        </row>
        <row r="33">
          <cell r="A33" t="str">
            <v>BASICE_2_UNITS</v>
          </cell>
        </row>
        <row r="34">
          <cell r="A34" t="str">
            <v>BDGRCK_1_UNITS</v>
          </cell>
        </row>
        <row r="35">
          <cell r="A35" t="str">
            <v>BEARCN_2_UNITS</v>
          </cell>
        </row>
        <row r="36">
          <cell r="A36" t="str">
            <v>BEARDS_7_UNIT 1</v>
          </cell>
        </row>
        <row r="37">
          <cell r="A37" t="str">
            <v>BEARMT_1_UNIT</v>
          </cell>
        </row>
        <row r="38">
          <cell r="A38" t="str">
            <v>BELDEN_7_UNIT 1</v>
          </cell>
        </row>
        <row r="39">
          <cell r="A39" t="str">
            <v>BIGCRK_2_EXESWD</v>
          </cell>
        </row>
        <row r="40">
          <cell r="A40" t="str">
            <v>BIOMAS_1_UNIT 1</v>
          </cell>
        </row>
        <row r="41">
          <cell r="A41" t="str">
            <v>BISHOP_1_ALAMO</v>
          </cell>
        </row>
        <row r="42">
          <cell r="A42" t="str">
            <v>BISHOP_1_UNITS</v>
          </cell>
        </row>
        <row r="43">
          <cell r="A43" t="str">
            <v>BLACK_7_UNIT 1</v>
          </cell>
        </row>
        <row r="44">
          <cell r="A44" t="str">
            <v>BLACK_7_UNIT 2</v>
          </cell>
        </row>
        <row r="45">
          <cell r="A45" t="str">
            <v>BLCKBT_2_STONEY</v>
          </cell>
        </row>
        <row r="46">
          <cell r="A46" t="str">
            <v>BLHVN_7_MENLOP</v>
          </cell>
        </row>
        <row r="47">
          <cell r="A47" t="str">
            <v>BLM_2_UNITS</v>
          </cell>
        </row>
        <row r="48">
          <cell r="A48" t="str">
            <v>BLULKE_6_BLUELK</v>
          </cell>
        </row>
        <row r="49">
          <cell r="A49" t="str">
            <v>BLYTHE_1_SOLAR1</v>
          </cell>
        </row>
        <row r="50">
          <cell r="A50" t="str">
            <v>BNNIEN_7_ALTAPH</v>
          </cell>
        </row>
        <row r="51">
          <cell r="A51" t="str">
            <v>BOGUE_1_UNITA1</v>
          </cell>
        </row>
        <row r="52">
          <cell r="A52" t="str">
            <v>BORDEN_2_QF</v>
          </cell>
        </row>
        <row r="53">
          <cell r="A53" t="str">
            <v>BORDER_6_UNITA1</v>
          </cell>
        </row>
        <row r="54">
          <cell r="A54" t="str">
            <v>BOWMN_6_UNIT</v>
          </cell>
        </row>
        <row r="55">
          <cell r="A55" t="str">
            <v>BRDGVL_7_BAKER</v>
          </cell>
        </row>
        <row r="56">
          <cell r="A56" t="str">
            <v>BRDSLD_2_HIWIND</v>
          </cell>
        </row>
        <row r="57">
          <cell r="A57" t="str">
            <v>BRDSLD_2_MTZUMA</v>
          </cell>
        </row>
        <row r="58">
          <cell r="A58" t="str">
            <v>BRDSLD_2_SHILO1</v>
          </cell>
        </row>
        <row r="59">
          <cell r="A59" t="str">
            <v>BRDSLD_2_SHILO2</v>
          </cell>
        </row>
        <row r="60">
          <cell r="A60" t="str">
            <v>BRDWAY_7_UNIT 3</v>
          </cell>
        </row>
        <row r="61">
          <cell r="A61" t="str">
            <v>BUCKBL_2_PL1X3</v>
          </cell>
        </row>
        <row r="62">
          <cell r="A62" t="str">
            <v>BUCKCK_7_OAKFLT</v>
          </cell>
        </row>
        <row r="63">
          <cell r="A63" t="str">
            <v>BUCKCK_7_PL1X2</v>
          </cell>
        </row>
        <row r="64">
          <cell r="A64" t="str">
            <v>BUCKWD_7_WINTCV</v>
          </cell>
        </row>
        <row r="65">
          <cell r="A65" t="str">
            <v>BULLRD_7_SAGNES</v>
          </cell>
        </row>
        <row r="66">
          <cell r="A66" t="str">
            <v>BURNYF_2_UNIT 1</v>
          </cell>
        </row>
        <row r="67">
          <cell r="A67" t="str">
            <v>BUTTVL_7_UNIT 1</v>
          </cell>
        </row>
        <row r="68">
          <cell r="A68" t="str">
            <v>CABZON_1_WINDA1</v>
          </cell>
        </row>
        <row r="69">
          <cell r="A69" t="str">
            <v>CALGEN_1_UNITS</v>
          </cell>
        </row>
        <row r="70">
          <cell r="A70" t="str">
            <v>CALPIN_1_AGNEW</v>
          </cell>
        </row>
        <row r="71">
          <cell r="A71" t="str">
            <v>CAPMAD_1_UNIT 1</v>
          </cell>
        </row>
        <row r="72">
          <cell r="A72" t="str">
            <v>CARBOU_7_PL2X3</v>
          </cell>
        </row>
        <row r="73">
          <cell r="A73" t="str">
            <v>CARBOU_7_PL4X5</v>
          </cell>
        </row>
        <row r="74">
          <cell r="A74" t="str">
            <v>CARBOU_7_UNIT 1</v>
          </cell>
        </row>
        <row r="75">
          <cell r="A75" t="str">
            <v>CARDCG_1_UNITS</v>
          </cell>
        </row>
        <row r="76">
          <cell r="A76" t="str">
            <v>CBRLLO_6_PLSTP1</v>
          </cell>
        </row>
        <row r="77">
          <cell r="A77" t="str">
            <v>CCRITA_7_RPPCHF</v>
          </cell>
        </row>
        <row r="78">
          <cell r="A78" t="str">
            <v>CDWR07_2_GEN</v>
          </cell>
        </row>
        <row r="79">
          <cell r="A79" t="str">
            <v>CEDRCK_6_UNIT</v>
          </cell>
        </row>
        <row r="80">
          <cell r="A80" t="str">
            <v>CENTER_2_QF</v>
          </cell>
        </row>
        <row r="81">
          <cell r="A81" t="str">
            <v>CENTER_2_RHONDO</v>
          </cell>
        </row>
        <row r="82">
          <cell r="A82" t="str">
            <v>CENTER_6_PEAKER</v>
          </cell>
        </row>
        <row r="83">
          <cell r="A83" t="str">
            <v>CENTRY_6_PL1X4</v>
          </cell>
        </row>
        <row r="84">
          <cell r="A84" t="str">
            <v>CHALK_1_UNIT</v>
          </cell>
        </row>
        <row r="85">
          <cell r="A85" t="str">
            <v>CHEVCD_6_UNIT</v>
          </cell>
        </row>
        <row r="86">
          <cell r="A86" t="str">
            <v>CHEVCO_6_UNIT 1</v>
          </cell>
        </row>
        <row r="87">
          <cell r="A87" t="str">
            <v>CHEVCO_6_UNIT 2</v>
          </cell>
        </row>
        <row r="88">
          <cell r="A88" t="str">
            <v>CHEVCY_1_UNIT</v>
          </cell>
        </row>
        <row r="89">
          <cell r="A89" t="str">
            <v>CHEVMN_2_UNITS</v>
          </cell>
        </row>
        <row r="90">
          <cell r="A90" t="str">
            <v>CHICPK_7_UNIT 1</v>
          </cell>
        </row>
        <row r="91">
          <cell r="A91" t="str">
            <v>CHILLS_1_SYCENG</v>
          </cell>
        </row>
        <row r="92">
          <cell r="A92" t="str">
            <v>CHILLS_7_UNITA1</v>
          </cell>
        </row>
        <row r="93">
          <cell r="A93" t="str">
            <v>CHINO_2_QF</v>
          </cell>
        </row>
        <row r="94">
          <cell r="A94" t="str">
            <v>CHINO_2_SOLAR</v>
          </cell>
        </row>
        <row r="95">
          <cell r="A95" t="str">
            <v>CHINO_6_CIMGEN</v>
          </cell>
        </row>
        <row r="96">
          <cell r="A96" t="str">
            <v>CHINO_6_SMPPAP</v>
          </cell>
        </row>
        <row r="97">
          <cell r="A97" t="str">
            <v>CHINO_7_MILIKN</v>
          </cell>
        </row>
        <row r="98">
          <cell r="A98" t="str">
            <v>CHWCHL_1_BIOMAS</v>
          </cell>
        </row>
        <row r="99">
          <cell r="A99" t="str">
            <v>CHWCHL_1_UNIT</v>
          </cell>
        </row>
        <row r="100">
          <cell r="A100" t="str">
            <v>CLOVER_2_UNIT</v>
          </cell>
        </row>
        <row r="101">
          <cell r="A101" t="str">
            <v>CLRKRD_6_COALCN</v>
          </cell>
        </row>
        <row r="102">
          <cell r="A102" t="str">
            <v>CLRKRD_6_LIMESD</v>
          </cell>
        </row>
        <row r="103">
          <cell r="A103" t="str">
            <v>CLRMTK_1_QF</v>
          </cell>
        </row>
        <row r="104">
          <cell r="A104" t="str">
            <v>CNTRVL_6_UNIT</v>
          </cell>
        </row>
        <row r="105">
          <cell r="A105" t="str">
            <v>COCOPP_7_UNIT 6</v>
          </cell>
        </row>
        <row r="106">
          <cell r="A106" t="str">
            <v>COCOPP_7_UNIT 7</v>
          </cell>
        </row>
        <row r="107">
          <cell r="A107" t="str">
            <v>COLEMN_2_UNIT</v>
          </cell>
        </row>
        <row r="108">
          <cell r="A108" t="str">
            <v>COLGA1_6_SHELLW</v>
          </cell>
        </row>
        <row r="109">
          <cell r="A109" t="str">
            <v>COLGAT_7_UNIT 1</v>
          </cell>
        </row>
        <row r="110">
          <cell r="A110" t="str">
            <v>COLGAT_7_UNIT 2</v>
          </cell>
        </row>
        <row r="111">
          <cell r="A111" t="str">
            <v>COLPIN_6_COLLNS</v>
          </cell>
        </row>
        <row r="112">
          <cell r="A112" t="str">
            <v>COLTON_6_AGUAM1</v>
          </cell>
        </row>
        <row r="113">
          <cell r="A113" t="str">
            <v>COLUSA_2_PL1X3</v>
          </cell>
        </row>
        <row r="114">
          <cell r="A114" t="str">
            <v>COLVIL_7_PL1X2</v>
          </cell>
        </row>
        <row r="115">
          <cell r="A115" t="str">
            <v>CONTAN_1_UNIT</v>
          </cell>
        </row>
        <row r="116">
          <cell r="A116" t="str">
            <v>CONTRL_1_LUNDY</v>
          </cell>
        </row>
        <row r="117">
          <cell r="A117" t="str">
            <v>CONTRL_1_OXBOW</v>
          </cell>
        </row>
        <row r="118">
          <cell r="A118" t="str">
            <v>CONTRL_1_POOLE</v>
          </cell>
        </row>
        <row r="119">
          <cell r="A119" t="str">
            <v>CONTRL_1_QF</v>
          </cell>
        </row>
        <row r="120">
          <cell r="A120" t="str">
            <v>CONTRL_1_RUSHCK</v>
          </cell>
        </row>
        <row r="121">
          <cell r="A121" t="str">
            <v>COPMTN_2_SOLAR1</v>
          </cell>
        </row>
        <row r="122">
          <cell r="A122" t="str">
            <v>CORONS_6_CLRWTR</v>
          </cell>
        </row>
        <row r="123">
          <cell r="A123" t="str">
            <v>COTTLE_2_FRNKNH</v>
          </cell>
        </row>
        <row r="124">
          <cell r="A124" t="str">
            <v>COVERD_2_QFUNTS</v>
          </cell>
        </row>
        <row r="125">
          <cell r="A125" t="str">
            <v>COWCRK_2_UNIT</v>
          </cell>
        </row>
        <row r="126">
          <cell r="A126" t="str">
            <v>CPSTNO_7_PRMADS</v>
          </cell>
        </row>
        <row r="127">
          <cell r="A127" t="str">
            <v>CRESSY_1_PARKER</v>
          </cell>
        </row>
        <row r="128">
          <cell r="A128" t="str">
            <v>CRESTA_7_PL1X2</v>
          </cell>
        </row>
        <row r="129">
          <cell r="A129" t="str">
            <v>CRNEVL_6_CRNVA</v>
          </cell>
        </row>
        <row r="130">
          <cell r="A130" t="str">
            <v>CRNEVL_6_SJQN 2</v>
          </cell>
        </row>
        <row r="131">
          <cell r="A131" t="str">
            <v>CRNEVL_6_SJQN 3</v>
          </cell>
        </row>
        <row r="132">
          <cell r="A132" t="str">
            <v>CROKET_7_UNIT</v>
          </cell>
        </row>
        <row r="133">
          <cell r="A133" t="str">
            <v>CRSTWD_6_KUMYAY</v>
          </cell>
        </row>
        <row r="134">
          <cell r="A134" t="str">
            <v>CSCCOG_1_UNIT 1</v>
          </cell>
        </row>
        <row r="135">
          <cell r="A135" t="str">
            <v>CSCGNR_1_UNIT 1</v>
          </cell>
        </row>
        <row r="136">
          <cell r="A136" t="str">
            <v>CSCGNR_1_UNIT 2</v>
          </cell>
        </row>
        <row r="137">
          <cell r="A137" t="str">
            <v>CSTRVL_7_PL1X2</v>
          </cell>
        </row>
        <row r="138">
          <cell r="A138" t="str">
            <v>CSTRVL_7_QFUNTS</v>
          </cell>
        </row>
        <row r="139">
          <cell r="A139" t="str">
            <v>CTNWDP_1_QF</v>
          </cell>
        </row>
        <row r="140">
          <cell r="A140" t="str">
            <v>CURIS_1_QF</v>
          </cell>
        </row>
        <row r="141">
          <cell r="A141" t="str">
            <v>CWATER_7_UNIT 1</v>
          </cell>
        </row>
        <row r="142">
          <cell r="A142" t="str">
            <v>CWATER_7_UNIT 2</v>
          </cell>
        </row>
        <row r="143">
          <cell r="A143" t="str">
            <v>CWATER_7_UNIT 3</v>
          </cell>
        </row>
        <row r="144">
          <cell r="A144" t="str">
            <v>CWATER_7_UNIT 4</v>
          </cell>
        </row>
        <row r="145">
          <cell r="A145" t="str">
            <v>DAVIS_7_MNMETH</v>
          </cell>
        </row>
        <row r="146">
          <cell r="A146" t="str">
            <v>DEADCK_1_UNIT</v>
          </cell>
        </row>
        <row r="147">
          <cell r="A147" t="str">
            <v>DEERCR_6_UNIT 1</v>
          </cell>
        </row>
        <row r="148">
          <cell r="A148" t="str">
            <v>DELTA_2_PL1X4</v>
          </cell>
        </row>
        <row r="149">
          <cell r="A149" t="str">
            <v>DEVERS_1_QF</v>
          </cell>
        </row>
        <row r="150">
          <cell r="A150" t="str">
            <v>DEXZEL_1_UNIT</v>
          </cell>
        </row>
        <row r="151">
          <cell r="A151" t="str">
            <v>DIABLO_7_UNIT 1</v>
          </cell>
        </row>
        <row r="152">
          <cell r="A152" t="str">
            <v>DIABLO_7_UNIT 2</v>
          </cell>
        </row>
        <row r="153">
          <cell r="A153" t="str">
            <v>DINUBA_6_UNIT</v>
          </cell>
        </row>
        <row r="154">
          <cell r="A154" t="str">
            <v>DISCOV_1_CHEVRN</v>
          </cell>
        </row>
        <row r="155">
          <cell r="A155" t="str">
            <v>DIVSON_6_NSQF</v>
          </cell>
        </row>
        <row r="156">
          <cell r="A156" t="str">
            <v>DMDVLY_1_UNITS</v>
          </cell>
        </row>
        <row r="157">
          <cell r="A157" t="str">
            <v>DONNLS_7_UNIT</v>
          </cell>
        </row>
        <row r="158">
          <cell r="A158" t="str">
            <v>DOSMGO_2_NSPIN</v>
          </cell>
        </row>
        <row r="159">
          <cell r="A159" t="str">
            <v>DOUBLC_1_UNITS</v>
          </cell>
        </row>
        <row r="160">
          <cell r="A160" t="str">
            <v>DREWS_6_PL1X4</v>
          </cell>
        </row>
        <row r="161">
          <cell r="A161" t="str">
            <v>DRUM_7_PL1X2</v>
          </cell>
        </row>
        <row r="162">
          <cell r="A162" t="str">
            <v>DRUM_7_PL3X4</v>
          </cell>
        </row>
        <row r="163">
          <cell r="A163" t="str">
            <v>DRUM_7_UNIT 5</v>
          </cell>
        </row>
        <row r="164">
          <cell r="A164" t="str">
            <v>DSABLA_7_UNIT</v>
          </cell>
        </row>
        <row r="165">
          <cell r="A165" t="str">
            <v>DUANE_1_PL1X3</v>
          </cell>
        </row>
        <row r="166">
          <cell r="A166" t="str">
            <v>DUTCH1_7_UNIT 1</v>
          </cell>
        </row>
        <row r="167">
          <cell r="A167" t="str">
            <v>DUTCH2_7_UNIT 1</v>
          </cell>
        </row>
        <row r="168">
          <cell r="A168" t="str">
            <v>DVLCYN_1_UNITS</v>
          </cell>
        </row>
        <row r="169">
          <cell r="A169" t="str">
            <v>EASTWD_7_UNIT</v>
          </cell>
        </row>
        <row r="170">
          <cell r="A170" t="str">
            <v>EDMONS_2_NSPIN</v>
          </cell>
        </row>
        <row r="171">
          <cell r="A171" t="str">
            <v>EGATE_7_NOCITY</v>
          </cell>
        </row>
        <row r="172">
          <cell r="A172" t="str">
            <v>ELCAJN_6_LM6K</v>
          </cell>
        </row>
        <row r="173">
          <cell r="A173" t="str">
            <v>ELCAJN_6_UNITA1</v>
          </cell>
        </row>
        <row r="174">
          <cell r="A174" t="str">
            <v>ELCAJN_7_GT1</v>
          </cell>
        </row>
        <row r="175">
          <cell r="A175" t="str">
            <v>ELDORO_7_UNIT 1</v>
          </cell>
        </row>
        <row r="176">
          <cell r="A176" t="str">
            <v>ELDORO_7_UNIT 2</v>
          </cell>
        </row>
        <row r="177">
          <cell r="A177" t="str">
            <v>ELECTR_7_PL1X3</v>
          </cell>
        </row>
        <row r="178">
          <cell r="A178" t="str">
            <v>ELKCRK_6_STONYG</v>
          </cell>
        </row>
        <row r="179">
          <cell r="A179" t="str">
            <v>ELKHIL_2_PL1X3</v>
          </cell>
        </row>
        <row r="180">
          <cell r="A180" t="str">
            <v>ELLIS_2_QF</v>
          </cell>
        </row>
        <row r="181">
          <cell r="A181" t="str">
            <v>ELNIDP_6_BIOMAS</v>
          </cell>
        </row>
        <row r="182">
          <cell r="A182" t="str">
            <v>ELSEGN_7_UNIT 3</v>
          </cell>
        </row>
        <row r="183">
          <cell r="A183" t="str">
            <v>ELSEGN_7_UNIT 4</v>
          </cell>
        </row>
        <row r="184">
          <cell r="A184" t="str">
            <v>ENCINA_7_EA1</v>
          </cell>
        </row>
        <row r="185">
          <cell r="A185" t="str">
            <v>ENCINA_7_EA2</v>
          </cell>
        </row>
        <row r="186">
          <cell r="A186" t="str">
            <v>ENCINA_7_EA3</v>
          </cell>
        </row>
        <row r="187">
          <cell r="A187" t="str">
            <v>ENCINA_7_EA4</v>
          </cell>
        </row>
        <row r="188">
          <cell r="A188" t="str">
            <v>ENCINA_7_EA5</v>
          </cell>
        </row>
        <row r="189">
          <cell r="A189" t="str">
            <v>ENCINA_7_GT1</v>
          </cell>
        </row>
        <row r="190">
          <cell r="A190" t="str">
            <v>ESCNDO_6_PL1X2</v>
          </cell>
        </row>
        <row r="191">
          <cell r="A191" t="str">
            <v>ESCNDO_6_UNITB1</v>
          </cell>
        </row>
        <row r="192">
          <cell r="A192" t="str">
            <v>ESCO_6_GLMQF</v>
          </cell>
        </row>
        <row r="193">
          <cell r="A193" t="str">
            <v>ETIWND_2_FONTNA</v>
          </cell>
        </row>
        <row r="194">
          <cell r="A194" t="str">
            <v>ETIWND_2_QF</v>
          </cell>
        </row>
        <row r="195">
          <cell r="A195" t="str">
            <v>ETIWND_2_SOLAR</v>
          </cell>
        </row>
        <row r="196">
          <cell r="A196" t="str">
            <v>ETIWND_6_GRPLND</v>
          </cell>
        </row>
        <row r="197">
          <cell r="A197" t="str">
            <v>ETIWND_6_MWDETI</v>
          </cell>
        </row>
        <row r="198">
          <cell r="A198" t="str">
            <v>ETIWND_7_MIDVLY</v>
          </cell>
        </row>
        <row r="199">
          <cell r="A199" t="str">
            <v>ETIWND_7_UNIT 3</v>
          </cell>
        </row>
        <row r="200">
          <cell r="A200" t="str">
            <v>ETIWND_7_UNIT 4</v>
          </cell>
        </row>
        <row r="201">
          <cell r="A201" t="str">
            <v>EXCHEC_7_UNIT 1</v>
          </cell>
        </row>
        <row r="202">
          <cell r="A202" t="str">
            <v>FAIRHV_6_UNIT</v>
          </cell>
        </row>
        <row r="203">
          <cell r="A203" t="str">
            <v>FAYETT_1_UNIT</v>
          </cell>
        </row>
        <row r="204">
          <cell r="A204" t="str">
            <v>FELLOW_7_QFUNTS</v>
          </cell>
        </row>
        <row r="205">
          <cell r="A205" t="str">
            <v>FLOWD1_6_ALTPP1</v>
          </cell>
        </row>
        <row r="206">
          <cell r="A206" t="str">
            <v>FLOWD2_2_FPLWND</v>
          </cell>
        </row>
        <row r="207">
          <cell r="A207" t="str">
            <v>FLOWD2_2_UNIT 1</v>
          </cell>
        </row>
        <row r="208">
          <cell r="A208" t="str">
            <v>FMEADO_6_HELLHL</v>
          </cell>
        </row>
        <row r="209">
          <cell r="A209" t="str">
            <v>FMEADO_7_UNIT</v>
          </cell>
        </row>
        <row r="210">
          <cell r="A210" t="str">
            <v>FORBST_7_UNIT 1</v>
          </cell>
        </row>
        <row r="211">
          <cell r="A211" t="str">
            <v>FORKBU_6_UNIT</v>
          </cell>
        </row>
        <row r="212">
          <cell r="A212" t="str">
            <v>FRIANT_6_UNITS</v>
          </cell>
        </row>
        <row r="213">
          <cell r="A213" t="str">
            <v>FRITO_1_LAY</v>
          </cell>
        </row>
        <row r="214">
          <cell r="A214" t="str">
            <v>FTSWRD_7_QFUNTS</v>
          </cell>
        </row>
        <row r="215">
          <cell r="A215" t="str">
            <v>FULTON_1_QF</v>
          </cell>
        </row>
        <row r="216">
          <cell r="A216" t="str">
            <v>GALE_1_SEGS1</v>
          </cell>
        </row>
        <row r="217">
          <cell r="A217" t="str">
            <v>GARNET_1_UNITS</v>
          </cell>
        </row>
        <row r="218">
          <cell r="A218" t="str">
            <v>GARNET_1_WIND</v>
          </cell>
        </row>
        <row r="219">
          <cell r="A219" t="str">
            <v>GATES_6_PL1X2</v>
          </cell>
        </row>
        <row r="220">
          <cell r="A220" t="str">
            <v>GATWAY_2_PL1X3</v>
          </cell>
        </row>
        <row r="221">
          <cell r="A221" t="str">
            <v>GEYS11_7_UNIT11</v>
          </cell>
        </row>
        <row r="222">
          <cell r="A222" t="str">
            <v>GEYS12_7_UNIT12</v>
          </cell>
        </row>
        <row r="223">
          <cell r="A223" t="str">
            <v>GEYS13_7_UNIT13</v>
          </cell>
        </row>
        <row r="224">
          <cell r="A224" t="str">
            <v>GEYS14_7_UNIT14</v>
          </cell>
        </row>
        <row r="225">
          <cell r="A225" t="str">
            <v>GEYS16_7_UNIT16</v>
          </cell>
        </row>
        <row r="226">
          <cell r="A226" t="str">
            <v>GEYS17_2_BOTRCK</v>
          </cell>
        </row>
        <row r="227">
          <cell r="A227" t="str">
            <v>GEYS17_7_UNIT17</v>
          </cell>
        </row>
        <row r="228">
          <cell r="A228" t="str">
            <v>GEYS18_7_UNIT18</v>
          </cell>
        </row>
        <row r="229">
          <cell r="A229" t="str">
            <v>GEYS20_7_UNIT20</v>
          </cell>
        </row>
        <row r="230">
          <cell r="A230" t="str">
            <v>GILROY_1_UNIT</v>
          </cell>
        </row>
        <row r="231">
          <cell r="A231" t="str">
            <v>GILRPP_1_PL1X2</v>
          </cell>
        </row>
        <row r="232">
          <cell r="A232" t="str">
            <v>GILRPP_1_PL3X4</v>
          </cell>
        </row>
        <row r="233">
          <cell r="A233" t="str">
            <v>GLNARM_7_UNIT 1</v>
          </cell>
        </row>
        <row r="234">
          <cell r="A234" t="str">
            <v>GLNARM_7_UNIT 2</v>
          </cell>
        </row>
        <row r="235">
          <cell r="A235" t="str">
            <v>GLNARM_7_UNIT 3</v>
          </cell>
        </row>
        <row r="236">
          <cell r="A236" t="str">
            <v>GLNARM_7_UNIT 4</v>
          </cell>
        </row>
        <row r="237">
          <cell r="A237" t="str">
            <v>GOLDHL_1_QF</v>
          </cell>
        </row>
        <row r="238">
          <cell r="A238" t="str">
            <v>GOLETA_2_QF</v>
          </cell>
        </row>
        <row r="239">
          <cell r="A239" t="str">
            <v>GOLETA_6_ELLWOD</v>
          </cell>
        </row>
        <row r="240">
          <cell r="A240" t="str">
            <v>GOLETA_6_EXGEN</v>
          </cell>
        </row>
        <row r="241">
          <cell r="A241" t="str">
            <v>GOLETA_6_GAVOTA</v>
          </cell>
        </row>
        <row r="242">
          <cell r="A242" t="str">
            <v>GOLETA_6_TAJIGS</v>
          </cell>
        </row>
        <row r="243">
          <cell r="A243" t="str">
            <v>GRIZLY_1_UNIT 1</v>
          </cell>
        </row>
        <row r="244">
          <cell r="A244" t="str">
            <v>GRNLF1_1_UNITS</v>
          </cell>
        </row>
        <row r="245">
          <cell r="A245" t="str">
            <v>GRNLF2_1_UNIT</v>
          </cell>
        </row>
        <row r="246">
          <cell r="A246" t="str">
            <v>GRNVLY_7_SCLAND</v>
          </cell>
        </row>
        <row r="247">
          <cell r="A247" t="str">
            <v>GRZZLY_1_BERKLY</v>
          </cell>
        </row>
        <row r="248">
          <cell r="A248" t="str">
            <v>GWFPW1_6_UNIT</v>
          </cell>
        </row>
        <row r="249">
          <cell r="A249" t="str">
            <v>GWFPW2_1_UNIT 1</v>
          </cell>
        </row>
        <row r="250">
          <cell r="A250" t="str">
            <v>GWFPW3_1_UNIT 1</v>
          </cell>
        </row>
        <row r="251">
          <cell r="A251" t="str">
            <v>GWFPW4_6_UNIT 1</v>
          </cell>
        </row>
        <row r="252">
          <cell r="A252" t="str">
            <v>GWFPW5_6_UNIT 1</v>
          </cell>
        </row>
        <row r="253">
          <cell r="A253" t="str">
            <v>GWFPWR_1_UNITS</v>
          </cell>
        </row>
        <row r="254">
          <cell r="A254" t="str">
            <v>GWFPWR_6_UNIT</v>
          </cell>
        </row>
        <row r="255">
          <cell r="A255" t="str">
            <v>GYS5X6_7_UNITS</v>
          </cell>
        </row>
        <row r="256">
          <cell r="A256" t="str">
            <v>GYS7X8_7_UNITS</v>
          </cell>
        </row>
        <row r="257">
          <cell r="A257" t="str">
            <v>GYSRVL_7_WSPRNG</v>
          </cell>
        </row>
        <row r="258">
          <cell r="A258" t="str">
            <v>HAASPH_7_PL1X2</v>
          </cell>
        </row>
        <row r="259">
          <cell r="A259" t="str">
            <v>HALSEY_6_UNIT</v>
          </cell>
        </row>
        <row r="260">
          <cell r="A260" t="str">
            <v>HARBGN_7_UNITS</v>
          </cell>
        </row>
        <row r="261">
          <cell r="A261" t="str">
            <v>HATCR1_7_UNIT</v>
          </cell>
        </row>
        <row r="262">
          <cell r="A262" t="str">
            <v>HATCR2_7_UNIT</v>
          </cell>
        </row>
        <row r="263">
          <cell r="A263" t="str">
            <v>HATLOS_6_LSCRK</v>
          </cell>
        </row>
        <row r="264">
          <cell r="A264" t="str">
            <v>HATLOS_6_QFUNTS</v>
          </cell>
        </row>
        <row r="265">
          <cell r="A265" t="str">
            <v>HATRDG_2_WIND</v>
          </cell>
        </row>
        <row r="266">
          <cell r="A266" t="str">
            <v>HAYPRS_6_QFUNTS</v>
          </cell>
        </row>
        <row r="267">
          <cell r="A267" t="str">
            <v>HELMPG_7_UNIT 1</v>
          </cell>
        </row>
        <row r="268">
          <cell r="A268" t="str">
            <v>HELMPG_7_UNIT 2</v>
          </cell>
        </row>
        <row r="269">
          <cell r="A269" t="str">
            <v>HELMPG_7_UNIT 3</v>
          </cell>
        </row>
        <row r="270">
          <cell r="A270" t="str">
            <v>HENRTA_6_UNITA1</v>
          </cell>
        </row>
        <row r="271">
          <cell r="A271" t="str">
            <v>HENRTA_6_UNITA2</v>
          </cell>
        </row>
        <row r="272">
          <cell r="A272" t="str">
            <v>HICKS_7_GUADLP</v>
          </cell>
        </row>
        <row r="273">
          <cell r="A273" t="str">
            <v>HIDSRT_2_UNITS</v>
          </cell>
        </row>
        <row r="274">
          <cell r="A274" t="str">
            <v>HIGGNS_7_QFUNTS</v>
          </cell>
        </row>
        <row r="275">
          <cell r="A275" t="str">
            <v>HINSON_6_CARBGN</v>
          </cell>
        </row>
        <row r="276">
          <cell r="A276" t="str">
            <v>HINSON_6_LBECH1</v>
          </cell>
        </row>
        <row r="277">
          <cell r="A277" t="str">
            <v>HINSON_6_LBECH2</v>
          </cell>
        </row>
        <row r="278">
          <cell r="A278" t="str">
            <v>HINSON_6_LBECH3</v>
          </cell>
        </row>
        <row r="279">
          <cell r="A279" t="str">
            <v>HINSON_6_LBECH4</v>
          </cell>
        </row>
        <row r="280">
          <cell r="A280" t="str">
            <v>HINSON_6_SERRGN</v>
          </cell>
        </row>
        <row r="281">
          <cell r="A281" t="str">
            <v>HIWAY_7_ACANYN</v>
          </cell>
        </row>
        <row r="282">
          <cell r="A282" t="str">
            <v>HMLTBR_6_UNITS</v>
          </cell>
        </row>
        <row r="283">
          <cell r="A283" t="str">
            <v>HNTGBH_7_UNIT 1</v>
          </cell>
        </row>
        <row r="284">
          <cell r="A284" t="str">
            <v>HNTGBH_7_UNIT 2</v>
          </cell>
        </row>
        <row r="285">
          <cell r="A285" t="str">
            <v>HNTGBH_7_UNIT 3</v>
          </cell>
        </row>
        <row r="286">
          <cell r="A286" t="str">
            <v>HNTGBH_7_UNIT 4</v>
          </cell>
        </row>
        <row r="287">
          <cell r="A287" t="str">
            <v>HOLGAT_1_BORAX</v>
          </cell>
        </row>
        <row r="288">
          <cell r="A288" t="str">
            <v>HOLGAT_1_MOGEN</v>
          </cell>
        </row>
        <row r="289">
          <cell r="A289" t="str">
            <v>HUMBPP_1_UNITS3</v>
          </cell>
        </row>
        <row r="290">
          <cell r="A290" t="str">
            <v>HUMBPP_6_UNITS1</v>
          </cell>
        </row>
        <row r="291">
          <cell r="A291" t="str">
            <v>HUMBPP_6_UNITS2</v>
          </cell>
        </row>
        <row r="292">
          <cell r="A292" t="str">
            <v>HUMBSB_1_QF</v>
          </cell>
        </row>
        <row r="293">
          <cell r="A293" t="str">
            <v>HYTTHM_2_UNITS</v>
          </cell>
        </row>
        <row r="294">
          <cell r="A294" t="str">
            <v>IGNACO_1_QF</v>
          </cell>
        </row>
        <row r="295">
          <cell r="A295" t="str">
            <v>INDIGO_1_UNIT 1</v>
          </cell>
        </row>
        <row r="296">
          <cell r="A296" t="str">
            <v>INDIGO_1_UNIT 2</v>
          </cell>
        </row>
        <row r="297">
          <cell r="A297" t="str">
            <v>INDIGO_1_UNIT 3</v>
          </cell>
        </row>
        <row r="298">
          <cell r="A298" t="str">
            <v>INDVLY_1_UNITS</v>
          </cell>
        </row>
        <row r="299">
          <cell r="A299" t="str">
            <v>INLDEM_5_UNIT 1</v>
          </cell>
        </row>
        <row r="300">
          <cell r="A300" t="str">
            <v>INLDEM_5_UNIT 2</v>
          </cell>
        </row>
        <row r="301">
          <cell r="A301" t="str">
            <v>INSKIP_2_UNIT</v>
          </cell>
        </row>
        <row r="302">
          <cell r="A302" t="str">
            <v>INTTRB_6_UNIT</v>
          </cell>
        </row>
        <row r="303">
          <cell r="A303" t="str">
            <v>JAKVAL_2_IONE</v>
          </cell>
        </row>
        <row r="304">
          <cell r="A304" t="str">
            <v>JOHANN_6_QFA1</v>
          </cell>
        </row>
        <row r="305">
          <cell r="A305" t="str">
            <v>JRWOOD_1_UNIT 1</v>
          </cell>
        </row>
        <row r="306">
          <cell r="A306" t="str">
            <v>JVENTR_2_QFUNTS</v>
          </cell>
        </row>
        <row r="307">
          <cell r="A307" t="str">
            <v>KALINA_2_UNIT 1</v>
          </cell>
        </row>
        <row r="308">
          <cell r="A308" t="str">
            <v>KANAKA_1_UNIT</v>
          </cell>
        </row>
        <row r="309">
          <cell r="A309" t="str">
            <v>KEARNY_7_KY1</v>
          </cell>
        </row>
        <row r="310">
          <cell r="A310" t="str">
            <v>KEARNY_7_KY2</v>
          </cell>
        </row>
        <row r="311">
          <cell r="A311" t="str">
            <v>KEARNY_7_KY3</v>
          </cell>
        </row>
        <row r="312">
          <cell r="A312" t="str">
            <v>KEKAWK_6_UNIT</v>
          </cell>
        </row>
        <row r="313">
          <cell r="A313" t="str">
            <v>KELYRG_6_UNIT</v>
          </cell>
        </row>
        <row r="314">
          <cell r="A314" t="str">
            <v>KERKH1_7_UNIT 1</v>
          </cell>
        </row>
        <row r="315">
          <cell r="A315" t="str">
            <v>KERKH1_7_UNIT 2</v>
          </cell>
        </row>
        <row r="316">
          <cell r="A316" t="str">
            <v>KERKH1_7_UNIT 3</v>
          </cell>
        </row>
        <row r="317">
          <cell r="A317" t="str">
            <v>KERKH2_7_UNIT 1</v>
          </cell>
        </row>
        <row r="318">
          <cell r="A318" t="str">
            <v>KERNFT_1_UNITS</v>
          </cell>
        </row>
        <row r="319">
          <cell r="A319" t="str">
            <v>KERNRG_1_UNITS</v>
          </cell>
        </row>
        <row r="320">
          <cell r="A320" t="str">
            <v>KERRGN_1_UNIT 1</v>
          </cell>
        </row>
        <row r="321">
          <cell r="A321" t="str">
            <v>KILARC_2_UNIT 1</v>
          </cell>
        </row>
        <row r="322">
          <cell r="A322" t="str">
            <v>KINGCO_1_KINGBR</v>
          </cell>
        </row>
        <row r="323">
          <cell r="A323" t="str">
            <v>KINGRV_7_UNIT 1</v>
          </cell>
        </row>
        <row r="324">
          <cell r="A324" t="str">
            <v>KIRKER_7_KELCYN</v>
          </cell>
        </row>
        <row r="325">
          <cell r="A325" t="str">
            <v>KNGCTY_6_UNITA1</v>
          </cell>
        </row>
        <row r="326">
          <cell r="A326" t="str">
            <v>KRAMER_1_SEGS37</v>
          </cell>
        </row>
        <row r="327">
          <cell r="A327" t="str">
            <v>KRAMER_2_SEGS89</v>
          </cell>
        </row>
        <row r="328">
          <cell r="A328" t="str">
            <v>KRNCNY_6_UNIT</v>
          </cell>
        </row>
        <row r="329">
          <cell r="A329" t="str">
            <v>KRNOIL_7_TEXEXP</v>
          </cell>
        </row>
        <row r="330">
          <cell r="A330" t="str">
            <v>LACIEN_2_VENICE</v>
          </cell>
        </row>
        <row r="331">
          <cell r="A331" t="str">
            <v>LAFRES_6_QF</v>
          </cell>
        </row>
        <row r="332">
          <cell r="A332" t="str">
            <v>LAGBEL_6_QF</v>
          </cell>
        </row>
        <row r="333">
          <cell r="A333" t="str">
            <v>LAPAC_6_UNIT</v>
          </cell>
        </row>
        <row r="334">
          <cell r="A334" t="str">
            <v>LAPLMA_2_UNIT 1</v>
          </cell>
        </row>
        <row r="335">
          <cell r="A335" t="str">
            <v>LAPLMA_2_UNIT 2</v>
          </cell>
        </row>
        <row r="336">
          <cell r="A336" t="str">
            <v>LAPLMA_2_UNIT 3</v>
          </cell>
        </row>
        <row r="337">
          <cell r="A337" t="str">
            <v>LAPLMA_2_UNIT 4</v>
          </cell>
        </row>
        <row r="338">
          <cell r="A338" t="str">
            <v>LARKSP_6_UNIT 1</v>
          </cell>
        </row>
        <row r="339">
          <cell r="A339" t="str">
            <v>LARKSP_6_UNIT 2</v>
          </cell>
        </row>
        <row r="340">
          <cell r="A340" t="str">
            <v>LAROA1_2_UNITA1</v>
          </cell>
        </row>
        <row r="341">
          <cell r="A341" t="str">
            <v>LAROA2_2_UNITA1</v>
          </cell>
        </row>
        <row r="342">
          <cell r="A342" t="str">
            <v>LASSEN_6_UNITS</v>
          </cell>
        </row>
        <row r="343">
          <cell r="A343" t="str">
            <v>LAWRNC_7_SUNYVL</v>
          </cell>
        </row>
        <row r="344">
          <cell r="A344" t="str">
            <v>LEBECS_2_UNITS</v>
          </cell>
        </row>
        <row r="345">
          <cell r="A345" t="str">
            <v>LECEF_1_UNITS</v>
          </cell>
        </row>
        <row r="346">
          <cell r="A346" t="str">
            <v>LEWSTN_7_WEBRFL</v>
          </cell>
        </row>
        <row r="347">
          <cell r="A347" t="str">
            <v>LFC 51_2_UNIT 1</v>
          </cell>
        </row>
        <row r="348">
          <cell r="A348" t="str">
            <v>LGHTHP_6_ICEGEN</v>
          </cell>
        </row>
        <row r="349">
          <cell r="A349" t="str">
            <v>LGHTHP_6_QF</v>
          </cell>
        </row>
        <row r="350">
          <cell r="A350" t="str">
            <v>LIVOAK_1_UNIT 1</v>
          </cell>
        </row>
        <row r="351">
          <cell r="A351" t="str">
            <v>LMBEPK_2_UNITA1</v>
          </cell>
        </row>
        <row r="352">
          <cell r="A352" t="str">
            <v>LMBEPK_2_UNITA2</v>
          </cell>
        </row>
        <row r="353">
          <cell r="A353" t="str">
            <v>LMBEPK_2_UNITA3</v>
          </cell>
        </row>
        <row r="354">
          <cell r="A354" t="str">
            <v>LMEC_1_PL1X3</v>
          </cell>
        </row>
        <row r="355">
          <cell r="A355" t="str">
            <v>LODI25_2_UNIT 1</v>
          </cell>
        </row>
        <row r="356">
          <cell r="A356" t="str">
            <v>LOWGAP_7_QFUNTS</v>
          </cell>
        </row>
        <row r="357">
          <cell r="A357" t="str">
            <v>MALAGA_1_PL1X2</v>
          </cell>
        </row>
        <row r="358">
          <cell r="A358" t="str">
            <v>MALCHQ_7_UNIT 1</v>
          </cell>
        </row>
        <row r="359">
          <cell r="A359" t="str">
            <v>MARKHM_1_CATLST</v>
          </cell>
        </row>
        <row r="360">
          <cell r="A360" t="str">
            <v>MARTIN_1_SUNSET</v>
          </cell>
        </row>
        <row r="361">
          <cell r="A361" t="str">
            <v>MCARTH_6_BIGVAL</v>
          </cell>
        </row>
        <row r="362">
          <cell r="A362" t="str">
            <v>MCCALL_1_QF</v>
          </cell>
        </row>
        <row r="363">
          <cell r="A363" t="str">
            <v>MCGEN_1_UNIT</v>
          </cell>
        </row>
        <row r="364">
          <cell r="A364" t="str">
            <v>MCSWAN_6_UNITS</v>
          </cell>
        </row>
        <row r="365">
          <cell r="A365" t="str">
            <v>MDFKRL_2_PROJCT</v>
          </cell>
        </row>
        <row r="366">
          <cell r="A366" t="str">
            <v>MENBIO_6_RENEW1</v>
          </cell>
        </row>
        <row r="367">
          <cell r="A367" t="str">
            <v>MENBIO_6_UNIT</v>
          </cell>
        </row>
        <row r="368">
          <cell r="A368" t="str">
            <v>MERCFL_6_UNIT</v>
          </cell>
        </row>
        <row r="369">
          <cell r="A369" t="str">
            <v>MESAP_1_QF</v>
          </cell>
        </row>
        <row r="370">
          <cell r="A370" t="str">
            <v>MESAS_2_QF</v>
          </cell>
        </row>
        <row r="371">
          <cell r="A371" t="str">
            <v>METCLF_1_QF</v>
          </cell>
        </row>
        <row r="372">
          <cell r="A372" t="str">
            <v>METEC_2_PL1X3</v>
          </cell>
        </row>
        <row r="373">
          <cell r="A373" t="str">
            <v>MIDSET_1_UNIT 1</v>
          </cell>
        </row>
        <row r="374">
          <cell r="A374" t="str">
            <v>MIDWAY_1_QF</v>
          </cell>
        </row>
        <row r="375">
          <cell r="A375" t="str">
            <v>MILBRA_1_QF</v>
          </cell>
        </row>
        <row r="376">
          <cell r="A376" t="str">
            <v>MIRLOM_2_CORONA</v>
          </cell>
        </row>
        <row r="377">
          <cell r="A377" t="str">
            <v>MIRLOM_2_TEMESC</v>
          </cell>
        </row>
        <row r="378">
          <cell r="A378" t="str">
            <v>MIRLOM_6_DELGEN</v>
          </cell>
        </row>
        <row r="379">
          <cell r="A379" t="str">
            <v>MIRLOM_6_PEAKER</v>
          </cell>
        </row>
        <row r="380">
          <cell r="A380" t="str">
            <v>MIRLOM_7_MWDLKM</v>
          </cell>
        </row>
        <row r="381">
          <cell r="A381" t="str">
            <v>MISSIX_1_QF</v>
          </cell>
        </row>
        <row r="382">
          <cell r="A382" t="str">
            <v>MKTRCK_1_UNIT 1</v>
          </cell>
        </row>
        <row r="383">
          <cell r="A383" t="str">
            <v>MLPTAS_7_QFUNTS</v>
          </cell>
        </row>
        <row r="384">
          <cell r="A384" t="str">
            <v>MNDALY_7_UNIT 1</v>
          </cell>
        </row>
        <row r="385">
          <cell r="A385" t="str">
            <v>MNDALY_7_UNIT 2</v>
          </cell>
        </row>
        <row r="386">
          <cell r="A386" t="str">
            <v>MNDALY_7_UNIT 3</v>
          </cell>
        </row>
        <row r="387">
          <cell r="A387" t="str">
            <v>MNTAGU_7_NEWBYI</v>
          </cell>
        </row>
        <row r="388">
          <cell r="A388" t="str">
            <v>MOJAVE_1_SIPHON</v>
          </cell>
        </row>
        <row r="389">
          <cell r="A389" t="str">
            <v>MONLTH_6_BOREL</v>
          </cell>
        </row>
        <row r="390">
          <cell r="A390" t="str">
            <v>MONTPH_7_UNITS</v>
          </cell>
        </row>
        <row r="391">
          <cell r="A391" t="str">
            <v>MOORPK_2_CALABS</v>
          </cell>
        </row>
        <row r="392">
          <cell r="A392" t="str">
            <v>MOORPK_6_QF</v>
          </cell>
        </row>
        <row r="393">
          <cell r="A393" t="str">
            <v>MOORPK_7_UNITA1</v>
          </cell>
        </row>
        <row r="394">
          <cell r="A394" t="str">
            <v>MORBAY_7_UNIT 3</v>
          </cell>
        </row>
        <row r="395">
          <cell r="A395" t="str">
            <v>MORBAY_7_UNIT 4</v>
          </cell>
        </row>
        <row r="396">
          <cell r="A396" t="str">
            <v>MOSSLD_1_QF</v>
          </cell>
        </row>
        <row r="397">
          <cell r="A397" t="str">
            <v>MOSSLD_2_PSP1</v>
          </cell>
        </row>
        <row r="398">
          <cell r="A398" t="str">
            <v>MOSSLD_2_PSP2</v>
          </cell>
        </row>
        <row r="399">
          <cell r="A399" t="str">
            <v>MOSSLD_7_UNIT 6</v>
          </cell>
        </row>
        <row r="400">
          <cell r="A400" t="str">
            <v>MOSSLD_7_UNIT 7</v>
          </cell>
        </row>
        <row r="401">
          <cell r="A401" t="str">
            <v>MRCHNT_2_MELDYN</v>
          </cell>
        </row>
        <row r="402">
          <cell r="A402" t="str">
            <v>MRGT_6_MEF2</v>
          </cell>
        </row>
        <row r="403">
          <cell r="A403" t="str">
            <v>MRGT_6_MMAREF</v>
          </cell>
        </row>
        <row r="404">
          <cell r="A404" t="str">
            <v>MRGT_7_UNITS</v>
          </cell>
        </row>
        <row r="405">
          <cell r="A405" t="str">
            <v>MSHGTS_6_MMARLF</v>
          </cell>
        </row>
        <row r="406">
          <cell r="A406" t="str">
            <v>MSSION_2_QF</v>
          </cell>
        </row>
        <row r="407">
          <cell r="A407" t="str">
            <v>MTNLAS_6_UNIT</v>
          </cell>
        </row>
        <row r="408">
          <cell r="A408" t="str">
            <v>MTNPOS_1_UNIT</v>
          </cell>
        </row>
        <row r="409">
          <cell r="A409" t="str">
            <v>MTNPWR_7_BURNEY</v>
          </cell>
        </row>
        <row r="410">
          <cell r="A410" t="str">
            <v>MTWIND_1_UNIT 1</v>
          </cell>
        </row>
        <row r="411">
          <cell r="A411" t="str">
            <v>MTWIND_1_UNIT 2</v>
          </cell>
        </row>
        <row r="412">
          <cell r="A412" t="str">
            <v>MTWIND_1_UNIT 3</v>
          </cell>
        </row>
        <row r="413">
          <cell r="A413" t="str">
            <v>NAPA_2_UNIT</v>
          </cell>
        </row>
        <row r="414">
          <cell r="A414" t="str">
            <v>NAROW1_2_UNIT</v>
          </cell>
        </row>
        <row r="415">
          <cell r="A415" t="str">
            <v>NAROW2_2_UNIT</v>
          </cell>
        </row>
        <row r="416">
          <cell r="A416" t="str">
            <v>NAVY35_1_UNITS</v>
          </cell>
        </row>
        <row r="417">
          <cell r="A417" t="str">
            <v>NAVYII_2_UNITS</v>
          </cell>
        </row>
        <row r="418">
          <cell r="A418" t="str">
            <v>NCPA_7_GP1UN1</v>
          </cell>
        </row>
        <row r="419">
          <cell r="A419" t="str">
            <v>NCPA_7_GP1UN2</v>
          </cell>
        </row>
        <row r="420">
          <cell r="A420" t="str">
            <v>NCPA_7_GP2UN3</v>
          </cell>
        </row>
        <row r="421">
          <cell r="A421" t="str">
            <v>NCPA_7_GP2UN4</v>
          </cell>
        </row>
        <row r="422">
          <cell r="A422" t="str">
            <v>NEWARK_1_QF</v>
          </cell>
        </row>
        <row r="423">
          <cell r="A423" t="str">
            <v>NHOGAN_6_UNITS</v>
          </cell>
        </row>
        <row r="424">
          <cell r="A424" t="str">
            <v>NIMTG_6_NIQF</v>
          </cell>
        </row>
        <row r="425">
          <cell r="A425" t="str">
            <v>NWCSTL_7_UNIT 1</v>
          </cell>
        </row>
        <row r="426">
          <cell r="A426" t="str">
            <v>OAK C_7_UNIT 1</v>
          </cell>
        </row>
        <row r="427">
          <cell r="A427" t="str">
            <v>OAK C_7_UNIT 2</v>
          </cell>
        </row>
        <row r="428">
          <cell r="A428" t="str">
            <v>OAK C_7_UNIT 3</v>
          </cell>
        </row>
        <row r="429">
          <cell r="A429" t="str">
            <v>OAK L_7_EBMUD</v>
          </cell>
        </row>
        <row r="430">
          <cell r="A430" t="str">
            <v>OGROVE_6_PL1X2</v>
          </cell>
        </row>
        <row r="431">
          <cell r="A431" t="str">
            <v>OILDAL_1_UNIT 1</v>
          </cell>
        </row>
        <row r="432">
          <cell r="A432" t="str">
            <v>OILFLD_7_QFUNTS</v>
          </cell>
        </row>
        <row r="433">
          <cell r="A433" t="str">
            <v>OLINDA_2_COYCRK</v>
          </cell>
        </row>
        <row r="434">
          <cell r="A434" t="str">
            <v>OLINDA_2_QF</v>
          </cell>
        </row>
        <row r="435">
          <cell r="A435" t="str">
            <v>OLINDA_7_LNDFIL</v>
          </cell>
        </row>
        <row r="436">
          <cell r="A436" t="str">
            <v>OLSEN_2_UNIT</v>
          </cell>
        </row>
        <row r="437">
          <cell r="A437" t="str">
            <v>OMAR_2_UNIT 1</v>
          </cell>
        </row>
        <row r="438">
          <cell r="A438" t="str">
            <v>OMAR_2_UNIT 2</v>
          </cell>
        </row>
        <row r="439">
          <cell r="A439" t="str">
            <v>OMAR_2_UNIT 3</v>
          </cell>
        </row>
        <row r="440">
          <cell r="A440" t="str">
            <v>OMAR_2_UNIT 4</v>
          </cell>
        </row>
        <row r="441">
          <cell r="A441" t="str">
            <v>ORMOND_7_UNIT 1</v>
          </cell>
        </row>
        <row r="442">
          <cell r="A442" t="str">
            <v>ORMOND_7_UNIT 2</v>
          </cell>
        </row>
        <row r="443">
          <cell r="A443" t="str">
            <v>OROVIL_6_UNIT</v>
          </cell>
        </row>
        <row r="444">
          <cell r="A444" t="str">
            <v>OSO_6_NSPIN</v>
          </cell>
        </row>
        <row r="445">
          <cell r="A445" t="str">
            <v>OTAY_6_PL1X2</v>
          </cell>
        </row>
        <row r="446">
          <cell r="A446" t="str">
            <v>OTAY_6_UNITB1</v>
          </cell>
        </row>
        <row r="447">
          <cell r="A447" t="str">
            <v>OTAY_7_UNITC1</v>
          </cell>
        </row>
        <row r="448">
          <cell r="A448" t="str">
            <v>OTMESA_2_PL1X3</v>
          </cell>
        </row>
        <row r="449">
          <cell r="A449" t="str">
            <v>OXBOW_6_DRUM</v>
          </cell>
        </row>
        <row r="450">
          <cell r="A450" t="str">
            <v>OXMTN_6_LNDFIL</v>
          </cell>
        </row>
        <row r="451">
          <cell r="A451" t="str">
            <v>PACLUM_6_UNIT</v>
          </cell>
        </row>
        <row r="452">
          <cell r="A452" t="str">
            <v>PACORO_6_UNIT</v>
          </cell>
        </row>
        <row r="453">
          <cell r="A453" t="str">
            <v>PADUA_2_ONTARO</v>
          </cell>
        </row>
        <row r="454">
          <cell r="A454" t="str">
            <v>PADUA_6_MWDSDM</v>
          </cell>
        </row>
        <row r="455">
          <cell r="A455" t="str">
            <v>PADUA_6_QF</v>
          </cell>
        </row>
        <row r="456">
          <cell r="A456" t="str">
            <v>PADUA_7_SDIMAS</v>
          </cell>
        </row>
        <row r="457">
          <cell r="A457" t="str">
            <v>PALALT_7_COBUG</v>
          </cell>
        </row>
        <row r="458">
          <cell r="A458" t="str">
            <v>PALOMR_2_PL1X3</v>
          </cell>
        </row>
        <row r="459">
          <cell r="A459" t="str">
            <v>PANDOL_6_UNIT</v>
          </cell>
        </row>
        <row r="460">
          <cell r="A460" t="str">
            <v>PEARBL_2_NSPIN</v>
          </cell>
        </row>
        <row r="461">
          <cell r="A461" t="str">
            <v>PHOENX_1_UNIT</v>
          </cell>
        </row>
        <row r="462">
          <cell r="A462" t="str">
            <v>PINFLT_7_UNITS</v>
          </cell>
        </row>
        <row r="463">
          <cell r="A463" t="str">
            <v>PIT1_7_UNIT 1</v>
          </cell>
        </row>
        <row r="464">
          <cell r="A464" t="str">
            <v>PIT1_7_UNIT 2</v>
          </cell>
        </row>
        <row r="465">
          <cell r="A465" t="str">
            <v>PIT3_7_PL1X3</v>
          </cell>
        </row>
        <row r="466">
          <cell r="A466" t="str">
            <v>PIT4_7_PL1X2</v>
          </cell>
        </row>
        <row r="467">
          <cell r="A467" t="str">
            <v>PIT5_7_PL1X2</v>
          </cell>
        </row>
        <row r="468">
          <cell r="A468" t="str">
            <v>PIT5_7_PL3X4</v>
          </cell>
        </row>
        <row r="469">
          <cell r="A469" t="str">
            <v>PIT5_7_QFUNTS</v>
          </cell>
        </row>
        <row r="470">
          <cell r="A470" t="str">
            <v>PIT6_7_UNIT 1</v>
          </cell>
        </row>
        <row r="471">
          <cell r="A471" t="str">
            <v>PIT6_7_UNIT 2</v>
          </cell>
        </row>
        <row r="472">
          <cell r="A472" t="str">
            <v>PIT7_7_UNIT 1</v>
          </cell>
        </row>
        <row r="473">
          <cell r="A473" t="str">
            <v>PIT7_7_UNIT 2</v>
          </cell>
        </row>
        <row r="474">
          <cell r="A474" t="str">
            <v>PITTSP_7_UNIT 5</v>
          </cell>
        </row>
        <row r="475">
          <cell r="A475" t="str">
            <v>PITTSP_7_UNIT 6</v>
          </cell>
        </row>
        <row r="476">
          <cell r="A476" t="str">
            <v>PITTSP_7_UNIT 7</v>
          </cell>
        </row>
        <row r="477">
          <cell r="A477" t="str">
            <v>PLACVL_1_CHILIB</v>
          </cell>
        </row>
        <row r="478">
          <cell r="A478" t="str">
            <v>PLACVL_1_RCKCRE</v>
          </cell>
        </row>
        <row r="479">
          <cell r="A479" t="str">
            <v>PLSNTG_7_LNCLND</v>
          </cell>
        </row>
        <row r="480">
          <cell r="A480" t="str">
            <v>PNCHEG_2_PL1X4</v>
          </cell>
        </row>
        <row r="481">
          <cell r="A481" t="str">
            <v>PNCHPP_1_PL1X2</v>
          </cell>
        </row>
        <row r="482">
          <cell r="A482" t="str">
            <v>PNOCHE_1_PL1X2</v>
          </cell>
        </row>
        <row r="483">
          <cell r="A483" t="str">
            <v>PNOCHE_1_UNITA1</v>
          </cell>
        </row>
        <row r="484">
          <cell r="A484" t="str">
            <v>POEPH_7_UNIT 1</v>
          </cell>
        </row>
        <row r="485">
          <cell r="A485" t="str">
            <v>POEPH_7_UNIT 2</v>
          </cell>
        </row>
        <row r="486">
          <cell r="A486" t="str">
            <v>POTRPP_7_UNIT 3</v>
          </cell>
        </row>
        <row r="487">
          <cell r="A487" t="str">
            <v>POTRPP_7_UNIT 4</v>
          </cell>
        </row>
        <row r="488">
          <cell r="A488" t="str">
            <v>POTRPP_7_UNIT 5</v>
          </cell>
        </row>
        <row r="489">
          <cell r="A489" t="str">
            <v>POTRPP_7_UNIT 6</v>
          </cell>
        </row>
        <row r="490">
          <cell r="A490" t="str">
            <v>POTTER_6_UNITS</v>
          </cell>
        </row>
        <row r="491">
          <cell r="A491" t="str">
            <v>POTTER_7_VECINO</v>
          </cell>
        </row>
        <row r="492">
          <cell r="A492" t="str">
            <v>PSWEET_7_QFUNTS</v>
          </cell>
        </row>
        <row r="493">
          <cell r="A493" t="str">
            <v>PTLOMA_6_NTCCGN</v>
          </cell>
        </row>
        <row r="494">
          <cell r="A494" t="str">
            <v>PTLOMA_6_NTCQF</v>
          </cell>
        </row>
        <row r="495">
          <cell r="A495" t="str">
            <v>PWEST_1_UNIT</v>
          </cell>
        </row>
        <row r="496">
          <cell r="A496" t="str">
            <v>RCKCRK_7_UNIT 1</v>
          </cell>
        </row>
        <row r="497">
          <cell r="A497" t="str">
            <v>RCKCRK_7_UNIT 2</v>
          </cell>
        </row>
        <row r="498">
          <cell r="A498" t="str">
            <v>RECTOR_2_KAWEAH</v>
          </cell>
        </row>
        <row r="499">
          <cell r="A499" t="str">
            <v>RECTOR_2_KAWH 1</v>
          </cell>
        </row>
        <row r="500">
          <cell r="A500" t="str">
            <v>RECTOR_2_QF</v>
          </cell>
        </row>
        <row r="501">
          <cell r="A501" t="str">
            <v>RECTOR_7_TULARE</v>
          </cell>
        </row>
        <row r="502">
          <cell r="A502" t="str">
            <v>REDBLF_6_UNIT</v>
          </cell>
        </row>
        <row r="503">
          <cell r="A503" t="str">
            <v>REDOND_7_UNIT 5</v>
          </cell>
        </row>
        <row r="504">
          <cell r="A504" t="str">
            <v>REDOND_7_UNIT 6</v>
          </cell>
        </row>
        <row r="505">
          <cell r="A505" t="str">
            <v>REDOND_7_UNIT 7</v>
          </cell>
        </row>
        <row r="506">
          <cell r="A506" t="str">
            <v>REDOND_7_UNIT 8</v>
          </cell>
        </row>
        <row r="507">
          <cell r="A507" t="str">
            <v>RHONDO_2_QF</v>
          </cell>
        </row>
        <row r="508">
          <cell r="A508" t="str">
            <v>RHONDO_6_PUENTE</v>
          </cell>
        </row>
        <row r="509">
          <cell r="A509" t="str">
            <v>RICHMN_7_BAYENV</v>
          </cell>
        </row>
        <row r="510">
          <cell r="A510" t="str">
            <v>RIOBRV_6_UNIT 1</v>
          </cell>
        </row>
        <row r="511">
          <cell r="A511" t="str">
            <v>RIOOSO_1_QF</v>
          </cell>
        </row>
        <row r="512">
          <cell r="A512" t="str">
            <v>ROLLIN_6_UNIT</v>
          </cell>
        </row>
        <row r="513">
          <cell r="A513" t="str">
            <v>RVRVEW_1_UNITA1</v>
          </cell>
        </row>
        <row r="514">
          <cell r="A514" t="str">
            <v>RVSIDE_2_RERCU3</v>
          </cell>
        </row>
        <row r="515">
          <cell r="A515" t="str">
            <v>RVSIDE_2_RERCU4</v>
          </cell>
        </row>
        <row r="516">
          <cell r="A516" t="str">
            <v>RVSIDE_6_RERCU1</v>
          </cell>
        </row>
        <row r="517">
          <cell r="A517" t="str">
            <v>RVSIDE_6_RERCU2</v>
          </cell>
        </row>
        <row r="518">
          <cell r="A518" t="str">
            <v>RVSIDE_6_SPRING</v>
          </cell>
        </row>
        <row r="519">
          <cell r="A519" t="str">
            <v>SALIRV_2_UNIT</v>
          </cell>
        </row>
        <row r="520">
          <cell r="A520" t="str">
            <v>SALTSP_7_UNITS</v>
          </cell>
        </row>
        <row r="521">
          <cell r="A521" t="str">
            <v>SAMPSN_6_KELCO1</v>
          </cell>
        </row>
        <row r="522">
          <cell r="A522" t="str">
            <v>SANJOA_1_UNIT 1</v>
          </cell>
        </row>
        <row r="523">
          <cell r="A523" t="str">
            <v>SANTFG_7_UNITS</v>
          </cell>
        </row>
        <row r="524">
          <cell r="A524" t="str">
            <v>SANTGO_6_COYOTE</v>
          </cell>
        </row>
        <row r="525">
          <cell r="A525" t="str">
            <v>SARGNT_2_UNIT</v>
          </cell>
        </row>
        <row r="526">
          <cell r="A526" t="str">
            <v>SAUGUS_2_TOLAND</v>
          </cell>
        </row>
        <row r="527">
          <cell r="A527" t="str">
            <v>SAUGUS_6_MWDFTH</v>
          </cell>
        </row>
        <row r="528">
          <cell r="A528" t="str">
            <v>SAUGUS_6_PTCHGN</v>
          </cell>
        </row>
        <row r="529">
          <cell r="A529" t="str">
            <v>SAUGUS_6_QF</v>
          </cell>
        </row>
        <row r="530">
          <cell r="A530" t="str">
            <v>SAUGUS_7_CHIQCN</v>
          </cell>
        </row>
        <row r="531">
          <cell r="A531" t="str">
            <v>SAUGUS_7_LOPEZ</v>
          </cell>
        </row>
        <row r="532">
          <cell r="A532" t="str">
            <v>SBERDO_2_PSP3</v>
          </cell>
        </row>
        <row r="533">
          <cell r="A533" t="str">
            <v>SBERDO_2_PSP4</v>
          </cell>
        </row>
        <row r="534">
          <cell r="A534" t="str">
            <v>SBERDO_2_QF</v>
          </cell>
        </row>
        <row r="535">
          <cell r="A535" t="str">
            <v>SBERDO_2_SNTANA</v>
          </cell>
        </row>
        <row r="536">
          <cell r="A536" t="str">
            <v>SBERDO_6_MILLCK</v>
          </cell>
        </row>
        <row r="537">
          <cell r="A537" t="str">
            <v>SCHLTE_1_UNITA1</v>
          </cell>
        </row>
        <row r="538">
          <cell r="A538" t="str">
            <v>SCHLTE_1_UNITA2</v>
          </cell>
        </row>
        <row r="539">
          <cell r="A539" t="str">
            <v>SEARLS_7_ARGUS</v>
          </cell>
        </row>
        <row r="540">
          <cell r="A540" t="str">
            <v>SEARLS_7_WESTEN</v>
          </cell>
        </row>
        <row r="541">
          <cell r="A541" t="str">
            <v>SEAWST_6_LAPOS</v>
          </cell>
        </row>
        <row r="542">
          <cell r="A542" t="str">
            <v>SEGS_1_SEGS2</v>
          </cell>
        </row>
        <row r="543">
          <cell r="A543" t="str">
            <v>SGREGY_6_SANGER</v>
          </cell>
        </row>
        <row r="544">
          <cell r="A544" t="str">
            <v>SIERRA_1_UNITS</v>
          </cell>
        </row>
        <row r="545">
          <cell r="A545" t="str">
            <v>SISQUC_1_SMARIA</v>
          </cell>
        </row>
        <row r="546">
          <cell r="A546" t="str">
            <v>SLUISP_2_UNITS</v>
          </cell>
        </row>
        <row r="547">
          <cell r="A547" t="str">
            <v>SLYCRK_1_UNIT 1</v>
          </cell>
        </row>
        <row r="548">
          <cell r="A548" t="str">
            <v>SMARQF_1_UNIT 1</v>
          </cell>
        </row>
        <row r="549">
          <cell r="A549" t="str">
            <v>SMPAND_7_UNIT</v>
          </cell>
        </row>
        <row r="550">
          <cell r="A550" t="str">
            <v>SMPRIP_1_SMPSON</v>
          </cell>
        </row>
        <row r="551">
          <cell r="A551" t="str">
            <v xml:space="preserve">SMRCOS_6_LNDFIL </v>
          </cell>
        </row>
        <row r="552">
          <cell r="A552" t="str">
            <v>SMUDGO_7_UNIT 1</v>
          </cell>
        </row>
        <row r="553">
          <cell r="A553" t="str">
            <v>SNCLRA_6_OXGEN</v>
          </cell>
        </row>
        <row r="554">
          <cell r="A554" t="str">
            <v>SNCLRA_6_PROCGN</v>
          </cell>
        </row>
        <row r="555">
          <cell r="A555" t="str">
            <v>SNCLRA_6_QF</v>
          </cell>
        </row>
        <row r="556">
          <cell r="A556" t="str">
            <v>SNCLRA_6_WILLMT</v>
          </cell>
        </row>
        <row r="557">
          <cell r="A557" t="str">
            <v>SNDBAR_7_UNIT 1</v>
          </cell>
        </row>
        <row r="558">
          <cell r="A558" t="str">
            <v>SNMALF_6_UNITS</v>
          </cell>
        </row>
        <row r="559">
          <cell r="A559" t="str">
            <v>SONGS_7_UNIT 2</v>
          </cell>
        </row>
        <row r="560">
          <cell r="A560" t="str">
            <v>SONGS_7_UNIT 3</v>
          </cell>
        </row>
        <row r="561">
          <cell r="A561" t="str">
            <v>SOUTH_2_UNIT</v>
          </cell>
        </row>
        <row r="562">
          <cell r="A562" t="str">
            <v>SPAULD_6_UNIT 3</v>
          </cell>
        </row>
        <row r="563">
          <cell r="A563" t="str">
            <v>SPAULD_6_UNIT12</v>
          </cell>
        </row>
        <row r="564">
          <cell r="A564" t="str">
            <v>SPBURN_2_UNIT 1</v>
          </cell>
        </row>
        <row r="565">
          <cell r="A565" t="str">
            <v>SPBURN_7_SNOWMT</v>
          </cell>
        </row>
        <row r="566">
          <cell r="A566" t="str">
            <v>SPI LI_2_UNIT 1</v>
          </cell>
        </row>
        <row r="567">
          <cell r="A567" t="str">
            <v>SPIAND_1_UNIT</v>
          </cell>
        </row>
        <row r="568">
          <cell r="A568" t="str">
            <v>SPICER_1_UNITS</v>
          </cell>
        </row>
        <row r="569">
          <cell r="A569" t="str">
            <v>SPIFBD_1_PL1X2</v>
          </cell>
        </row>
        <row r="570">
          <cell r="A570" t="str">
            <v>SPQUIN_6_SRPCQU</v>
          </cell>
        </row>
        <row r="571">
          <cell r="A571" t="str">
            <v>SPRGAP_1_UNIT 1</v>
          </cell>
        </row>
        <row r="572">
          <cell r="A572" t="str">
            <v>SPRGVL_2_QF</v>
          </cell>
        </row>
        <row r="573">
          <cell r="A573" t="str">
            <v>SPRGVL_2_TULE</v>
          </cell>
        </row>
        <row r="574">
          <cell r="A574" t="str">
            <v>SPRGVL_2_TULESC</v>
          </cell>
        </row>
        <row r="575">
          <cell r="A575" t="str">
            <v>SRINTL_6_UNIT</v>
          </cell>
        </row>
        <row r="576">
          <cell r="A576" t="str">
            <v>STANIS_7_UNIT 1</v>
          </cell>
        </row>
        <row r="577">
          <cell r="A577" t="str">
            <v>STAUFF_1_UNIT</v>
          </cell>
        </row>
        <row r="578">
          <cell r="A578" t="str">
            <v>STIGCT_2_LODI</v>
          </cell>
        </row>
        <row r="579">
          <cell r="A579" t="str">
            <v>STNRES_1_UNIT</v>
          </cell>
        </row>
        <row r="580">
          <cell r="A580" t="str">
            <v>STOILS_1_UNITS</v>
          </cell>
        </row>
        <row r="581">
          <cell r="A581" t="str">
            <v>STOKCG_1_UNIT 1</v>
          </cell>
        </row>
        <row r="582">
          <cell r="A582" t="str">
            <v>STOREY_7_MDRCHW</v>
          </cell>
        </row>
        <row r="583">
          <cell r="A583" t="str">
            <v>SUISUN_7_CTYFAI</v>
          </cell>
        </row>
        <row r="584">
          <cell r="A584" t="str">
            <v>SUNRIS_2_PL1X3</v>
          </cell>
        </row>
        <row r="585">
          <cell r="A585" t="str">
            <v>SUNSET_2_UNITS</v>
          </cell>
        </row>
        <row r="586">
          <cell r="A586" t="str">
            <v>SUTTER_2_PL1X3</v>
          </cell>
        </row>
        <row r="587">
          <cell r="A587" t="str">
            <v>SYCAMR_2_UNITS</v>
          </cell>
        </row>
        <row r="588">
          <cell r="A588" t="str">
            <v>TANHIL_6_SOLART</v>
          </cell>
        </row>
        <row r="589">
          <cell r="A589" t="str">
            <v>TBLMTN_6_QF</v>
          </cell>
        </row>
        <row r="590">
          <cell r="A590" t="str">
            <v>TEMBLR_7_WELLPT</v>
          </cell>
        </row>
        <row r="591">
          <cell r="A591" t="str">
            <v>TENGEN_2_PL1X2</v>
          </cell>
        </row>
        <row r="592">
          <cell r="A592" t="str">
            <v>TERMEX_2_PL1X3</v>
          </cell>
        </row>
        <row r="593">
          <cell r="A593" t="str">
            <v>TESLA_1_QF</v>
          </cell>
        </row>
        <row r="594">
          <cell r="A594" t="str">
            <v>THMENG_1_UNIT 1</v>
          </cell>
        </row>
        <row r="595">
          <cell r="A595" t="str">
            <v>TIDWTR_2_UNITS</v>
          </cell>
        </row>
        <row r="596">
          <cell r="A596" t="str">
            <v>TIFFNY_1_DILLON</v>
          </cell>
        </row>
        <row r="597">
          <cell r="A597" t="str">
            <v>TIGRCK_7_UNITS</v>
          </cell>
        </row>
        <row r="598">
          <cell r="A598" t="str">
            <v>TKOPWR_2_UNIT</v>
          </cell>
        </row>
        <row r="599">
          <cell r="A599" t="str">
            <v>TOADTW_6_UNIT</v>
          </cell>
        </row>
        <row r="600">
          <cell r="A600" t="str">
            <v>TULLCK_7_UNITS</v>
          </cell>
        </row>
        <row r="601">
          <cell r="A601" t="str">
            <v>TXMCKT_6_UNIT</v>
          </cell>
        </row>
        <row r="602">
          <cell r="A602" t="str">
            <v>TXNMID_1_UNIT 2</v>
          </cell>
        </row>
        <row r="603">
          <cell r="A603" t="str">
            <v>UKIAH_7_LAKEMN</v>
          </cell>
        </row>
        <row r="604">
          <cell r="A604" t="str">
            <v>ULTOGL_1_POSO</v>
          </cell>
        </row>
        <row r="605">
          <cell r="A605" t="str">
            <v>ULTPCH_1_UNIT 1</v>
          </cell>
        </row>
        <row r="606">
          <cell r="A606" t="str">
            <v>ULTPFR_1_UNIT 1</v>
          </cell>
        </row>
        <row r="607">
          <cell r="A607" t="str">
            <v>ULTRCK_2_UNIT</v>
          </cell>
        </row>
        <row r="608">
          <cell r="A608" t="str">
            <v>UNCHEM_1_UNIT</v>
          </cell>
        </row>
        <row r="609">
          <cell r="A609" t="str">
            <v>UNOCAL_1_UNITS</v>
          </cell>
        </row>
        <row r="610">
          <cell r="A610" t="str">
            <v>UNTDQF_7_UNITS</v>
          </cell>
        </row>
        <row r="611">
          <cell r="A611" t="str">
            <v>UNVRSY_1_UNIT 1</v>
          </cell>
        </row>
        <row r="612">
          <cell r="A612" t="str">
            <v>USWND1_2_UNITS</v>
          </cell>
        </row>
        <row r="613">
          <cell r="A613" t="str">
            <v>USWND2_1_UNITS</v>
          </cell>
        </row>
        <row r="614">
          <cell r="A614" t="str">
            <v>USWND4_2_UNITS</v>
          </cell>
        </row>
        <row r="615">
          <cell r="A615" t="str">
            <v>USWNDR_2_SMUD</v>
          </cell>
        </row>
        <row r="616">
          <cell r="A616" t="str">
            <v>USWNDR_2_UNITS</v>
          </cell>
        </row>
        <row r="617">
          <cell r="A617" t="str">
            <v>USWPFK_6_FRICK</v>
          </cell>
        </row>
        <row r="618">
          <cell r="A618" t="str">
            <v>USWPJR_2_UNITS</v>
          </cell>
        </row>
        <row r="619">
          <cell r="A619" t="str">
            <v>VACADX_1_QF</v>
          </cell>
        </row>
        <row r="620">
          <cell r="A620" t="str">
            <v>VACADX_1_SOLAR</v>
          </cell>
        </row>
        <row r="621">
          <cell r="A621" t="str">
            <v>VACADX_1_UNITA1</v>
          </cell>
        </row>
        <row r="622">
          <cell r="A622" t="str">
            <v>VALLEY_5_PERRIS</v>
          </cell>
        </row>
        <row r="623">
          <cell r="A623" t="str">
            <v>VALLEY_5_REDMTN</v>
          </cell>
        </row>
        <row r="624">
          <cell r="A624" t="str">
            <v>VALLEY_7_BADLND</v>
          </cell>
        </row>
        <row r="625">
          <cell r="A625" t="str">
            <v>VALLEY_7_UNITA1</v>
          </cell>
        </row>
        <row r="626">
          <cell r="A626" t="str">
            <v>VEDDER_1_SEKERN</v>
          </cell>
        </row>
        <row r="627">
          <cell r="A627" t="str">
            <v>VERNON_6_GONZL1</v>
          </cell>
        </row>
        <row r="628">
          <cell r="A628" t="str">
            <v>VERNON_6_GONZL2</v>
          </cell>
        </row>
        <row r="629">
          <cell r="A629" t="str">
            <v>VERNON_6_MALBRG</v>
          </cell>
        </row>
        <row r="630">
          <cell r="A630" t="str">
            <v>VESTAL_2_KERN</v>
          </cell>
        </row>
        <row r="631">
          <cell r="A631" t="str">
            <v>VESTAL_6_QF</v>
          </cell>
        </row>
        <row r="632">
          <cell r="A632" t="str">
            <v>VESTAL_6_ULTRGN</v>
          </cell>
        </row>
        <row r="633">
          <cell r="A633" t="str">
            <v>VESTAL_6_WDFIRE</v>
          </cell>
        </row>
        <row r="634">
          <cell r="A634" t="str">
            <v>VICTOR_1_QF</v>
          </cell>
        </row>
        <row r="635">
          <cell r="A635" t="str">
            <v>VILLPK_2_VALLYV</v>
          </cell>
        </row>
        <row r="636">
          <cell r="A636" t="str">
            <v>VILLPK_6_MWDYOR</v>
          </cell>
        </row>
        <row r="637">
          <cell r="A637" t="str">
            <v>VINCNT_2_QF</v>
          </cell>
        </row>
        <row r="638">
          <cell r="A638" t="str">
            <v>VINCNT_2_WESTWD</v>
          </cell>
        </row>
        <row r="639">
          <cell r="A639" t="str">
            <v>VISTA_6_QF</v>
          </cell>
        </row>
        <row r="640">
          <cell r="A640" t="str">
            <v>VLYHOM_7_SSJID</v>
          </cell>
        </row>
        <row r="641">
          <cell r="A641" t="str">
            <v>VOLTA_2_UNIT 1</v>
          </cell>
        </row>
        <row r="642">
          <cell r="A642" t="str">
            <v>VOLTA_2_UNIT 2</v>
          </cell>
        </row>
        <row r="643">
          <cell r="A643" t="str">
            <v>VOLTA_7_QFUNTS</v>
          </cell>
        </row>
        <row r="644">
          <cell r="A644" t="str">
            <v>WADHAM_6_UNIT</v>
          </cell>
        </row>
        <row r="645">
          <cell r="A645" t="str">
            <v>WALNUT_6_HILLGEN</v>
          </cell>
        </row>
        <row r="646">
          <cell r="A646" t="str">
            <v>WALNUT_7_WCOVCT</v>
          </cell>
        </row>
        <row r="647">
          <cell r="A647" t="str">
            <v>WALNUT_7_WCOVST</v>
          </cell>
        </row>
        <row r="648">
          <cell r="A648" t="str">
            <v>WARNE_2_UNIT</v>
          </cell>
        </row>
        <row r="649">
          <cell r="A649" t="str">
            <v>WDFRDF_2_UNITS</v>
          </cell>
        </row>
        <row r="650">
          <cell r="A650" t="str">
            <v>WDLEAF_7_UNIT 1</v>
          </cell>
        </row>
        <row r="651">
          <cell r="A651" t="str">
            <v>WESTPT_2_UNIT</v>
          </cell>
        </row>
        <row r="652">
          <cell r="A652" t="str">
            <v>WHEATL_6_LNDFIL</v>
          </cell>
        </row>
        <row r="653">
          <cell r="A653" t="str">
            <v>WHTWTR_1_WINDA1</v>
          </cell>
        </row>
        <row r="654">
          <cell r="A654" t="str">
            <v>WISE_1_UNIT 1</v>
          </cell>
        </row>
        <row r="655">
          <cell r="A655" t="str">
            <v>WISE_1_UNIT 2</v>
          </cell>
        </row>
        <row r="656">
          <cell r="A656" t="str">
            <v>WISHON_6_UNITS</v>
          </cell>
        </row>
        <row r="657">
          <cell r="A657" t="str">
            <v>WLLWCR_6_CEDRFL</v>
          </cell>
        </row>
        <row r="658">
          <cell r="A658" t="str">
            <v>WNDMAS_2_UNIT 1</v>
          </cell>
        </row>
        <row r="659">
          <cell r="A659" t="str">
            <v>WOLFSK_1_UNITA1</v>
          </cell>
        </row>
        <row r="660">
          <cell r="A660" t="str">
            <v>WRGHTP_7_AMENGY</v>
          </cell>
        </row>
        <row r="661">
          <cell r="A661" t="str">
            <v>WSENGY_1_UNIT 1</v>
          </cell>
        </row>
        <row r="662">
          <cell r="A662" t="str">
            <v>YUBACT_1_SUNSWT</v>
          </cell>
        </row>
        <row r="663">
          <cell r="A663" t="str">
            <v>YUBACT_6_UNITA1</v>
          </cell>
        </row>
        <row r="664">
          <cell r="A664" t="str">
            <v>ZOND_6_UNIT</v>
          </cell>
        </row>
        <row r="665">
          <cell r="A665" t="str">
            <v xml:space="preserve"> </v>
          </cell>
        </row>
        <row r="666">
          <cell r="A666" t="str">
            <v xml:space="preserve"> </v>
          </cell>
        </row>
        <row r="667">
          <cell r="A667" t="str">
            <v xml:space="preserve"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tion Rates"/>
      <sheetName val="2016 Rates"/>
      <sheetName val="2017 Rates"/>
      <sheetName val="2018 Rates"/>
    </sheetNames>
    <sheetDataSet>
      <sheetData sheetId="0">
        <row r="4">
          <cell r="B4">
            <v>2.7900000000000001E-2</v>
          </cell>
        </row>
        <row r="6">
          <cell r="B6">
            <v>2.4E-2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IN.xls"/>
      <sheetName val="DSM.XLS"/>
      <sheetName val="SUMMARY.XLS"/>
      <sheetName val="songs2&amp;3 fuel"/>
      <sheetName val="Flex Pric Opt Revs"/>
      <sheetName val="salsrevs.xls"/>
      <sheetName val="OSSREVs"/>
      <sheetName val="ECAC.XLS"/>
      <sheetName val="ERAM.XLS"/>
      <sheetName val="Interim Transition BA"/>
      <sheetName val="ALBRR.XLS"/>
      <sheetName val="GALBRR.xls"/>
      <sheetName val="PVDDA.XLS"/>
      <sheetName val="CARE.xls"/>
      <sheetName val="RDD.xls"/>
      <sheetName val="ECONDEV"/>
      <sheetName val="HAZWASTE.XLS"/>
      <sheetName val="FUELOIL"/>
      <sheetName val="OPTIONAL  PRICING"/>
      <sheetName val="EnVEST"/>
      <sheetName val="Palo Verde BA"/>
      <sheetName val="SONGS  ICIP"/>
      <sheetName val="Palo Verde Sunk"/>
      <sheetName val="SONGS Sunk"/>
      <sheetName val="ELECVEH"/>
      <sheetName val="GCAC.XLS"/>
      <sheetName val="PPUs FERC"/>
      <sheetName val="Billing Table_Round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REV GL 101"/>
      <sheetName val="#REF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Model Inputs"/>
      <sheetName val="Gen Rate Structure"/>
      <sheetName val="ProSym Inputs"/>
      <sheetName val="SCE Financials"/>
      <sheetName val="SDG&amp;E Financials"/>
      <sheetName val="Power Supply Cost Table 24"/>
      <sheetName val="Revenue Requirement Table 18"/>
      <sheetName val="DWR Proforma - Accrued"/>
      <sheetName val="Cash Flows"/>
      <sheetName val="DWR Summary $MWh"/>
      <sheetName val="DS Coverage"/>
      <sheetName val="JP Morgan Input"/>
      <sheetName val="Common Rate Base Detail"/>
      <sheetName val="ProSym Processor"/>
      <sheetName val="ProSym Spot Summary"/>
      <sheetName val="Volume Analysis"/>
      <sheetName val="JPM Output"/>
      <sheetName val="Navigant v CAPUC Filed"/>
      <sheetName val="Presentation Graphics"/>
      <sheetName val="DWR Financials"/>
      <sheetName val="DWR Energy Requirements &amp; Sales"/>
      <sheetName val="DWR Revenue Requirement"/>
      <sheetName val="Revenue Requirement Tables"/>
      <sheetName val="Rate Increase Breakdown"/>
      <sheetName val="Per Unit Revenue Requirement"/>
      <sheetName val="BLTables"/>
      <sheetName val="BLCapIFd"/>
      <sheetName val="BLTaxable"/>
      <sheetName val="BLTaxExempt"/>
      <sheetName val="BLComb"/>
      <sheetName val="BLMonthly"/>
    </sheetNames>
    <sheetDataSet>
      <sheetData sheetId="0" refreshError="1"/>
      <sheetData sheetId="1" refreshError="1">
        <row r="108">
          <cell r="H108">
            <v>0</v>
          </cell>
        </row>
        <row r="109">
          <cell r="H109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2" t="str">
            <v>G-SUR Rate Calculation Sheet</v>
          </cell>
        </row>
        <row r="3">
          <cell r="A3">
            <v>38412</v>
          </cell>
        </row>
        <row r="7">
          <cell r="A7" t="str">
            <v>G-SUR WACOG</v>
          </cell>
          <cell r="C7" t="str">
            <v>(Based On G-SUR WACOG)</v>
          </cell>
          <cell r="G7">
            <v>5.5415000000000001</v>
          </cell>
          <cell r="H7" t="str">
            <v>$/Dth</v>
          </cell>
        </row>
        <row r="9">
          <cell r="A9" t="str">
            <v>Converted to $/Therm</v>
          </cell>
          <cell r="D9" t="str">
            <v>($5.5415 Dth/10)</v>
          </cell>
          <cell r="G9">
            <v>0.55415000000000003</v>
          </cell>
          <cell r="H9" t="str">
            <v>$/therm</v>
          </cell>
        </row>
        <row r="13">
          <cell r="A13" t="str">
            <v xml:space="preserve">WACOG </v>
          </cell>
          <cell r="G13">
            <v>0.55415000000000003</v>
          </cell>
          <cell r="H13" t="str">
            <v>$/therm</v>
          </cell>
        </row>
        <row r="15">
          <cell r="A15" t="str">
            <v>X Franchise Fee Factor*</v>
          </cell>
          <cell r="G15">
            <v>9.7649999999999994E-3</v>
          </cell>
        </row>
        <row r="16">
          <cell r="B16" t="str">
            <v>(updated every GRC)</v>
          </cell>
        </row>
        <row r="17">
          <cell r="A17" t="str">
            <v>Total Franchise Fee Factor Surcharge Table K-863</v>
          </cell>
          <cell r="G17">
            <v>5.4112747500000002E-3</v>
          </cell>
          <cell r="H17" t="str">
            <v>$/therm</v>
          </cell>
        </row>
        <row r="21">
          <cell r="A21" t="str">
            <v>*Does not include Uncollectibles factor of 0.002024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 2016 Energy Forecast"/>
      <sheetName val="Cost Forecast"/>
      <sheetName val="QF CHP by Vintage"/>
      <sheetName val="GHG"/>
      <sheetName val="Line Losses and Various Inputs"/>
      <sheetName val="UOG"/>
      <sheetName val="QF CHP and Renewables"/>
      <sheetName val="Other Resources by Vintage"/>
      <sheetName val="Common"/>
      <sheetName val="CTC"/>
      <sheetName val="NEW Summary Base"/>
      <sheetName val="FPP Summary Page"/>
      <sheetName val="Resource Cost-Supply by Vintage"/>
      <sheetName val="2016 Indifference Rev Req (2)"/>
      <sheetName val="2016 Indifference Rev Req"/>
      <sheetName val="NEW Summary Base TEST"/>
      <sheetName val="2015 Indifference Rev Req ALT"/>
      <sheetName val="Summary ALT"/>
      <sheetName val="NEW Summary Alternate"/>
      <sheetName val="Summary Compare"/>
      <sheetName val="Inputs"/>
      <sheetName val="Market Capacity - New"/>
    </sheetNames>
    <sheetDataSet>
      <sheetData sheetId="0"/>
      <sheetData sheetId="1"/>
      <sheetData sheetId="2"/>
      <sheetData sheetId="3"/>
      <sheetData sheetId="4">
        <row r="4">
          <cell r="B4">
            <v>0.94431676100785167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C9">
            <v>58.26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2571-8466-487E-B224-A5637878089B}">
  <sheetPr>
    <pageSetUpPr fitToPage="1"/>
  </sheetPr>
  <dimension ref="A2:S140"/>
  <sheetViews>
    <sheetView showGridLines="0" tabSelected="1" zoomScale="79" zoomScaleNormal="145" workbookViewId="0">
      <selection activeCell="M21" sqref="M21"/>
    </sheetView>
  </sheetViews>
  <sheetFormatPr defaultColWidth="9.1796875" defaultRowHeight="14.5" x14ac:dyDescent="0.35"/>
  <cols>
    <col min="1" max="1" width="55.81640625" customWidth="1"/>
    <col min="2" max="2" width="37" customWidth="1"/>
    <col min="3" max="3" width="37.1796875" customWidth="1"/>
    <col min="4" max="4" width="41.1796875" hidden="1" customWidth="1"/>
    <col min="5" max="5" width="36" hidden="1" customWidth="1"/>
    <col min="6" max="6" width="33.453125" hidden="1" customWidth="1"/>
    <col min="7" max="7" width="29.453125" bestFit="1" customWidth="1"/>
    <col min="8" max="8" width="15.81640625" style="19" customWidth="1"/>
    <col min="9" max="9" width="16.7265625" style="19" hidden="1" customWidth="1"/>
    <col min="10" max="11" width="15.81640625" hidden="1" customWidth="1"/>
    <col min="12" max="12" width="40.81640625" bestFit="1" customWidth="1"/>
    <col min="13" max="13" width="9.81640625" customWidth="1"/>
    <col min="14" max="14" width="14" bestFit="1" customWidth="1"/>
    <col min="15" max="15" width="14.26953125" bestFit="1" customWidth="1"/>
    <col min="16" max="16" width="14.54296875" bestFit="1" customWidth="1"/>
    <col min="17" max="17" width="17" bestFit="1" customWidth="1"/>
    <col min="18" max="18" width="19.54296875" bestFit="1" customWidth="1"/>
    <col min="19" max="19" width="20.1796875" bestFit="1" customWidth="1"/>
  </cols>
  <sheetData>
    <row r="2" spans="1:19" x14ac:dyDescent="0.35">
      <c r="A2" t="s">
        <v>0</v>
      </c>
      <c r="B2" s="1"/>
      <c r="C2" s="1"/>
      <c r="D2" s="1"/>
      <c r="E2" s="1"/>
      <c r="F2" s="1"/>
      <c r="G2" s="2"/>
      <c r="H2" s="3"/>
      <c r="I2" s="3"/>
      <c r="J2" s="2"/>
      <c r="K2" s="2"/>
    </row>
    <row r="3" spans="1:19" x14ac:dyDescent="0.35">
      <c r="A3" t="s">
        <v>1</v>
      </c>
      <c r="B3" s="1"/>
      <c r="C3" s="1"/>
      <c r="D3" s="1"/>
      <c r="E3" s="1"/>
      <c r="F3" s="1"/>
      <c r="G3" s="2"/>
      <c r="H3" s="3"/>
      <c r="I3" s="3"/>
      <c r="J3" s="2"/>
      <c r="K3" s="2"/>
    </row>
    <row r="4" spans="1:19" x14ac:dyDescent="0.35">
      <c r="B4" s="1"/>
      <c r="C4" s="2"/>
      <c r="D4" s="2"/>
      <c r="E4" s="2"/>
      <c r="F4" s="2"/>
      <c r="G4" s="2"/>
      <c r="H4" s="3"/>
      <c r="I4" s="3"/>
      <c r="J4" s="2"/>
      <c r="K4" s="2"/>
    </row>
    <row r="5" spans="1:19" x14ac:dyDescent="0.35">
      <c r="A5" s="4"/>
      <c r="B5" s="5" t="s">
        <v>2</v>
      </c>
      <c r="C5" s="5" t="s">
        <v>3</v>
      </c>
      <c r="D5" s="5"/>
      <c r="E5" s="5"/>
      <c r="F5" s="5"/>
      <c r="G5" s="5" t="s">
        <v>2</v>
      </c>
      <c r="H5" s="6" t="s">
        <v>3</v>
      </c>
      <c r="I5" s="6"/>
      <c r="J5" s="6"/>
      <c r="K5" s="5"/>
    </row>
    <row r="6" spans="1:19" x14ac:dyDescent="0.35">
      <c r="B6" s="7" t="s">
        <v>4</v>
      </c>
      <c r="C6" s="7" t="s">
        <v>5</v>
      </c>
      <c r="D6" s="7"/>
      <c r="E6" s="7"/>
      <c r="F6" s="7"/>
      <c r="G6" s="7" t="str">
        <f>B6</f>
        <v>6805-E</v>
      </c>
      <c r="H6" s="8" t="str">
        <f>C6</f>
        <v>6863-E-A</v>
      </c>
      <c r="I6" s="8"/>
      <c r="J6" s="7"/>
      <c r="K6" s="7"/>
      <c r="P6" s="9"/>
    </row>
    <row r="7" spans="1:19" ht="28.5" customHeight="1" x14ac:dyDescent="0.35">
      <c r="A7" s="10" t="s">
        <v>6</v>
      </c>
      <c r="B7" s="11" t="s">
        <v>7</v>
      </c>
      <c r="C7" s="12"/>
      <c r="D7" s="13"/>
      <c r="E7" s="13"/>
      <c r="F7" s="14"/>
      <c r="G7" s="15" t="s">
        <v>8</v>
      </c>
      <c r="H7" s="16"/>
      <c r="I7" s="13"/>
      <c r="J7" s="13"/>
      <c r="K7" s="17"/>
      <c r="L7" s="18" t="s">
        <v>9</v>
      </c>
      <c r="M7" t="s">
        <v>10</v>
      </c>
    </row>
    <row r="8" spans="1:19" x14ac:dyDescent="0.35">
      <c r="A8" s="4" t="s">
        <v>11</v>
      </c>
      <c r="P8" s="9"/>
    </row>
    <row r="9" spans="1:19" x14ac:dyDescent="0.35">
      <c r="A9" t="s">
        <v>12</v>
      </c>
      <c r="B9" t="s">
        <v>13</v>
      </c>
      <c r="C9" s="20" t="str">
        <f t="shared" ref="C9:C65" si="0">B9</f>
        <v>D.20-12-005, AL 6389-E</v>
      </c>
      <c r="D9" s="20"/>
      <c r="E9" s="20"/>
      <c r="F9" s="20"/>
      <c r="G9" s="21">
        <v>4813601.9420430874</v>
      </c>
      <c r="H9" s="22">
        <f>G9</f>
        <v>4813601.9420430874</v>
      </c>
      <c r="I9" s="23"/>
      <c r="J9" s="23"/>
      <c r="K9" s="21"/>
      <c r="L9" t="s">
        <v>14</v>
      </c>
      <c r="M9" t="str">
        <f t="shared" ref="M9:M36" si="1">IF(RIGHT(A9,1)="*","Y","N")</f>
        <v>N</v>
      </c>
      <c r="S9" s="24"/>
    </row>
    <row r="10" spans="1:19" x14ac:dyDescent="0.35">
      <c r="A10" t="s">
        <v>15</v>
      </c>
      <c r="B10" t="s">
        <v>13</v>
      </c>
      <c r="C10" s="20" t="str">
        <f t="shared" si="0"/>
        <v>D.20-12-005, AL 6389-E</v>
      </c>
      <c r="D10" s="20"/>
      <c r="E10" s="20"/>
      <c r="F10" s="20"/>
      <c r="G10" s="21">
        <v>473620.75358106912</v>
      </c>
      <c r="H10" s="22">
        <f>G10</f>
        <v>473620.75358106912</v>
      </c>
      <c r="I10" s="23"/>
      <c r="J10" s="23"/>
      <c r="K10" s="21"/>
      <c r="L10" t="s">
        <v>16</v>
      </c>
      <c r="M10" t="str">
        <f t="shared" si="1"/>
        <v>N</v>
      </c>
      <c r="O10" s="21"/>
      <c r="P10" s="25"/>
      <c r="S10" s="24"/>
    </row>
    <row r="11" spans="1:19" x14ac:dyDescent="0.35">
      <c r="A11" t="s">
        <v>17</v>
      </c>
      <c r="B11" t="s">
        <v>18</v>
      </c>
      <c r="C11" s="20" t="str">
        <f t="shared" si="0"/>
        <v>Preliminary Statement  CZ</v>
      </c>
      <c r="D11" s="20"/>
      <c r="E11" s="20"/>
      <c r="F11" s="20"/>
      <c r="G11" s="21">
        <v>332625.73925997119</v>
      </c>
      <c r="H11" s="22">
        <f>G11</f>
        <v>332625.73925997119</v>
      </c>
      <c r="I11" s="23"/>
      <c r="J11" s="23"/>
      <c r="K11" s="21"/>
      <c r="L11" t="s">
        <v>14</v>
      </c>
      <c r="M11" t="str">
        <f t="shared" si="1"/>
        <v>Y</v>
      </c>
      <c r="P11" s="9"/>
      <c r="S11" s="24"/>
    </row>
    <row r="12" spans="1:19" x14ac:dyDescent="0.35">
      <c r="A12" t="s">
        <v>19</v>
      </c>
      <c r="B12" s="21"/>
      <c r="C12" s="20" t="s">
        <v>20</v>
      </c>
      <c r="D12" s="20"/>
      <c r="E12" s="20"/>
      <c r="F12" s="20"/>
      <c r="G12" s="21"/>
      <c r="H12" s="22">
        <v>404324.39999999997</v>
      </c>
      <c r="I12" s="23"/>
      <c r="J12" s="23"/>
      <c r="K12" s="21"/>
      <c r="L12" t="s">
        <v>14</v>
      </c>
      <c r="M12" t="str">
        <f t="shared" si="1"/>
        <v>N</v>
      </c>
      <c r="S12" s="24"/>
    </row>
    <row r="13" spans="1:19" x14ac:dyDescent="0.35">
      <c r="A13" t="s">
        <v>12</v>
      </c>
      <c r="B13" t="s">
        <v>13</v>
      </c>
      <c r="C13" s="20" t="str">
        <f t="shared" si="0"/>
        <v>D.20-12-005, AL 6389-E</v>
      </c>
      <c r="D13" s="20"/>
      <c r="E13" s="20"/>
      <c r="F13" s="20"/>
      <c r="G13" s="26">
        <v>2286604.1989959814</v>
      </c>
      <c r="H13" s="22">
        <f t="shared" ref="H13:H46" si="2">G13</f>
        <v>2286604.1989959814</v>
      </c>
      <c r="I13" s="23"/>
      <c r="J13" s="23"/>
      <c r="K13" s="21"/>
      <c r="L13" t="s">
        <v>21</v>
      </c>
      <c r="M13" t="str">
        <f t="shared" si="1"/>
        <v>N</v>
      </c>
      <c r="N13" s="27"/>
      <c r="O13" s="25"/>
      <c r="P13" s="9"/>
      <c r="S13" s="24"/>
    </row>
    <row r="14" spans="1:19" hidden="1" x14ac:dyDescent="0.35">
      <c r="A14" t="s">
        <v>22</v>
      </c>
      <c r="B14" t="s">
        <v>23</v>
      </c>
      <c r="C14" s="20" t="str">
        <f t="shared" si="0"/>
        <v>D.20-12-005</v>
      </c>
      <c r="D14" s="20"/>
      <c r="E14" s="20"/>
      <c r="F14" s="20"/>
      <c r="G14" s="26"/>
      <c r="H14" s="22"/>
      <c r="I14" s="23"/>
      <c r="J14" s="23"/>
      <c r="K14" s="21"/>
      <c r="N14" s="27"/>
      <c r="S14" s="24"/>
    </row>
    <row r="15" spans="1:19" x14ac:dyDescent="0.35">
      <c r="A15" t="s">
        <v>24</v>
      </c>
      <c r="B15" t="s">
        <v>25</v>
      </c>
      <c r="C15" s="20" t="str">
        <f t="shared" si="0"/>
        <v>AL 6492-E-B</v>
      </c>
      <c r="D15" s="20"/>
      <c r="E15" s="20"/>
      <c r="F15" s="20"/>
      <c r="G15" s="21">
        <v>54524.929300000003</v>
      </c>
      <c r="H15" s="22">
        <f t="shared" si="2"/>
        <v>54524.929300000003</v>
      </c>
      <c r="I15" s="23"/>
      <c r="J15" s="23"/>
      <c r="K15" s="21"/>
      <c r="L15" t="s">
        <v>14</v>
      </c>
      <c r="M15" t="str">
        <f t="shared" si="1"/>
        <v>N</v>
      </c>
      <c r="P15" s="9"/>
      <c r="S15" s="24"/>
    </row>
    <row r="16" spans="1:19" x14ac:dyDescent="0.35">
      <c r="A16" t="s">
        <v>26</v>
      </c>
      <c r="B16" t="s">
        <v>25</v>
      </c>
      <c r="C16" s="20"/>
      <c r="D16" s="20"/>
      <c r="E16" s="20"/>
      <c r="F16" s="20"/>
      <c r="G16" s="21">
        <v>-10.143013303830001</v>
      </c>
      <c r="H16" s="22">
        <f t="shared" si="2"/>
        <v>-10.143013303830001</v>
      </c>
      <c r="I16" s="23"/>
      <c r="J16" s="23"/>
      <c r="K16" s="21"/>
      <c r="L16" t="s">
        <v>14</v>
      </c>
      <c r="M16" t="str">
        <f t="shared" si="1"/>
        <v>Y</v>
      </c>
      <c r="P16" s="9"/>
      <c r="S16" s="24"/>
    </row>
    <row r="17" spans="1:19" x14ac:dyDescent="0.35">
      <c r="A17" t="s">
        <v>24</v>
      </c>
      <c r="B17" t="s">
        <v>25</v>
      </c>
      <c r="C17" s="20" t="str">
        <f t="shared" si="0"/>
        <v>AL 6492-E-B</v>
      </c>
      <c r="D17" s="20"/>
      <c r="E17" s="20"/>
      <c r="F17" s="20"/>
      <c r="G17" s="26">
        <v>35519.599200000004</v>
      </c>
      <c r="H17" s="22">
        <f t="shared" si="2"/>
        <v>35519.599200000004</v>
      </c>
      <c r="I17" s="23"/>
      <c r="J17" s="23"/>
      <c r="K17" s="21"/>
      <c r="L17" t="s">
        <v>21</v>
      </c>
      <c r="M17" t="str">
        <f t="shared" si="1"/>
        <v>N</v>
      </c>
      <c r="S17" s="24"/>
    </row>
    <row r="18" spans="1:19" x14ac:dyDescent="0.35">
      <c r="A18" s="20" t="s">
        <v>27</v>
      </c>
      <c r="B18" t="s">
        <v>28</v>
      </c>
      <c r="C18" s="20" t="str">
        <f t="shared" si="0"/>
        <v>D. 17-05-013</v>
      </c>
      <c r="D18" s="20"/>
      <c r="E18" s="20"/>
      <c r="F18" s="20"/>
      <c r="G18" s="21">
        <v>-5740.0000000000009</v>
      </c>
      <c r="H18" s="22">
        <f t="shared" si="2"/>
        <v>-5740.0000000000009</v>
      </c>
      <c r="I18" s="23"/>
      <c r="J18" s="23"/>
      <c r="K18" s="21"/>
      <c r="L18" t="s">
        <v>29</v>
      </c>
      <c r="M18" t="str">
        <f t="shared" si="1"/>
        <v>N</v>
      </c>
      <c r="P18" s="9"/>
      <c r="S18" s="24"/>
    </row>
    <row r="19" spans="1:19" x14ac:dyDescent="0.35">
      <c r="A19" s="20" t="s">
        <v>27</v>
      </c>
      <c r="B19" t="s">
        <v>28</v>
      </c>
      <c r="C19" s="20" t="str">
        <f t="shared" si="0"/>
        <v>D. 17-05-013</v>
      </c>
      <c r="D19" s="20"/>
      <c r="E19" s="20"/>
      <c r="F19" s="20"/>
      <c r="G19" s="26">
        <v>-14760</v>
      </c>
      <c r="H19" s="22">
        <f t="shared" si="2"/>
        <v>-14760</v>
      </c>
      <c r="I19" s="23"/>
      <c r="J19" s="23"/>
      <c r="K19" s="21"/>
      <c r="L19" t="s">
        <v>21</v>
      </c>
      <c r="M19" t="str">
        <f t="shared" si="1"/>
        <v>N</v>
      </c>
      <c r="S19" s="24"/>
    </row>
    <row r="20" spans="1:19" x14ac:dyDescent="0.35">
      <c r="A20" t="s">
        <v>30</v>
      </c>
      <c r="B20" s="20" t="s">
        <v>31</v>
      </c>
      <c r="C20" s="20" t="str">
        <f t="shared" si="0"/>
        <v>D.22-12-044</v>
      </c>
      <c r="D20" s="20"/>
      <c r="E20" s="20"/>
      <c r="F20" s="20"/>
      <c r="G20" s="26">
        <v>4012293.0886706826</v>
      </c>
      <c r="H20" s="22">
        <f t="shared" si="2"/>
        <v>4012293.0886706826</v>
      </c>
      <c r="I20" s="23"/>
      <c r="J20" s="23"/>
      <c r="K20" s="21"/>
      <c r="L20" t="s">
        <v>32</v>
      </c>
      <c r="M20" t="str">
        <f t="shared" si="1"/>
        <v>N</v>
      </c>
      <c r="P20" s="9"/>
      <c r="S20" s="24"/>
    </row>
    <row r="21" spans="1:19" x14ac:dyDescent="0.35">
      <c r="A21" t="s">
        <v>30</v>
      </c>
      <c r="B21" s="20" t="s">
        <v>31</v>
      </c>
      <c r="C21" s="20" t="str">
        <f t="shared" si="0"/>
        <v>D.22-12-044</v>
      </c>
      <c r="D21" s="20"/>
      <c r="E21" s="20"/>
      <c r="F21" s="20"/>
      <c r="G21" s="22">
        <v>-2229130.6403101501</v>
      </c>
      <c r="H21" s="22">
        <f t="shared" si="2"/>
        <v>-2229130.6403101501</v>
      </c>
      <c r="I21" s="23"/>
      <c r="J21" s="23"/>
      <c r="K21" s="21"/>
      <c r="L21" t="s">
        <v>21</v>
      </c>
      <c r="M21" t="str">
        <f t="shared" si="1"/>
        <v>N</v>
      </c>
      <c r="S21" s="24"/>
    </row>
    <row r="22" spans="1:19" x14ac:dyDescent="0.35">
      <c r="A22" t="s">
        <v>33</v>
      </c>
      <c r="B22" s="20" t="s">
        <v>31</v>
      </c>
      <c r="C22" s="20" t="str">
        <f t="shared" si="0"/>
        <v>D.22-12-044</v>
      </c>
      <c r="D22" s="20"/>
      <c r="E22" s="20"/>
      <c r="F22" s="20"/>
      <c r="G22" s="26">
        <v>533519.26416678389</v>
      </c>
      <c r="H22" s="22">
        <f t="shared" si="2"/>
        <v>533519.26416678389</v>
      </c>
      <c r="I22" s="23"/>
      <c r="J22" s="23"/>
      <c r="K22" s="21"/>
      <c r="L22" t="s">
        <v>32</v>
      </c>
      <c r="M22" t="str">
        <f t="shared" si="1"/>
        <v>Y</v>
      </c>
      <c r="P22" s="9"/>
      <c r="S22" s="24"/>
    </row>
    <row r="23" spans="1:19" x14ac:dyDescent="0.35">
      <c r="A23" t="s">
        <v>34</v>
      </c>
      <c r="B23" t="s">
        <v>35</v>
      </c>
      <c r="C23" s="20" t="str">
        <f t="shared" si="0"/>
        <v>Preliminary Statement  CP</v>
      </c>
      <c r="D23" s="20"/>
      <c r="E23" s="20"/>
      <c r="F23" s="20"/>
      <c r="G23" s="21">
        <v>-89483.168057824092</v>
      </c>
      <c r="H23" s="22">
        <f t="shared" si="2"/>
        <v>-89483.168057824092</v>
      </c>
      <c r="I23" s="23"/>
      <c r="J23" s="23"/>
      <c r="K23" s="21"/>
      <c r="L23" t="s">
        <v>21</v>
      </c>
      <c r="M23" t="str">
        <f t="shared" si="1"/>
        <v>Y</v>
      </c>
      <c r="S23" s="24"/>
    </row>
    <row r="24" spans="1:19" x14ac:dyDescent="0.35">
      <c r="A24" t="s">
        <v>36</v>
      </c>
      <c r="B24" s="20" t="s">
        <v>31</v>
      </c>
      <c r="C24" s="20"/>
      <c r="D24" s="20"/>
      <c r="E24" s="20"/>
      <c r="F24" s="20"/>
      <c r="G24" s="21">
        <v>450.62403180084004</v>
      </c>
      <c r="H24" s="22">
        <f t="shared" si="2"/>
        <v>450.62403180084004</v>
      </c>
      <c r="I24" s="23"/>
      <c r="J24" s="23"/>
      <c r="K24" s="21"/>
      <c r="L24" t="s">
        <v>21</v>
      </c>
      <c r="M24" t="str">
        <f t="shared" si="1"/>
        <v>Y</v>
      </c>
      <c r="S24" s="24"/>
    </row>
    <row r="25" spans="1:19" x14ac:dyDescent="0.35">
      <c r="A25" t="s">
        <v>37</v>
      </c>
      <c r="B25" t="s">
        <v>38</v>
      </c>
      <c r="C25" s="20" t="str">
        <f t="shared" si="0"/>
        <v>Preliminary Statement  DT</v>
      </c>
      <c r="D25" s="20"/>
      <c r="E25" s="20"/>
      <c r="F25" s="20"/>
      <c r="G25" s="21">
        <v>-56973.321812328577</v>
      </c>
      <c r="H25" s="22">
        <f t="shared" si="2"/>
        <v>-56973.321812328577</v>
      </c>
      <c r="I25" s="23"/>
      <c r="J25" s="23"/>
      <c r="K25" s="21"/>
      <c r="L25" t="s">
        <v>39</v>
      </c>
      <c r="M25" t="str">
        <f t="shared" si="1"/>
        <v>Y</v>
      </c>
      <c r="P25" s="9"/>
      <c r="S25" s="24"/>
    </row>
    <row r="26" spans="1:19" x14ac:dyDescent="0.35">
      <c r="A26" t="s">
        <v>40</v>
      </c>
      <c r="B26" s="20" t="s">
        <v>31</v>
      </c>
      <c r="C26" s="20" t="str">
        <f t="shared" si="0"/>
        <v>D.22-12-044</v>
      </c>
      <c r="D26" s="20"/>
      <c r="E26" s="20"/>
      <c r="F26" s="20"/>
      <c r="G26" s="21">
        <v>0</v>
      </c>
      <c r="H26" s="22">
        <f t="shared" si="2"/>
        <v>0</v>
      </c>
      <c r="I26" s="23"/>
      <c r="J26" s="23"/>
      <c r="K26" s="21"/>
      <c r="L26" t="s">
        <v>32</v>
      </c>
      <c r="M26" t="str">
        <f t="shared" si="1"/>
        <v>N</v>
      </c>
    </row>
    <row r="27" spans="1:19" x14ac:dyDescent="0.35">
      <c r="A27" t="s">
        <v>41</v>
      </c>
      <c r="B27" s="20" t="s">
        <v>31</v>
      </c>
      <c r="C27" s="20" t="str">
        <f t="shared" si="0"/>
        <v>D.22-12-044</v>
      </c>
      <c r="D27" s="20"/>
      <c r="E27" s="20"/>
      <c r="F27" s="20"/>
      <c r="G27" s="21">
        <v>27165.214316312926</v>
      </c>
      <c r="H27" s="22">
        <f t="shared" si="2"/>
        <v>27165.214316312926</v>
      </c>
      <c r="I27" s="23"/>
      <c r="J27" s="23"/>
      <c r="K27" s="21"/>
      <c r="L27" t="s">
        <v>41</v>
      </c>
      <c r="M27" t="str">
        <f t="shared" si="1"/>
        <v>N</v>
      </c>
      <c r="P27" s="9"/>
    </row>
    <row r="28" spans="1:19" x14ac:dyDescent="0.35">
      <c r="A28" t="s">
        <v>42</v>
      </c>
      <c r="B28" t="s">
        <v>43</v>
      </c>
      <c r="C28" s="20" t="str">
        <f t="shared" si="0"/>
        <v>Preliminary Statement  CQ</v>
      </c>
      <c r="D28" s="20"/>
      <c r="E28" s="20"/>
      <c r="F28" s="20"/>
      <c r="G28" s="21">
        <v>-3963.8680499774641</v>
      </c>
      <c r="H28" s="22">
        <f t="shared" si="2"/>
        <v>-3963.8680499774641</v>
      </c>
      <c r="I28" s="23"/>
      <c r="J28" s="23"/>
      <c r="K28" s="21"/>
      <c r="L28" t="s">
        <v>41</v>
      </c>
      <c r="M28" t="str">
        <f t="shared" si="1"/>
        <v>Y</v>
      </c>
      <c r="O28" s="21"/>
    </row>
    <row r="29" spans="1:19" x14ac:dyDescent="0.35">
      <c r="A29" t="s">
        <v>44</v>
      </c>
      <c r="B29" s="20" t="s">
        <v>31</v>
      </c>
      <c r="C29" s="20" t="str">
        <f t="shared" si="0"/>
        <v>D.22-12-044</v>
      </c>
      <c r="D29" s="20"/>
      <c r="E29" s="20"/>
      <c r="F29" s="20"/>
      <c r="G29" s="21">
        <v>188334.66086824812</v>
      </c>
      <c r="H29" s="22">
        <f t="shared" si="2"/>
        <v>188334.66086824812</v>
      </c>
      <c r="I29" s="23"/>
      <c r="J29" s="23"/>
      <c r="K29" s="21"/>
      <c r="L29" t="s">
        <v>45</v>
      </c>
      <c r="M29" t="str">
        <f t="shared" si="1"/>
        <v>N</v>
      </c>
      <c r="O29" s="21"/>
    </row>
    <row r="30" spans="1:19" x14ac:dyDescent="0.35">
      <c r="A30" t="s">
        <v>46</v>
      </c>
      <c r="B30" t="s">
        <v>47</v>
      </c>
      <c r="C30" s="20" t="str">
        <f t="shared" si="0"/>
        <v>Preliminary Statement  FS</v>
      </c>
      <c r="D30" s="20"/>
      <c r="E30" s="20"/>
      <c r="F30" s="20"/>
      <c r="G30" s="21">
        <v>18382.069849083746</v>
      </c>
      <c r="H30" s="22">
        <f t="shared" si="2"/>
        <v>18382.069849083746</v>
      </c>
      <c r="I30" s="23"/>
      <c r="J30" s="23"/>
      <c r="K30" s="21"/>
      <c r="L30" t="s">
        <v>45</v>
      </c>
      <c r="M30" t="str">
        <f t="shared" si="1"/>
        <v>Y</v>
      </c>
      <c r="O30" s="21"/>
    </row>
    <row r="31" spans="1:19" hidden="1" x14ac:dyDescent="0.35">
      <c r="C31" s="20">
        <f t="shared" si="0"/>
        <v>0</v>
      </c>
      <c r="D31" s="20"/>
      <c r="E31" s="20"/>
      <c r="G31" s="21"/>
      <c r="H31" s="22"/>
      <c r="I31" s="23"/>
      <c r="J31" s="23">
        <f t="shared" ref="J31:J47" si="3">I31</f>
        <v>0</v>
      </c>
      <c r="K31" s="21"/>
      <c r="O31" s="21"/>
    </row>
    <row r="32" spans="1:19" x14ac:dyDescent="0.35">
      <c r="A32" t="s">
        <v>48</v>
      </c>
      <c r="B32" s="20"/>
      <c r="C32" s="20" t="s">
        <v>49</v>
      </c>
      <c r="D32" s="20"/>
      <c r="E32" s="20"/>
      <c r="F32" s="20"/>
      <c r="G32" s="21"/>
      <c r="H32" s="22">
        <v>319848.39770249999</v>
      </c>
      <c r="I32" s="23"/>
      <c r="J32" s="23"/>
      <c r="K32" s="21"/>
      <c r="L32" t="s">
        <v>16</v>
      </c>
      <c r="M32" t="str">
        <f t="shared" si="1"/>
        <v>N</v>
      </c>
      <c r="O32" s="21"/>
    </row>
    <row r="33" spans="1:15" x14ac:dyDescent="0.35">
      <c r="A33" t="s">
        <v>50</v>
      </c>
      <c r="B33" t="s">
        <v>51</v>
      </c>
      <c r="C33" s="20" t="str">
        <f t="shared" si="0"/>
        <v>D.22-12-031</v>
      </c>
      <c r="D33" s="20"/>
      <c r="E33" s="20"/>
      <c r="F33" s="20"/>
      <c r="G33" s="21">
        <v>-95934.182818202826</v>
      </c>
      <c r="H33" s="22">
        <f t="shared" si="2"/>
        <v>-95934.182818202826</v>
      </c>
      <c r="I33" s="23"/>
      <c r="J33" s="23"/>
      <c r="K33" s="21"/>
      <c r="L33" t="s">
        <v>14</v>
      </c>
      <c r="M33" t="str">
        <f t="shared" si="1"/>
        <v>N</v>
      </c>
      <c r="O33" s="21"/>
    </row>
    <row r="34" spans="1:15" x14ac:dyDescent="0.35">
      <c r="A34" t="s">
        <v>50</v>
      </c>
      <c r="B34" t="s">
        <v>51</v>
      </c>
      <c r="C34" s="20" t="str">
        <f t="shared" si="0"/>
        <v>D.22-12-031</v>
      </c>
      <c r="D34" s="20"/>
      <c r="E34" s="20"/>
      <c r="G34" s="26">
        <v>-17976.236224631528</v>
      </c>
      <c r="H34" s="22">
        <f t="shared" si="2"/>
        <v>-17976.236224631528</v>
      </c>
      <c r="I34" s="23"/>
      <c r="J34" s="23"/>
      <c r="K34" s="21"/>
      <c r="L34" t="s">
        <v>21</v>
      </c>
      <c r="M34" t="str">
        <f t="shared" si="1"/>
        <v>N</v>
      </c>
      <c r="O34" s="21"/>
    </row>
    <row r="35" spans="1:15" hidden="1" x14ac:dyDescent="0.35">
      <c r="A35" s="20"/>
      <c r="B35" s="20"/>
      <c r="C35" s="20">
        <f t="shared" si="0"/>
        <v>0</v>
      </c>
      <c r="D35" s="20"/>
      <c r="E35" s="20"/>
      <c r="G35" s="21"/>
      <c r="H35" s="22"/>
      <c r="I35" s="23"/>
      <c r="J35" s="23">
        <f t="shared" si="3"/>
        <v>0</v>
      </c>
      <c r="K35" s="21"/>
      <c r="O35" s="21"/>
    </row>
    <row r="36" spans="1:15" x14ac:dyDescent="0.35">
      <c r="A36" s="20" t="s">
        <v>52</v>
      </c>
      <c r="B36" s="20" t="s">
        <v>53</v>
      </c>
      <c r="C36" s="20" t="str">
        <f t="shared" si="0"/>
        <v>D.20-12-005, AL 6423-E</v>
      </c>
      <c r="D36" s="20"/>
      <c r="E36" s="20"/>
      <c r="F36" s="20"/>
      <c r="G36" s="21">
        <v>250186.83944592901</v>
      </c>
      <c r="H36" s="22">
        <f t="shared" si="2"/>
        <v>250186.83944592901</v>
      </c>
      <c r="I36" s="23"/>
      <c r="J36" s="23"/>
      <c r="K36" s="21"/>
      <c r="L36" t="s">
        <v>14</v>
      </c>
      <c r="M36" t="str">
        <f t="shared" si="1"/>
        <v>Y</v>
      </c>
      <c r="O36" s="21"/>
    </row>
    <row r="37" spans="1:15" x14ac:dyDescent="0.35">
      <c r="A37" t="s">
        <v>54</v>
      </c>
      <c r="B37" s="20" t="s">
        <v>55</v>
      </c>
      <c r="C37" s="20" t="str">
        <f t="shared" si="0"/>
        <v>D.18-01-022</v>
      </c>
      <c r="D37" s="20"/>
      <c r="E37" s="20"/>
      <c r="F37" s="20"/>
      <c r="G37" s="21">
        <v>11767.511015</v>
      </c>
      <c r="H37" s="22">
        <f t="shared" si="2"/>
        <v>11767.511015</v>
      </c>
      <c r="I37" s="23"/>
      <c r="J37" s="23"/>
      <c r="K37" s="21"/>
      <c r="L37" t="s">
        <v>29</v>
      </c>
      <c r="M37" t="s">
        <v>56</v>
      </c>
      <c r="O37" s="21"/>
    </row>
    <row r="38" spans="1:15" x14ac:dyDescent="0.35">
      <c r="A38" t="s">
        <v>54</v>
      </c>
      <c r="B38" s="20" t="s">
        <v>55</v>
      </c>
      <c r="C38" s="20" t="str">
        <f t="shared" si="0"/>
        <v>D.18-01-022</v>
      </c>
      <c r="D38" s="20"/>
      <c r="E38" s="20"/>
      <c r="F38" s="20"/>
      <c r="G38" s="26">
        <v>53191.926780000002</v>
      </c>
      <c r="H38" s="22">
        <f t="shared" si="2"/>
        <v>53191.926780000002</v>
      </c>
      <c r="I38" s="23"/>
      <c r="J38" s="23"/>
      <c r="K38" s="21"/>
      <c r="L38" t="s">
        <v>21</v>
      </c>
      <c r="M38" t="str">
        <f t="shared" ref="M38:M52" si="4">IF(RIGHT(A38,1)="*","Y","N")</f>
        <v>N</v>
      </c>
      <c r="O38" s="21"/>
    </row>
    <row r="39" spans="1:15" x14ac:dyDescent="0.35">
      <c r="A39" t="s">
        <v>57</v>
      </c>
      <c r="B39" t="s">
        <v>58</v>
      </c>
      <c r="C39" s="20" t="str">
        <f t="shared" si="0"/>
        <v>D.21-09-003</v>
      </c>
      <c r="D39" s="20"/>
      <c r="E39" s="20"/>
      <c r="F39" s="20"/>
      <c r="G39" s="21">
        <v>112500</v>
      </c>
      <c r="H39" s="22">
        <f t="shared" si="2"/>
        <v>112500</v>
      </c>
      <c r="I39" s="23"/>
      <c r="J39" s="23"/>
      <c r="K39" s="21"/>
      <c r="L39" t="s">
        <v>29</v>
      </c>
      <c r="M39" t="str">
        <f t="shared" si="4"/>
        <v>N</v>
      </c>
      <c r="O39" s="21"/>
    </row>
    <row r="40" spans="1:15" x14ac:dyDescent="0.35">
      <c r="A40" t="s">
        <v>59</v>
      </c>
      <c r="B40" t="s">
        <v>60</v>
      </c>
      <c r="C40" s="20" t="str">
        <f t="shared" si="0"/>
        <v>Preliminary Statement  DB</v>
      </c>
      <c r="D40" s="20"/>
      <c r="E40" s="20"/>
      <c r="F40" s="20"/>
      <c r="G40" s="21">
        <v>-7078.6849770974941</v>
      </c>
      <c r="H40" s="22">
        <f t="shared" si="2"/>
        <v>-7078.6849770974941</v>
      </c>
      <c r="I40" s="23"/>
      <c r="J40" s="23"/>
      <c r="K40" s="21"/>
      <c r="L40" t="s">
        <v>29</v>
      </c>
      <c r="M40" t="str">
        <f t="shared" si="4"/>
        <v>Y</v>
      </c>
      <c r="O40" s="21"/>
    </row>
    <row r="41" spans="1:15" x14ac:dyDescent="0.35">
      <c r="A41" t="s">
        <v>61</v>
      </c>
      <c r="B41" t="s">
        <v>62</v>
      </c>
      <c r="C41" s="20" t="str">
        <f t="shared" si="0"/>
        <v>Preliminary Statement S</v>
      </c>
      <c r="D41" s="20"/>
      <c r="E41" s="20"/>
      <c r="F41" s="20"/>
      <c r="G41" s="21">
        <v>33349.346149633333</v>
      </c>
      <c r="H41" s="22">
        <f t="shared" si="2"/>
        <v>33349.346149633333</v>
      </c>
      <c r="I41" s="23"/>
      <c r="J41" s="23"/>
      <c r="K41" s="21"/>
      <c r="L41" t="s">
        <v>16</v>
      </c>
      <c r="M41" t="str">
        <f t="shared" si="4"/>
        <v>Y</v>
      </c>
      <c r="O41" s="21"/>
    </row>
    <row r="42" spans="1:15" x14ac:dyDescent="0.35">
      <c r="A42" t="s">
        <v>63</v>
      </c>
      <c r="B42" t="s">
        <v>64</v>
      </c>
      <c r="C42" s="20" t="str">
        <f t="shared" si="0"/>
        <v>Preliminary Statement ET</v>
      </c>
      <c r="D42" s="20"/>
      <c r="E42" s="20"/>
      <c r="F42" s="20"/>
      <c r="G42" s="21">
        <v>-415.81511118958332</v>
      </c>
      <c r="H42" s="22">
        <f t="shared" si="2"/>
        <v>-415.81511118958332</v>
      </c>
      <c r="I42" s="23"/>
      <c r="J42" s="23"/>
      <c r="K42" s="21"/>
      <c r="L42" t="s">
        <v>14</v>
      </c>
      <c r="M42" t="str">
        <f t="shared" si="4"/>
        <v>Y</v>
      </c>
      <c r="O42" s="21"/>
    </row>
    <row r="43" spans="1:15" x14ac:dyDescent="0.35">
      <c r="A43" t="s">
        <v>65</v>
      </c>
      <c r="B43" t="s">
        <v>66</v>
      </c>
      <c r="C43" s="20" t="str">
        <f t="shared" si="0"/>
        <v>D.21-12-006</v>
      </c>
      <c r="D43" s="20"/>
      <c r="E43" s="20"/>
      <c r="F43" s="20"/>
      <c r="G43" s="21">
        <v>378335.58635205327</v>
      </c>
      <c r="H43" s="22">
        <f t="shared" si="2"/>
        <v>378335.58635205327</v>
      </c>
      <c r="I43" s="23"/>
      <c r="J43" s="23"/>
      <c r="K43" s="21"/>
      <c r="L43" t="s">
        <v>67</v>
      </c>
      <c r="M43" t="str">
        <f t="shared" si="4"/>
        <v>N</v>
      </c>
      <c r="O43" s="21"/>
    </row>
    <row r="44" spans="1:15" x14ac:dyDescent="0.35">
      <c r="A44" t="s">
        <v>68</v>
      </c>
      <c r="B44" s="20" t="s">
        <v>69</v>
      </c>
      <c r="C44" s="20" t="str">
        <f t="shared" si="0"/>
        <v>Preliminary Statement  DG</v>
      </c>
      <c r="D44" s="20"/>
      <c r="E44" s="20"/>
      <c r="F44" s="20"/>
      <c r="G44" s="21">
        <v>0</v>
      </c>
      <c r="H44" s="22">
        <f t="shared" si="2"/>
        <v>0</v>
      </c>
      <c r="I44" s="23"/>
      <c r="J44" s="23"/>
      <c r="K44" s="21"/>
      <c r="L44" t="s">
        <v>32</v>
      </c>
      <c r="M44" t="str">
        <f t="shared" si="4"/>
        <v>Y</v>
      </c>
      <c r="O44" s="21"/>
    </row>
    <row r="45" spans="1:15" x14ac:dyDescent="0.35">
      <c r="A45" t="s">
        <v>70</v>
      </c>
      <c r="B45" s="20" t="s">
        <v>71</v>
      </c>
      <c r="C45" s="20" t="str">
        <f t="shared" si="0"/>
        <v>CPUC Code 6350-6354</v>
      </c>
      <c r="D45" s="20"/>
      <c r="E45" s="20"/>
      <c r="F45" s="20"/>
      <c r="G45" s="28">
        <v>2717.5845167667985</v>
      </c>
      <c r="H45" s="22">
        <f t="shared" si="2"/>
        <v>2717.5845167667985</v>
      </c>
      <c r="I45" s="23"/>
      <c r="J45" s="23"/>
      <c r="K45" s="21"/>
      <c r="L45" t="s">
        <v>32</v>
      </c>
      <c r="M45" t="str">
        <f t="shared" si="4"/>
        <v>N</v>
      </c>
      <c r="O45" s="21"/>
    </row>
    <row r="46" spans="1:15" x14ac:dyDescent="0.35">
      <c r="A46" t="s">
        <v>72</v>
      </c>
      <c r="B46" s="20" t="s">
        <v>73</v>
      </c>
      <c r="C46" s="20" t="str">
        <f t="shared" si="0"/>
        <v>Electric Preliminary Statement Part HJ</v>
      </c>
      <c r="D46" s="20"/>
      <c r="E46" s="20"/>
      <c r="F46" s="20"/>
      <c r="G46" s="21">
        <v>695.58989289330009</v>
      </c>
      <c r="H46" s="22">
        <f t="shared" si="2"/>
        <v>695.58989289330009</v>
      </c>
      <c r="I46" s="23"/>
      <c r="J46" s="23"/>
      <c r="K46" s="21"/>
      <c r="L46" t="s">
        <v>14</v>
      </c>
      <c r="M46" t="str">
        <f t="shared" si="4"/>
        <v>Y</v>
      </c>
      <c r="O46" s="21"/>
    </row>
    <row r="47" spans="1:15" hidden="1" x14ac:dyDescent="0.35">
      <c r="C47" s="20">
        <f t="shared" si="0"/>
        <v>0</v>
      </c>
      <c r="D47" s="20"/>
      <c r="E47" s="20"/>
      <c r="G47" s="21"/>
      <c r="H47" s="22"/>
      <c r="I47" s="23">
        <f t="shared" ref="I47" si="5">H47</f>
        <v>0</v>
      </c>
      <c r="J47" s="23">
        <f t="shared" si="3"/>
        <v>0</v>
      </c>
      <c r="K47" s="21"/>
      <c r="O47" s="21"/>
    </row>
    <row r="48" spans="1:15" x14ac:dyDescent="0.35">
      <c r="A48" t="s">
        <v>74</v>
      </c>
      <c r="B48" t="s">
        <v>75</v>
      </c>
      <c r="C48" s="20" t="str">
        <f t="shared" si="0"/>
        <v>D. 20-12-005, AL 6661-E</v>
      </c>
      <c r="D48" s="20"/>
      <c r="E48" s="20"/>
      <c r="F48" s="20"/>
      <c r="G48" s="21">
        <v>67866.093816424895</v>
      </c>
      <c r="H48" s="23">
        <f>G48</f>
        <v>67866.093816424895</v>
      </c>
      <c r="I48" s="23"/>
      <c r="J48" s="23"/>
      <c r="K48" s="21"/>
      <c r="L48" t="s">
        <v>14</v>
      </c>
      <c r="M48" t="str">
        <f t="shared" si="4"/>
        <v>N</v>
      </c>
      <c r="O48" s="21"/>
    </row>
    <row r="49" spans="1:15" x14ac:dyDescent="0.35">
      <c r="A49" t="s">
        <v>76</v>
      </c>
      <c r="B49" t="s">
        <v>75</v>
      </c>
      <c r="C49" s="20" t="str">
        <f t="shared" si="0"/>
        <v>D. 20-12-005, AL 6661-E</v>
      </c>
      <c r="D49" s="20"/>
      <c r="E49" s="20"/>
      <c r="F49" s="20"/>
      <c r="G49" s="21">
        <v>70852.369709999999</v>
      </c>
      <c r="H49" s="23">
        <f>G49</f>
        <v>70852.369709999999</v>
      </c>
      <c r="I49" s="23"/>
      <c r="J49" s="23"/>
      <c r="K49" s="21"/>
      <c r="L49" t="s">
        <v>16</v>
      </c>
      <c r="M49" t="str">
        <f t="shared" si="4"/>
        <v>N</v>
      </c>
      <c r="O49" s="21"/>
    </row>
    <row r="50" spans="1:15" x14ac:dyDescent="0.35">
      <c r="A50" t="s">
        <v>77</v>
      </c>
      <c r="B50" t="s">
        <v>78</v>
      </c>
      <c r="C50" s="20" t="str">
        <f t="shared" si="0"/>
        <v>D. 20-12-005, D.21-06-030, D.22-08-004</v>
      </c>
      <c r="D50" s="20"/>
      <c r="E50" s="20"/>
      <c r="F50" s="20"/>
      <c r="G50" s="21">
        <v>423.70846385911574</v>
      </c>
      <c r="H50" s="23">
        <f t="shared" ref="H50:H65" si="6">G50</f>
        <v>423.70846385911574</v>
      </c>
      <c r="I50" s="23"/>
      <c r="J50" s="23"/>
      <c r="K50" s="21"/>
      <c r="L50" t="s">
        <v>16</v>
      </c>
      <c r="M50" t="str">
        <f t="shared" si="4"/>
        <v>N</v>
      </c>
      <c r="O50" s="21"/>
    </row>
    <row r="51" spans="1:15" x14ac:dyDescent="0.35">
      <c r="A51" t="s">
        <v>79</v>
      </c>
      <c r="B51" s="20" t="s">
        <v>80</v>
      </c>
      <c r="C51" s="20" t="str">
        <f t="shared" si="0"/>
        <v>AL 6513-E</v>
      </c>
      <c r="D51" s="20"/>
      <c r="E51" s="20"/>
      <c r="F51" s="20"/>
      <c r="G51" s="21">
        <v>130447.42</v>
      </c>
      <c r="H51" s="23">
        <f t="shared" si="6"/>
        <v>130447.42</v>
      </c>
      <c r="I51" s="23"/>
      <c r="J51" s="23"/>
      <c r="K51" s="21"/>
      <c r="L51" t="s">
        <v>14</v>
      </c>
      <c r="M51" t="str">
        <f t="shared" si="4"/>
        <v>N</v>
      </c>
      <c r="O51" s="21"/>
    </row>
    <row r="52" spans="1:15" x14ac:dyDescent="0.35">
      <c r="A52" t="s">
        <v>79</v>
      </c>
      <c r="B52" s="20" t="s">
        <v>80</v>
      </c>
      <c r="C52" s="20" t="s">
        <v>80</v>
      </c>
      <c r="D52" s="20"/>
      <c r="E52" s="20"/>
      <c r="F52" s="20"/>
      <c r="G52" s="21">
        <v>1898</v>
      </c>
      <c r="H52" s="23">
        <f t="shared" si="6"/>
        <v>1898</v>
      </c>
      <c r="I52" s="23"/>
      <c r="J52" s="23"/>
      <c r="K52" s="21"/>
      <c r="L52" t="s">
        <v>21</v>
      </c>
      <c r="M52" t="str">
        <f t="shared" si="4"/>
        <v>N</v>
      </c>
      <c r="O52" s="21"/>
    </row>
    <row r="53" spans="1:15" x14ac:dyDescent="0.35">
      <c r="A53" t="s">
        <v>81</v>
      </c>
      <c r="B53" s="20" t="s">
        <v>82</v>
      </c>
      <c r="C53" s="20" t="s">
        <v>83</v>
      </c>
      <c r="D53" s="20"/>
      <c r="E53" s="20"/>
      <c r="F53" s="20"/>
      <c r="G53" s="25">
        <v>82550.529459806436</v>
      </c>
      <c r="H53" s="23">
        <v>22864.154221958364</v>
      </c>
      <c r="I53" s="23"/>
      <c r="J53" s="23"/>
      <c r="K53" s="21"/>
      <c r="L53" t="s">
        <v>84</v>
      </c>
      <c r="M53" t="s">
        <v>56</v>
      </c>
      <c r="O53" s="21"/>
    </row>
    <row r="54" spans="1:15" x14ac:dyDescent="0.35">
      <c r="A54" t="s">
        <v>81</v>
      </c>
      <c r="B54" s="20" t="s">
        <v>82</v>
      </c>
      <c r="C54" s="20" t="s">
        <v>83</v>
      </c>
      <c r="D54" s="20"/>
      <c r="E54" s="20"/>
      <c r="F54" s="20"/>
      <c r="G54" s="28">
        <v>-3565.7570998199994</v>
      </c>
      <c r="H54" s="23">
        <f t="shared" si="6"/>
        <v>-3565.7570998199994</v>
      </c>
      <c r="I54" s="23"/>
      <c r="J54" s="23"/>
      <c r="K54" s="21"/>
      <c r="L54" t="s">
        <v>16</v>
      </c>
      <c r="M54" t="s">
        <v>56</v>
      </c>
      <c r="O54" s="21"/>
    </row>
    <row r="55" spans="1:15" x14ac:dyDescent="0.35">
      <c r="A55" t="s">
        <v>85</v>
      </c>
      <c r="B55" s="20" t="s">
        <v>86</v>
      </c>
      <c r="C55" s="20" t="s">
        <v>87</v>
      </c>
      <c r="D55" s="20"/>
      <c r="E55" s="20"/>
      <c r="F55" s="20"/>
      <c r="G55" s="25">
        <v>125944.55061187848</v>
      </c>
      <c r="H55" s="23">
        <f t="shared" si="6"/>
        <v>125944.55061187848</v>
      </c>
      <c r="I55" s="23"/>
      <c r="J55" s="23"/>
      <c r="K55" s="21"/>
      <c r="L55" t="s">
        <v>84</v>
      </c>
      <c r="M55" t="s">
        <v>56</v>
      </c>
      <c r="O55" s="21"/>
    </row>
    <row r="56" spans="1:15" x14ac:dyDescent="0.35">
      <c r="A56" t="s">
        <v>85</v>
      </c>
      <c r="B56" s="20" t="s">
        <v>86</v>
      </c>
      <c r="C56" s="20" t="s">
        <v>87</v>
      </c>
      <c r="D56" s="20"/>
      <c r="E56" s="20"/>
      <c r="F56" s="20"/>
      <c r="G56" s="21">
        <v>-59014.276954802182</v>
      </c>
      <c r="H56" s="23">
        <f t="shared" si="6"/>
        <v>-59014.276954802182</v>
      </c>
      <c r="I56" s="23"/>
      <c r="J56" s="23"/>
      <c r="K56" s="21"/>
      <c r="L56" t="s">
        <v>16</v>
      </c>
      <c r="M56" t="s">
        <v>56</v>
      </c>
      <c r="O56" s="21"/>
    </row>
    <row r="57" spans="1:15" x14ac:dyDescent="0.35">
      <c r="A57" t="s">
        <v>88</v>
      </c>
      <c r="B57" s="20" t="s">
        <v>89</v>
      </c>
      <c r="C57" s="20" t="str">
        <f t="shared" si="0"/>
        <v>D.21-03-056, D.21-12-015</v>
      </c>
      <c r="D57" s="20"/>
      <c r="E57" s="20"/>
      <c r="F57" s="20"/>
      <c r="G57" s="21">
        <v>141927.97250999999</v>
      </c>
      <c r="H57" s="23">
        <f t="shared" si="6"/>
        <v>141927.97250999999</v>
      </c>
      <c r="I57" s="23"/>
      <c r="J57" s="23"/>
      <c r="K57" s="21"/>
      <c r="L57" t="s">
        <v>14</v>
      </c>
      <c r="M57" t="s">
        <v>56</v>
      </c>
      <c r="O57" s="21"/>
    </row>
    <row r="58" spans="1:15" x14ac:dyDescent="0.35">
      <c r="A58" t="s">
        <v>90</v>
      </c>
      <c r="B58" s="20" t="s">
        <v>91</v>
      </c>
      <c r="C58" s="20" t="str">
        <f t="shared" si="0"/>
        <v>D.21-08-027</v>
      </c>
      <c r="D58" s="20"/>
      <c r="E58" s="20"/>
      <c r="F58" s="20"/>
      <c r="G58" s="21">
        <v>-56428.242820632142</v>
      </c>
      <c r="H58" s="23">
        <f t="shared" si="6"/>
        <v>-56428.242820632142</v>
      </c>
      <c r="I58" s="23"/>
      <c r="J58" s="23"/>
      <c r="K58" s="21"/>
      <c r="L58" t="s">
        <v>14</v>
      </c>
      <c r="M58" t="s">
        <v>56</v>
      </c>
      <c r="O58" s="21"/>
    </row>
    <row r="59" spans="1:15" hidden="1" x14ac:dyDescent="0.35">
      <c r="B59" s="20" t="s">
        <v>92</v>
      </c>
      <c r="C59" s="20" t="str">
        <f t="shared" si="0"/>
        <v>D.21-10-022, AL 6407-E</v>
      </c>
      <c r="D59" s="20"/>
      <c r="E59" s="20"/>
      <c r="F59" s="20"/>
      <c r="G59" s="21"/>
      <c r="H59" s="23"/>
      <c r="I59" s="23"/>
      <c r="J59" s="23"/>
      <c r="K59" s="21"/>
      <c r="O59" s="21"/>
    </row>
    <row r="60" spans="1:15" hidden="1" x14ac:dyDescent="0.35">
      <c r="B60" s="20" t="s">
        <v>92</v>
      </c>
      <c r="C60" s="20" t="str">
        <f t="shared" si="0"/>
        <v>D.21-10-022, AL 6407-E</v>
      </c>
      <c r="D60" s="20"/>
      <c r="E60" s="20"/>
      <c r="F60" s="20"/>
      <c r="G60" s="21"/>
      <c r="H60" s="23"/>
      <c r="I60" s="23"/>
      <c r="J60" s="23"/>
      <c r="K60" s="21"/>
      <c r="O60" s="21"/>
    </row>
    <row r="61" spans="1:15" hidden="1" x14ac:dyDescent="0.35">
      <c r="B61" s="20" t="s">
        <v>92</v>
      </c>
      <c r="C61" s="20" t="str">
        <f t="shared" si="0"/>
        <v>D.21-10-022, AL 6407-E</v>
      </c>
      <c r="D61" s="20"/>
      <c r="E61" s="20"/>
      <c r="F61" s="20"/>
      <c r="G61" s="21"/>
      <c r="H61" s="23"/>
      <c r="I61" s="23"/>
      <c r="J61" s="23"/>
      <c r="K61" s="21"/>
      <c r="O61" s="21"/>
    </row>
    <row r="62" spans="1:15" x14ac:dyDescent="0.35">
      <c r="A62" t="s">
        <v>90</v>
      </c>
      <c r="B62" s="20" t="s">
        <v>91</v>
      </c>
      <c r="C62" s="20" t="str">
        <f t="shared" si="0"/>
        <v>D.21-08-027</v>
      </c>
      <c r="D62" s="20"/>
      <c r="E62" s="20"/>
      <c r="F62" s="20"/>
      <c r="G62" s="21">
        <v>-39231.719609561827</v>
      </c>
      <c r="H62" s="23">
        <f t="shared" si="6"/>
        <v>-39231.719609561827</v>
      </c>
      <c r="I62" s="23"/>
      <c r="J62" s="23"/>
      <c r="K62" s="21"/>
      <c r="L62" t="s">
        <v>21</v>
      </c>
      <c r="M62" t="str">
        <f t="shared" ref="M62:M65" si="7">IF(RIGHT(A62,1)="*","Y","N")</f>
        <v>N</v>
      </c>
      <c r="O62" s="21"/>
    </row>
    <row r="63" spans="1:15" x14ac:dyDescent="0.35">
      <c r="A63" t="s">
        <v>52</v>
      </c>
      <c r="B63" s="20" t="s">
        <v>53</v>
      </c>
      <c r="C63" s="20" t="str">
        <f t="shared" si="0"/>
        <v>D.20-12-005, AL 6423-E</v>
      </c>
      <c r="D63" s="20"/>
      <c r="E63" s="20"/>
      <c r="F63" s="20"/>
      <c r="G63" s="21">
        <v>161818.68051997022</v>
      </c>
      <c r="H63" s="23">
        <f t="shared" si="6"/>
        <v>161818.68051997022</v>
      </c>
      <c r="I63" s="23"/>
      <c r="J63" s="23"/>
      <c r="K63" s="21"/>
      <c r="L63" t="s">
        <v>21</v>
      </c>
      <c r="M63" t="str">
        <f t="shared" si="7"/>
        <v>Y</v>
      </c>
      <c r="O63" s="21"/>
    </row>
    <row r="64" spans="1:15" x14ac:dyDescent="0.35">
      <c r="A64" t="s">
        <v>93</v>
      </c>
      <c r="B64" s="20" t="s">
        <v>94</v>
      </c>
      <c r="C64" s="20" t="str">
        <f t="shared" si="0"/>
        <v>D.20-06-003, AL 6001-E</v>
      </c>
      <c r="D64" s="20"/>
      <c r="E64" s="20"/>
      <c r="F64" s="20"/>
      <c r="G64" s="21">
        <v>9826.5474580260179</v>
      </c>
      <c r="H64" s="23">
        <f t="shared" si="6"/>
        <v>9826.5474580260179</v>
      </c>
      <c r="I64" s="23"/>
      <c r="J64" s="23"/>
      <c r="K64" s="21"/>
      <c r="L64" t="s">
        <v>21</v>
      </c>
      <c r="M64" t="str">
        <f t="shared" si="7"/>
        <v>Y</v>
      </c>
      <c r="O64" s="21"/>
    </row>
    <row r="65" spans="1:15" x14ac:dyDescent="0.35">
      <c r="A65" t="s">
        <v>95</v>
      </c>
      <c r="B65" s="20" t="s">
        <v>96</v>
      </c>
      <c r="C65" s="20" t="str">
        <f t="shared" si="0"/>
        <v>D.22-03-011</v>
      </c>
      <c r="D65" s="20"/>
      <c r="E65" s="20"/>
      <c r="F65" s="20"/>
      <c r="G65" s="21">
        <v>332441.197573137</v>
      </c>
      <c r="H65" s="23">
        <f t="shared" si="6"/>
        <v>332441.197573137</v>
      </c>
      <c r="I65" s="23"/>
      <c r="J65" s="23"/>
      <c r="K65" s="21"/>
      <c r="L65" t="s">
        <v>16</v>
      </c>
      <c r="M65" t="str">
        <f t="shared" si="7"/>
        <v>N</v>
      </c>
      <c r="O65" s="21"/>
    </row>
    <row r="66" spans="1:15" x14ac:dyDescent="0.35">
      <c r="C66" s="20"/>
      <c r="D66" s="20"/>
      <c r="E66" s="20"/>
      <c r="F66" s="20"/>
      <c r="G66" s="21"/>
      <c r="H66" s="23"/>
      <c r="I66" s="23"/>
      <c r="J66" s="23"/>
      <c r="K66" s="21"/>
      <c r="O66" s="21"/>
    </row>
    <row r="67" spans="1:15" x14ac:dyDescent="0.35">
      <c r="B67" s="20"/>
      <c r="C67" s="20"/>
      <c r="D67" s="20"/>
      <c r="G67" s="21"/>
      <c r="H67" s="22"/>
      <c r="I67" s="23"/>
      <c r="J67" s="23"/>
      <c r="K67" s="21"/>
      <c r="O67" s="21"/>
    </row>
    <row r="68" spans="1:15" x14ac:dyDescent="0.35">
      <c r="A68" s="4" t="s">
        <v>97</v>
      </c>
      <c r="C68" s="20"/>
      <c r="D68" s="20"/>
      <c r="G68" s="29">
        <f>SUM(G9:G65)</f>
        <v>12065677.48169888</v>
      </c>
      <c r="H68" s="30">
        <f>SUM(H9:H65)</f>
        <v>12730163.90416353</v>
      </c>
      <c r="I68" s="30"/>
      <c r="J68" s="30"/>
      <c r="K68" s="29"/>
      <c r="O68" s="21"/>
    </row>
    <row r="69" spans="1:15" x14ac:dyDescent="0.35">
      <c r="C69" s="20"/>
      <c r="D69" s="20"/>
      <c r="G69" s="21"/>
      <c r="H69" s="23"/>
      <c r="I69" s="23"/>
      <c r="J69" s="23"/>
      <c r="K69" s="21"/>
    </row>
    <row r="70" spans="1:15" ht="15" customHeight="1" x14ac:dyDescent="0.35">
      <c r="A70" s="4" t="s">
        <v>98</v>
      </c>
      <c r="C70" s="20"/>
      <c r="D70" s="20"/>
      <c r="G70" s="21"/>
      <c r="H70" s="23"/>
      <c r="I70" s="23"/>
      <c r="J70" s="23"/>
      <c r="K70" s="21"/>
      <c r="M70" t="s">
        <v>56</v>
      </c>
    </row>
    <row r="71" spans="1:15" x14ac:dyDescent="0.35">
      <c r="A71" t="s">
        <v>99</v>
      </c>
      <c r="B71" s="20" t="s">
        <v>31</v>
      </c>
      <c r="C71" s="20" t="str">
        <f t="shared" ref="C71:C118" si="8">B71</f>
        <v>D.22-12-044</v>
      </c>
      <c r="D71" s="20"/>
      <c r="E71" s="20"/>
      <c r="F71" s="20" t="s">
        <v>100</v>
      </c>
      <c r="G71" s="21">
        <v>-491405.31559989386</v>
      </c>
      <c r="H71" s="22">
        <f>G71</f>
        <v>-491405.31559989386</v>
      </c>
      <c r="I71" s="23"/>
      <c r="J71" s="23"/>
      <c r="K71" s="21"/>
      <c r="L71" s="31" t="s">
        <v>101</v>
      </c>
      <c r="M71" t="s">
        <v>56</v>
      </c>
      <c r="N71" s="21"/>
    </row>
    <row r="72" spans="1:15" x14ac:dyDescent="0.35">
      <c r="A72" t="s">
        <v>102</v>
      </c>
      <c r="B72" s="20" t="s">
        <v>103</v>
      </c>
      <c r="C72" s="20" t="str">
        <f t="shared" si="8"/>
        <v>D.20-01-021, AL 5857-E</v>
      </c>
      <c r="D72" s="20"/>
      <c r="E72" s="20"/>
      <c r="F72" s="20" t="s">
        <v>103</v>
      </c>
      <c r="G72" s="21">
        <v>59895.444075240004</v>
      </c>
      <c r="H72" s="22">
        <f>G72</f>
        <v>59895.444075240004</v>
      </c>
      <c r="I72" s="23"/>
      <c r="J72" s="23"/>
      <c r="K72" s="21"/>
      <c r="L72" t="s">
        <v>104</v>
      </c>
      <c r="M72" t="str">
        <f>IF(RIGHT(A72,1)="*","Y","N")</f>
        <v>N</v>
      </c>
      <c r="N72" s="21"/>
    </row>
    <row r="73" spans="1:15" x14ac:dyDescent="0.35">
      <c r="A73" t="s">
        <v>105</v>
      </c>
      <c r="B73" s="20" t="s">
        <v>106</v>
      </c>
      <c r="C73" s="20" t="str">
        <f t="shared" si="8"/>
        <v>D.21-08-006, AL 5857-E</v>
      </c>
      <c r="D73" s="20"/>
      <c r="E73" s="20"/>
      <c r="F73" s="20"/>
      <c r="G73" s="21">
        <v>17692.879493771157</v>
      </c>
      <c r="H73" s="22">
        <f>G73</f>
        <v>17692.879493771157</v>
      </c>
      <c r="I73" s="23"/>
      <c r="J73" s="23"/>
      <c r="K73" s="21"/>
      <c r="L73" t="s">
        <v>104</v>
      </c>
      <c r="M73" t="str">
        <f>IF(RIGHT(A73,1)="*","Y","N")</f>
        <v>N</v>
      </c>
      <c r="N73" s="21"/>
    </row>
    <row r="74" spans="1:15" x14ac:dyDescent="0.35">
      <c r="A74" t="s">
        <v>107</v>
      </c>
      <c r="B74" s="20" t="s">
        <v>108</v>
      </c>
      <c r="C74" s="20" t="str">
        <f t="shared" si="8"/>
        <v>Res. M-4841</v>
      </c>
      <c r="D74" s="20"/>
      <c r="E74" s="20"/>
      <c r="F74" s="20" t="s">
        <v>108</v>
      </c>
      <c r="G74" s="21">
        <v>104841.7857923392</v>
      </c>
      <c r="H74" s="22">
        <f>G74</f>
        <v>104841.7857923392</v>
      </c>
      <c r="I74" s="23"/>
      <c r="J74" s="23"/>
      <c r="K74" s="21"/>
      <c r="L74" t="s">
        <v>14</v>
      </c>
      <c r="M74" t="str">
        <f t="shared" ref="M74:M98" si="9">IF(RIGHT(A74,1)="*","Y","N")</f>
        <v>N</v>
      </c>
      <c r="N74" s="21"/>
    </row>
    <row r="75" spans="1:15" hidden="1" x14ac:dyDescent="0.35">
      <c r="A75" t="s">
        <v>109</v>
      </c>
      <c r="B75" s="20"/>
      <c r="C75" s="20">
        <f t="shared" si="8"/>
        <v>0</v>
      </c>
      <c r="D75" s="20"/>
      <c r="E75" s="20"/>
      <c r="F75" s="20" t="s">
        <v>110</v>
      </c>
      <c r="G75" s="21"/>
      <c r="H75" s="22">
        <f t="shared" ref="H75:H105" si="10">G75</f>
        <v>0</v>
      </c>
      <c r="I75" s="23"/>
      <c r="J75" s="23"/>
      <c r="K75" s="21"/>
      <c r="L75" t="s">
        <v>14</v>
      </c>
      <c r="M75" t="str">
        <f t="shared" si="9"/>
        <v>N</v>
      </c>
      <c r="N75" s="21"/>
    </row>
    <row r="76" spans="1:15" x14ac:dyDescent="0.35">
      <c r="A76" t="s">
        <v>111</v>
      </c>
      <c r="B76" s="20" t="s">
        <v>112</v>
      </c>
      <c r="C76" s="20" t="str">
        <f t="shared" si="8"/>
        <v>Preliminary Statement  HH</v>
      </c>
      <c r="D76" s="20"/>
      <c r="E76" s="20"/>
      <c r="F76" s="20" t="s">
        <v>112</v>
      </c>
      <c r="G76" s="21">
        <v>-26964.009132058392</v>
      </c>
      <c r="H76" s="22">
        <f t="shared" si="10"/>
        <v>-26964.009132058392</v>
      </c>
      <c r="I76" s="23"/>
      <c r="J76" s="23"/>
      <c r="K76" s="21"/>
      <c r="L76" t="s">
        <v>14</v>
      </c>
      <c r="M76" t="str">
        <f t="shared" si="9"/>
        <v>Y</v>
      </c>
      <c r="N76" s="21"/>
    </row>
    <row r="77" spans="1:15" x14ac:dyDescent="0.35">
      <c r="A77" s="20" t="s">
        <v>113</v>
      </c>
      <c r="B77" s="20" t="s">
        <v>114</v>
      </c>
      <c r="C77" s="20" t="str">
        <f t="shared" si="8"/>
        <v>D.18-01-024, AL 5222-E</v>
      </c>
      <c r="D77" s="20"/>
      <c r="E77" s="20"/>
      <c r="F77" s="20" t="s">
        <v>114</v>
      </c>
      <c r="G77" s="21">
        <v>41150.122885676996</v>
      </c>
      <c r="H77" s="22">
        <f t="shared" si="10"/>
        <v>41150.122885676996</v>
      </c>
      <c r="I77" s="23"/>
      <c r="J77" s="23"/>
      <c r="K77" s="21"/>
      <c r="L77" t="s">
        <v>14</v>
      </c>
      <c r="M77" t="str">
        <f t="shared" si="9"/>
        <v>N</v>
      </c>
      <c r="N77" s="21"/>
    </row>
    <row r="78" spans="1:15" x14ac:dyDescent="0.35">
      <c r="A78" t="s">
        <v>115</v>
      </c>
      <c r="B78" t="s">
        <v>116</v>
      </c>
      <c r="C78" s="20" t="str">
        <f t="shared" si="8"/>
        <v>Preliminary Statement  P</v>
      </c>
      <c r="D78" s="20"/>
      <c r="E78" s="20"/>
      <c r="F78" t="s">
        <v>116</v>
      </c>
      <c r="G78" s="21">
        <v>697.84806011474552</v>
      </c>
      <c r="H78" s="22">
        <f t="shared" si="10"/>
        <v>697.84806011474552</v>
      </c>
      <c r="I78" s="23"/>
      <c r="J78" s="23"/>
      <c r="K78" s="21"/>
      <c r="L78" t="s">
        <v>104</v>
      </c>
      <c r="M78" t="str">
        <f t="shared" si="9"/>
        <v>N</v>
      </c>
      <c r="N78" s="21"/>
    </row>
    <row r="79" spans="1:15" x14ac:dyDescent="0.35">
      <c r="A79" s="20" t="s">
        <v>117</v>
      </c>
      <c r="B79" t="s">
        <v>23</v>
      </c>
      <c r="C79" s="20" t="str">
        <f t="shared" si="8"/>
        <v>D.20-12-005</v>
      </c>
      <c r="D79" s="20"/>
      <c r="E79" s="20"/>
      <c r="F79" s="20" t="s">
        <v>23</v>
      </c>
      <c r="G79" s="21">
        <v>10896</v>
      </c>
      <c r="H79" s="22">
        <f t="shared" si="10"/>
        <v>10896</v>
      </c>
      <c r="I79" s="23"/>
      <c r="J79" s="23"/>
      <c r="K79" s="21"/>
      <c r="L79" t="s">
        <v>14</v>
      </c>
      <c r="M79" t="str">
        <f t="shared" si="9"/>
        <v>N</v>
      </c>
      <c r="N79" s="21"/>
    </row>
    <row r="80" spans="1:15" x14ac:dyDescent="0.35">
      <c r="A80" t="s">
        <v>118</v>
      </c>
      <c r="B80" s="20" t="s">
        <v>119</v>
      </c>
      <c r="C80" s="20" t="str">
        <f t="shared" si="8"/>
        <v>D.22-12-009</v>
      </c>
      <c r="D80" s="20"/>
      <c r="E80" s="20"/>
      <c r="F80" s="20" t="s">
        <v>120</v>
      </c>
      <c r="G80" s="21">
        <v>68692.216835208004</v>
      </c>
      <c r="H80" s="22">
        <f t="shared" si="10"/>
        <v>68692.216835208004</v>
      </c>
      <c r="I80" s="23"/>
      <c r="J80" s="23"/>
      <c r="K80" s="21"/>
      <c r="L80" t="s">
        <v>14</v>
      </c>
      <c r="M80" t="str">
        <f t="shared" si="9"/>
        <v>N</v>
      </c>
      <c r="N80" s="21"/>
    </row>
    <row r="81" spans="1:14" x14ac:dyDescent="0.35">
      <c r="A81" s="32" t="s">
        <v>121</v>
      </c>
      <c r="B81" s="20" t="s">
        <v>122</v>
      </c>
      <c r="C81" s="20" t="str">
        <f t="shared" si="8"/>
        <v>AL 6385-E-A</v>
      </c>
      <c r="D81" s="20"/>
      <c r="E81" s="20"/>
      <c r="F81" s="20" t="s">
        <v>123</v>
      </c>
      <c r="G81" s="21">
        <v>8086.4879999999994</v>
      </c>
      <c r="H81" s="22">
        <f t="shared" si="10"/>
        <v>8086.4879999999994</v>
      </c>
      <c r="I81" s="23"/>
      <c r="J81" s="23"/>
      <c r="K81" s="21"/>
      <c r="L81" t="s">
        <v>14</v>
      </c>
      <c r="M81" t="str">
        <f t="shared" si="9"/>
        <v>N</v>
      </c>
      <c r="N81" s="21"/>
    </row>
    <row r="82" spans="1:14" x14ac:dyDescent="0.35">
      <c r="A82" s="32" t="s">
        <v>124</v>
      </c>
      <c r="B82" s="20" t="s">
        <v>125</v>
      </c>
      <c r="C82" s="20" t="str">
        <f t="shared" si="8"/>
        <v>Preliminary Statement  DX</v>
      </c>
      <c r="D82" s="20"/>
      <c r="E82" s="20"/>
      <c r="F82" s="20" t="s">
        <v>125</v>
      </c>
      <c r="G82" s="21">
        <v>20108.410365644591</v>
      </c>
      <c r="H82" s="22">
        <f t="shared" si="10"/>
        <v>20108.410365644591</v>
      </c>
      <c r="I82" s="23"/>
      <c r="J82" s="23"/>
      <c r="K82" s="21"/>
      <c r="L82" t="s">
        <v>14</v>
      </c>
      <c r="M82" t="str">
        <f t="shared" si="9"/>
        <v>Y</v>
      </c>
      <c r="N82" s="21"/>
    </row>
    <row r="83" spans="1:14" x14ac:dyDescent="0.35">
      <c r="A83" s="32" t="s">
        <v>126</v>
      </c>
      <c r="B83" s="20" t="s">
        <v>127</v>
      </c>
      <c r="C83" s="20" t="str">
        <f t="shared" si="8"/>
        <v>Preliminary Statement  EC</v>
      </c>
      <c r="D83" s="20"/>
      <c r="E83" s="20"/>
      <c r="F83" s="20" t="s">
        <v>127</v>
      </c>
      <c r="G83" s="21">
        <v>-15945.060470386963</v>
      </c>
      <c r="H83" s="22">
        <f t="shared" si="10"/>
        <v>-15945.060470386963</v>
      </c>
      <c r="I83" s="23"/>
      <c r="J83" s="23"/>
      <c r="K83" s="21"/>
      <c r="L83" t="s">
        <v>14</v>
      </c>
      <c r="M83" t="str">
        <f t="shared" si="9"/>
        <v>Y</v>
      </c>
      <c r="N83" s="21"/>
    </row>
    <row r="84" spans="1:14" x14ac:dyDescent="0.35">
      <c r="A84" s="32" t="s">
        <v>128</v>
      </c>
      <c r="B84" s="20" t="s">
        <v>129</v>
      </c>
      <c r="C84" s="20" t="str">
        <f t="shared" si="8"/>
        <v>Preliminary Statement  GH</v>
      </c>
      <c r="D84" s="20"/>
      <c r="E84" s="20"/>
      <c r="F84" s="20" t="s">
        <v>129</v>
      </c>
      <c r="G84" s="21">
        <v>24624.901727473811</v>
      </c>
      <c r="H84" s="22">
        <f t="shared" si="10"/>
        <v>24624.901727473811</v>
      </c>
      <c r="I84" s="23"/>
      <c r="J84" s="23"/>
      <c r="K84" s="21"/>
      <c r="L84" t="s">
        <v>14</v>
      </c>
      <c r="M84" t="str">
        <f t="shared" si="9"/>
        <v>Y</v>
      </c>
      <c r="N84" s="21"/>
    </row>
    <row r="85" spans="1:14" x14ac:dyDescent="0.35">
      <c r="A85" s="32" t="s">
        <v>130</v>
      </c>
      <c r="B85" s="20" t="s">
        <v>131</v>
      </c>
      <c r="C85" s="20" t="str">
        <f t="shared" si="8"/>
        <v>Preliminary Statement  GJ</v>
      </c>
      <c r="D85" s="20"/>
      <c r="E85" s="20"/>
      <c r="F85" s="20" t="s">
        <v>131</v>
      </c>
      <c r="G85" s="21">
        <v>-10376.577946217083</v>
      </c>
      <c r="H85" s="22">
        <f t="shared" si="10"/>
        <v>-10376.577946217083</v>
      </c>
      <c r="I85" s="23"/>
      <c r="J85" s="23"/>
      <c r="K85" s="21"/>
      <c r="L85" t="s">
        <v>14</v>
      </c>
      <c r="M85" t="str">
        <f t="shared" si="9"/>
        <v>Y</v>
      </c>
      <c r="N85" s="21"/>
    </row>
    <row r="86" spans="1:14" x14ac:dyDescent="0.35">
      <c r="A86" s="32" t="s">
        <v>132</v>
      </c>
      <c r="B86" s="20" t="s">
        <v>133</v>
      </c>
      <c r="C86" s="20" t="str">
        <f t="shared" si="8"/>
        <v>Preliminary Statement  IT</v>
      </c>
      <c r="D86" s="20"/>
      <c r="E86" s="20"/>
      <c r="F86" s="20"/>
      <c r="G86" s="21">
        <v>97.810439063520008</v>
      </c>
      <c r="H86" s="22">
        <f t="shared" si="10"/>
        <v>97.810439063520008</v>
      </c>
      <c r="I86" s="23"/>
      <c r="J86" s="23"/>
      <c r="K86" s="21"/>
      <c r="L86" t="s">
        <v>16</v>
      </c>
      <c r="M86" t="str">
        <f t="shared" si="9"/>
        <v>Y</v>
      </c>
      <c r="N86" s="21"/>
    </row>
    <row r="87" spans="1:14" x14ac:dyDescent="0.35">
      <c r="A87" s="32" t="s">
        <v>134</v>
      </c>
      <c r="B87" s="20" t="s">
        <v>135</v>
      </c>
      <c r="C87" s="20" t="str">
        <f t="shared" si="8"/>
        <v>Preliminary Statement  FD</v>
      </c>
      <c r="D87" s="20"/>
      <c r="E87" s="20"/>
      <c r="F87" s="20" t="s">
        <v>135</v>
      </c>
      <c r="G87" s="21">
        <v>882.46855938750002</v>
      </c>
      <c r="H87" s="22">
        <f t="shared" si="10"/>
        <v>882.46855938750002</v>
      </c>
      <c r="I87" s="23"/>
      <c r="J87" s="23"/>
      <c r="K87" s="21"/>
      <c r="L87" t="s">
        <v>14</v>
      </c>
      <c r="M87" t="str">
        <f t="shared" si="9"/>
        <v>Y</v>
      </c>
      <c r="N87" s="21"/>
    </row>
    <row r="88" spans="1:14" x14ac:dyDescent="0.35">
      <c r="A88" s="20" t="s">
        <v>136</v>
      </c>
      <c r="B88" s="20" t="s">
        <v>137</v>
      </c>
      <c r="C88" s="20" t="str">
        <f t="shared" si="8"/>
        <v>Preliminary Statement  EZ</v>
      </c>
      <c r="D88" s="20"/>
      <c r="E88" s="20"/>
      <c r="F88" s="20" t="s">
        <v>137</v>
      </c>
      <c r="G88" s="21"/>
      <c r="H88" s="22">
        <f t="shared" si="10"/>
        <v>0</v>
      </c>
      <c r="I88" s="23"/>
      <c r="J88" s="23"/>
      <c r="K88" s="21"/>
      <c r="L88" t="s">
        <v>32</v>
      </c>
      <c r="M88" t="str">
        <f t="shared" si="9"/>
        <v>Y</v>
      </c>
      <c r="N88" s="21"/>
    </row>
    <row r="89" spans="1:14" x14ac:dyDescent="0.35">
      <c r="A89" t="s">
        <v>138</v>
      </c>
      <c r="B89" s="20" t="s">
        <v>139</v>
      </c>
      <c r="C89" s="20" t="str">
        <f t="shared" si="8"/>
        <v>Preliminary Statement  DA</v>
      </c>
      <c r="D89" s="20"/>
      <c r="E89" s="20"/>
      <c r="F89" s="20" t="s">
        <v>139</v>
      </c>
      <c r="G89" s="21">
        <v>-127119.09295622769</v>
      </c>
      <c r="H89" s="22">
        <f t="shared" si="10"/>
        <v>-127119.09295622769</v>
      </c>
      <c r="I89" s="23"/>
      <c r="J89" s="23"/>
      <c r="K89" s="21"/>
      <c r="L89" t="s">
        <v>104</v>
      </c>
      <c r="M89" t="str">
        <f t="shared" si="9"/>
        <v>Y</v>
      </c>
      <c r="N89" s="21"/>
    </row>
    <row r="90" spans="1:14" x14ac:dyDescent="0.35">
      <c r="A90" t="s">
        <v>140</v>
      </c>
      <c r="B90" s="20" t="s">
        <v>141</v>
      </c>
      <c r="C90" s="20" t="str">
        <f t="shared" si="8"/>
        <v>D.21-06-015</v>
      </c>
      <c r="D90" s="20"/>
      <c r="E90" s="20"/>
      <c r="F90" s="20" t="s">
        <v>141</v>
      </c>
      <c r="G90" s="21">
        <v>11290.03108608</v>
      </c>
      <c r="H90" s="22">
        <f t="shared" si="10"/>
        <v>11290.03108608</v>
      </c>
      <c r="I90" s="23"/>
      <c r="J90" s="23"/>
      <c r="K90" s="21"/>
      <c r="L90" t="s">
        <v>104</v>
      </c>
      <c r="M90" t="str">
        <f t="shared" si="9"/>
        <v>N</v>
      </c>
      <c r="N90" s="21"/>
    </row>
    <row r="91" spans="1:14" x14ac:dyDescent="0.35">
      <c r="A91" t="s">
        <v>142</v>
      </c>
      <c r="B91" t="s">
        <v>143</v>
      </c>
      <c r="C91" s="20" t="str">
        <f t="shared" si="8"/>
        <v>Preliminary Statement  M</v>
      </c>
      <c r="D91" s="20"/>
      <c r="E91" s="20"/>
      <c r="F91" t="s">
        <v>143</v>
      </c>
      <c r="G91" s="21">
        <v>178378.41477791819</v>
      </c>
      <c r="H91" s="22">
        <f t="shared" si="10"/>
        <v>178378.41477791819</v>
      </c>
      <c r="I91" s="23"/>
      <c r="J91" s="23"/>
      <c r="K91" s="21"/>
      <c r="L91" t="s">
        <v>104</v>
      </c>
      <c r="M91" t="str">
        <f t="shared" si="9"/>
        <v>Y</v>
      </c>
      <c r="N91" s="21"/>
    </row>
    <row r="92" spans="1:14" x14ac:dyDescent="0.35">
      <c r="A92" t="s">
        <v>144</v>
      </c>
      <c r="B92" s="27" t="s">
        <v>145</v>
      </c>
      <c r="C92" s="20" t="str">
        <f t="shared" si="8"/>
        <v>D.20-08-042</v>
      </c>
      <c r="D92" s="20"/>
      <c r="E92" s="20"/>
      <c r="F92" s="27" t="s">
        <v>146</v>
      </c>
      <c r="G92" s="21">
        <v>93692.071589999992</v>
      </c>
      <c r="H92" s="22">
        <f t="shared" si="10"/>
        <v>93692.071589999992</v>
      </c>
      <c r="I92" s="23"/>
      <c r="J92" s="23"/>
      <c r="K92" s="21"/>
      <c r="L92" t="s">
        <v>104</v>
      </c>
      <c r="M92" t="str">
        <f t="shared" si="9"/>
        <v>N</v>
      </c>
      <c r="N92" s="21"/>
    </row>
    <row r="93" spans="1:14" x14ac:dyDescent="0.35">
      <c r="A93" t="s">
        <v>147</v>
      </c>
      <c r="B93" s="20" t="s">
        <v>148</v>
      </c>
      <c r="C93" s="20" t="str">
        <f t="shared" si="8"/>
        <v>Preliminary Statement  FY</v>
      </c>
      <c r="D93" s="20"/>
      <c r="E93" s="20"/>
      <c r="F93" s="20" t="s">
        <v>148</v>
      </c>
      <c r="G93" s="21">
        <v>3023.8992134662763</v>
      </c>
      <c r="H93" s="22">
        <f t="shared" si="10"/>
        <v>3023.8992134662763</v>
      </c>
      <c r="I93" s="23"/>
      <c r="J93" s="23"/>
      <c r="K93" s="21"/>
      <c r="L93" t="s">
        <v>104</v>
      </c>
      <c r="M93" t="str">
        <f t="shared" si="9"/>
        <v>Y</v>
      </c>
      <c r="N93" s="21"/>
    </row>
    <row r="94" spans="1:14" x14ac:dyDescent="0.35">
      <c r="A94" t="s">
        <v>149</v>
      </c>
      <c r="B94" s="20" t="s">
        <v>141</v>
      </c>
      <c r="C94" s="20" t="str">
        <f t="shared" si="8"/>
        <v>D.21-06-015</v>
      </c>
      <c r="D94" s="20"/>
      <c r="E94" s="20"/>
      <c r="F94" s="20" t="s">
        <v>141</v>
      </c>
      <c r="G94" s="21">
        <v>92269.477749198631</v>
      </c>
      <c r="H94" s="22">
        <f t="shared" si="10"/>
        <v>92269.477749198631</v>
      </c>
      <c r="I94" s="23"/>
      <c r="J94" s="23"/>
      <c r="K94" s="21"/>
      <c r="L94" t="s">
        <v>104</v>
      </c>
      <c r="M94" t="str">
        <f t="shared" si="9"/>
        <v>N</v>
      </c>
      <c r="N94" s="21"/>
    </row>
    <row r="95" spans="1:14" x14ac:dyDescent="0.35">
      <c r="A95" t="s">
        <v>150</v>
      </c>
      <c r="B95" s="20" t="s">
        <v>151</v>
      </c>
      <c r="C95" s="20" t="str">
        <f t="shared" si="8"/>
        <v xml:space="preserve"> D.18-05-041, D.21-05-031, AL 6385-E-A</v>
      </c>
      <c r="D95" s="20"/>
      <c r="E95" s="20"/>
      <c r="F95" s="20" t="s">
        <v>152</v>
      </c>
      <c r="G95" s="21">
        <v>120736.87385986045</v>
      </c>
      <c r="H95" s="22">
        <f t="shared" si="10"/>
        <v>120736.87385986045</v>
      </c>
      <c r="I95" s="23"/>
      <c r="J95" s="23"/>
      <c r="K95" s="21"/>
      <c r="L95" t="s">
        <v>104</v>
      </c>
      <c r="M95" t="str">
        <f t="shared" si="9"/>
        <v>N</v>
      </c>
      <c r="N95" s="21"/>
    </row>
    <row r="96" spans="1:14" x14ac:dyDescent="0.35">
      <c r="A96" s="20" t="s">
        <v>153</v>
      </c>
      <c r="B96" s="20" t="s">
        <v>122</v>
      </c>
      <c r="C96" s="20" t="str">
        <f t="shared" si="8"/>
        <v>AL 6385-E-A</v>
      </c>
      <c r="D96" s="20"/>
      <c r="E96" s="20"/>
      <c r="F96" s="20" t="s">
        <v>154</v>
      </c>
      <c r="G96" s="21">
        <v>146819.31924451957</v>
      </c>
      <c r="H96" s="22">
        <f t="shared" si="10"/>
        <v>146819.31924451957</v>
      </c>
      <c r="I96" s="23"/>
      <c r="J96" s="23"/>
      <c r="K96" s="21"/>
      <c r="L96" t="s">
        <v>104</v>
      </c>
      <c r="M96" t="str">
        <f t="shared" si="9"/>
        <v>N</v>
      </c>
      <c r="N96" s="21"/>
    </row>
    <row r="97" spans="1:15" x14ac:dyDescent="0.35">
      <c r="A97" s="20" t="s">
        <v>155</v>
      </c>
      <c r="B97" s="20" t="s">
        <v>156</v>
      </c>
      <c r="C97" s="20" t="str">
        <f t="shared" si="8"/>
        <v>Preliminary Statement  EF</v>
      </c>
      <c r="D97" s="20"/>
      <c r="E97" s="20"/>
      <c r="F97" s="20" t="s">
        <v>156</v>
      </c>
      <c r="G97" s="21">
        <v>69935.857517033684</v>
      </c>
      <c r="H97" s="22">
        <f t="shared" si="10"/>
        <v>69935.857517033684</v>
      </c>
      <c r="I97" s="23"/>
      <c r="J97" s="23"/>
      <c r="K97" s="21"/>
      <c r="L97" t="s">
        <v>104</v>
      </c>
      <c r="M97" t="str">
        <f t="shared" si="9"/>
        <v>Y</v>
      </c>
      <c r="N97" s="21"/>
    </row>
    <row r="98" spans="1:15" x14ac:dyDescent="0.35">
      <c r="A98" s="20" t="s">
        <v>157</v>
      </c>
      <c r="B98" s="20" t="s">
        <v>158</v>
      </c>
      <c r="C98" s="20" t="str">
        <f t="shared" si="8"/>
        <v>D.1-12-021, AL 6747-E</v>
      </c>
      <c r="D98" s="20"/>
      <c r="E98" s="20"/>
      <c r="F98" s="20"/>
      <c r="G98" s="21">
        <v>7971.9297569369992</v>
      </c>
      <c r="H98" s="22">
        <f t="shared" si="10"/>
        <v>7971.9297569369992</v>
      </c>
      <c r="I98" s="23"/>
      <c r="J98" s="23"/>
      <c r="K98" s="21"/>
      <c r="L98" t="s">
        <v>104</v>
      </c>
      <c r="M98" t="str">
        <f t="shared" si="9"/>
        <v>N</v>
      </c>
      <c r="N98" s="21"/>
    </row>
    <row r="99" spans="1:15" x14ac:dyDescent="0.35">
      <c r="A99" s="20" t="s">
        <v>159</v>
      </c>
      <c r="B99" s="20"/>
      <c r="C99" s="20" t="s">
        <v>160</v>
      </c>
      <c r="D99" s="20"/>
      <c r="E99" s="20"/>
      <c r="F99" s="20" t="s">
        <v>161</v>
      </c>
      <c r="G99" s="21"/>
      <c r="H99" s="22">
        <v>6368.1093000000001</v>
      </c>
      <c r="I99" s="23"/>
      <c r="J99" s="23"/>
      <c r="K99" s="21"/>
      <c r="L99" t="s">
        <v>14</v>
      </c>
      <c r="M99" t="str">
        <f>IF(RIGHT(A99,1)="*","Y","N")</f>
        <v>N</v>
      </c>
      <c r="N99" s="21"/>
    </row>
    <row r="100" spans="1:15" x14ac:dyDescent="0.35">
      <c r="A100" t="s">
        <v>162</v>
      </c>
      <c r="B100" s="20" t="s">
        <v>163</v>
      </c>
      <c r="C100" s="20" t="str">
        <f t="shared" si="8"/>
        <v>D.19-11-017, AL 5698-E</v>
      </c>
      <c r="D100" s="20"/>
      <c r="E100" s="20"/>
      <c r="F100" s="20" t="s">
        <v>164</v>
      </c>
      <c r="G100" s="21">
        <v>1553.6165069999997</v>
      </c>
      <c r="H100" s="22">
        <f t="shared" si="10"/>
        <v>1553.6165069999997</v>
      </c>
      <c r="I100" s="23"/>
      <c r="J100" s="23"/>
      <c r="K100" s="21"/>
      <c r="L100" t="s">
        <v>14</v>
      </c>
      <c r="M100" t="str">
        <f>IF(RIGHT(A100,1)="*","Y","N")</f>
        <v>N</v>
      </c>
      <c r="N100" s="21"/>
    </row>
    <row r="101" spans="1:15" hidden="1" x14ac:dyDescent="0.35">
      <c r="B101" s="20"/>
      <c r="C101" s="20">
        <f t="shared" si="8"/>
        <v>0</v>
      </c>
      <c r="D101" s="20"/>
      <c r="E101" s="20"/>
      <c r="F101" s="20"/>
      <c r="G101" s="21"/>
      <c r="H101" s="22"/>
      <c r="I101" s="23">
        <f t="shared" ref="I73:J108" si="11">H101</f>
        <v>0</v>
      </c>
      <c r="J101" s="23">
        <f t="shared" si="11"/>
        <v>0</v>
      </c>
      <c r="K101" s="21"/>
      <c r="N101" s="21"/>
    </row>
    <row r="102" spans="1:15" x14ac:dyDescent="0.35">
      <c r="A102" t="s">
        <v>165</v>
      </c>
      <c r="B102" s="20" t="s">
        <v>122</v>
      </c>
      <c r="C102" s="20" t="str">
        <f t="shared" si="8"/>
        <v>AL 6385-E-A</v>
      </c>
      <c r="D102" s="20"/>
      <c r="E102" s="20"/>
      <c r="F102" s="20" t="s">
        <v>166</v>
      </c>
      <c r="G102" s="21">
        <v>56079.596161043992</v>
      </c>
      <c r="H102" s="22">
        <f t="shared" si="10"/>
        <v>56079.596161043992</v>
      </c>
      <c r="I102" s="23"/>
      <c r="J102" s="23"/>
      <c r="K102" s="21"/>
      <c r="L102" t="s">
        <v>104</v>
      </c>
      <c r="M102" t="str">
        <f>IF(RIGHT(A102,1)="*","Y","N")</f>
        <v>N</v>
      </c>
      <c r="N102" s="21"/>
    </row>
    <row r="103" spans="1:15" hidden="1" x14ac:dyDescent="0.35">
      <c r="B103" s="20"/>
      <c r="C103" s="20">
        <f t="shared" si="8"/>
        <v>0</v>
      </c>
      <c r="D103" s="20"/>
      <c r="E103" s="20"/>
      <c r="G103" s="21"/>
      <c r="H103" s="22"/>
      <c r="I103" s="23">
        <f t="shared" si="11"/>
        <v>0</v>
      </c>
      <c r="J103" s="23">
        <f t="shared" si="11"/>
        <v>0</v>
      </c>
      <c r="K103" s="21"/>
      <c r="N103" s="21"/>
    </row>
    <row r="104" spans="1:15" x14ac:dyDescent="0.35">
      <c r="A104" t="s">
        <v>167</v>
      </c>
      <c r="B104" s="20" t="s">
        <v>31</v>
      </c>
      <c r="C104" s="20" t="str">
        <f t="shared" si="8"/>
        <v>D.22-12-044</v>
      </c>
      <c r="D104" s="20"/>
      <c r="E104" s="20"/>
      <c r="F104" s="20">
        <f>E104</f>
        <v>0</v>
      </c>
      <c r="G104" s="26">
        <v>20005.231238346179</v>
      </c>
      <c r="H104" s="22">
        <f t="shared" si="10"/>
        <v>20005.231238346179</v>
      </c>
      <c r="I104" s="23"/>
      <c r="J104" s="23"/>
      <c r="K104" s="21"/>
      <c r="L104" t="s">
        <v>104</v>
      </c>
      <c r="M104" t="str">
        <f>IF(RIGHT(A104,1)="*","Y","N")</f>
        <v>N</v>
      </c>
      <c r="N104" s="21"/>
      <c r="O104" s="33"/>
    </row>
    <row r="105" spans="1:15" x14ac:dyDescent="0.35">
      <c r="A105" t="s">
        <v>168</v>
      </c>
      <c r="B105" s="20" t="s">
        <v>31</v>
      </c>
      <c r="C105" s="20" t="str">
        <f t="shared" si="8"/>
        <v>D.22-12-044</v>
      </c>
      <c r="D105" s="20"/>
      <c r="E105" s="20"/>
      <c r="F105" s="20">
        <f>E105</f>
        <v>0</v>
      </c>
      <c r="G105" s="26">
        <v>-15953.56908505651</v>
      </c>
      <c r="H105" s="22">
        <f t="shared" si="10"/>
        <v>-15953.56908505651</v>
      </c>
      <c r="I105" s="23"/>
      <c r="J105" s="23"/>
      <c r="K105" s="21"/>
      <c r="L105" t="s">
        <v>104</v>
      </c>
      <c r="M105" t="str">
        <f>IF(RIGHT(A105,1)="*","Y","N")</f>
        <v>Y</v>
      </c>
      <c r="N105" s="21"/>
    </row>
    <row r="106" spans="1:15" hidden="1" x14ac:dyDescent="0.35">
      <c r="A106" s="20"/>
      <c r="B106" s="20"/>
      <c r="C106" s="20">
        <f t="shared" si="8"/>
        <v>0</v>
      </c>
      <c r="D106" s="20"/>
      <c r="E106" s="20"/>
      <c r="F106" s="20"/>
      <c r="G106" s="21"/>
      <c r="H106" s="22"/>
      <c r="I106" s="23">
        <f t="shared" si="11"/>
        <v>0</v>
      </c>
      <c r="J106" s="23">
        <f t="shared" si="11"/>
        <v>0</v>
      </c>
      <c r="K106" s="21"/>
      <c r="N106" s="21"/>
    </row>
    <row r="107" spans="1:15" hidden="1" x14ac:dyDescent="0.35">
      <c r="A107" s="20"/>
      <c r="B107" s="20"/>
      <c r="C107" s="20">
        <f t="shared" si="8"/>
        <v>0</v>
      </c>
      <c r="D107" s="20"/>
      <c r="E107" s="20"/>
      <c r="F107" s="20"/>
      <c r="G107" s="21"/>
      <c r="H107" s="22"/>
      <c r="I107" s="23">
        <f t="shared" si="11"/>
        <v>0</v>
      </c>
      <c r="J107" s="23">
        <f t="shared" si="11"/>
        <v>0</v>
      </c>
      <c r="K107" s="21"/>
      <c r="N107" s="21"/>
    </row>
    <row r="108" spans="1:15" hidden="1" x14ac:dyDescent="0.35">
      <c r="A108" s="20"/>
      <c r="B108" s="20"/>
      <c r="C108" s="20">
        <f t="shared" si="8"/>
        <v>0</v>
      </c>
      <c r="D108" s="20"/>
      <c r="E108" s="20"/>
      <c r="F108" s="20"/>
      <c r="G108" s="21"/>
      <c r="H108" s="22"/>
      <c r="I108" s="23">
        <f t="shared" si="11"/>
        <v>0</v>
      </c>
      <c r="J108" s="23">
        <f t="shared" si="11"/>
        <v>0</v>
      </c>
      <c r="K108" s="21"/>
      <c r="N108" s="21"/>
    </row>
    <row r="109" spans="1:15" x14ac:dyDescent="0.35">
      <c r="A109" s="20" t="s">
        <v>93</v>
      </c>
      <c r="B109" s="20" t="s">
        <v>169</v>
      </c>
      <c r="C109" s="20" t="str">
        <f t="shared" si="8"/>
        <v>20-06-003, AL 6001-E</v>
      </c>
      <c r="D109" s="20"/>
      <c r="E109" s="20"/>
      <c r="F109" s="20" t="s">
        <v>169</v>
      </c>
      <c r="G109" s="21">
        <v>82938.361749327989</v>
      </c>
      <c r="H109" s="22">
        <f t="shared" ref="H109:H118" si="12">G109</f>
        <v>82938.361749327989</v>
      </c>
      <c r="I109" s="23"/>
      <c r="J109" s="23"/>
      <c r="K109" s="21"/>
      <c r="L109" t="s">
        <v>104</v>
      </c>
      <c r="M109" t="str">
        <f t="shared" ref="M109:M118" si="13">IF(RIGHT(A109,1)="*","Y","N")</f>
        <v>Y</v>
      </c>
      <c r="N109" s="21"/>
    </row>
    <row r="110" spans="1:15" x14ac:dyDescent="0.35">
      <c r="A110" s="20" t="s">
        <v>170</v>
      </c>
      <c r="B110" s="20" t="s">
        <v>31</v>
      </c>
      <c r="C110" s="20" t="str">
        <f t="shared" si="8"/>
        <v>D.22-12-044</v>
      </c>
      <c r="D110" s="20"/>
      <c r="E110" s="20"/>
      <c r="G110" s="21">
        <v>13317.604733130622</v>
      </c>
      <c r="H110" s="22">
        <f t="shared" si="12"/>
        <v>13317.604733130622</v>
      </c>
      <c r="I110" s="23"/>
      <c r="J110" s="23"/>
      <c r="K110" s="21"/>
      <c r="L110" t="s">
        <v>104</v>
      </c>
      <c r="M110" t="str">
        <f t="shared" si="13"/>
        <v>N</v>
      </c>
      <c r="N110" s="21"/>
    </row>
    <row r="111" spans="1:15" x14ac:dyDescent="0.35">
      <c r="A111" s="20" t="s">
        <v>171</v>
      </c>
      <c r="B111" s="20" t="s">
        <v>31</v>
      </c>
      <c r="C111" s="20" t="str">
        <f t="shared" si="8"/>
        <v>D.22-12-044</v>
      </c>
      <c r="D111" s="20"/>
      <c r="E111" s="20"/>
      <c r="G111" s="21">
        <v>-8662.6042013480328</v>
      </c>
      <c r="H111" s="22">
        <f t="shared" si="12"/>
        <v>-8662.6042013480328</v>
      </c>
      <c r="I111" s="23"/>
      <c r="J111" s="23"/>
      <c r="K111" s="21"/>
      <c r="L111" t="s">
        <v>104</v>
      </c>
      <c r="M111" t="str">
        <f t="shared" si="13"/>
        <v>Y</v>
      </c>
      <c r="N111" s="21"/>
    </row>
    <row r="112" spans="1:15" x14ac:dyDescent="0.35">
      <c r="A112" s="20" t="s">
        <v>172</v>
      </c>
      <c r="B112" s="20" t="s">
        <v>31</v>
      </c>
      <c r="C112" s="20" t="str">
        <f t="shared" si="8"/>
        <v>D.22-12-044</v>
      </c>
      <c r="D112" s="20"/>
      <c r="E112" s="20"/>
      <c r="G112" s="21">
        <v>-2058.1393794508531</v>
      </c>
      <c r="H112" s="22">
        <f t="shared" si="12"/>
        <v>-2058.1393794508531</v>
      </c>
      <c r="I112" s="23"/>
      <c r="J112" s="23"/>
      <c r="K112" s="21"/>
      <c r="L112" t="s">
        <v>104</v>
      </c>
      <c r="M112" t="str">
        <f t="shared" si="13"/>
        <v>N</v>
      </c>
      <c r="N112" s="21"/>
    </row>
    <row r="113" spans="1:14" x14ac:dyDescent="0.35">
      <c r="A113" s="20" t="s">
        <v>173</v>
      </c>
      <c r="B113" s="20" t="s">
        <v>31</v>
      </c>
      <c r="C113" s="20" t="str">
        <f t="shared" si="8"/>
        <v>D.22-12-044</v>
      </c>
      <c r="D113" s="20"/>
      <c r="E113" s="20"/>
      <c r="G113" s="21">
        <v>-2763.5405870754594</v>
      </c>
      <c r="H113" s="22">
        <f t="shared" si="12"/>
        <v>-2763.5405870754594</v>
      </c>
      <c r="I113" s="23"/>
      <c r="J113" s="23"/>
      <c r="K113" s="21"/>
      <c r="L113" t="s">
        <v>104</v>
      </c>
      <c r="M113" t="str">
        <f t="shared" si="13"/>
        <v>Y</v>
      </c>
      <c r="N113" s="21"/>
    </row>
    <row r="114" spans="1:14" x14ac:dyDescent="0.35">
      <c r="A114" s="20" t="s">
        <v>174</v>
      </c>
      <c r="B114" s="20" t="s">
        <v>31</v>
      </c>
      <c r="C114" s="20" t="str">
        <f t="shared" si="8"/>
        <v>D.22-12-044</v>
      </c>
      <c r="D114" s="20"/>
      <c r="E114" s="20"/>
      <c r="G114" s="21">
        <v>14111.999064309779</v>
      </c>
      <c r="H114" s="22">
        <f t="shared" si="12"/>
        <v>14111.999064309779</v>
      </c>
      <c r="I114" s="23"/>
      <c r="J114" s="23"/>
      <c r="K114" s="21"/>
      <c r="L114" t="s">
        <v>104</v>
      </c>
      <c r="M114" t="str">
        <f t="shared" si="13"/>
        <v>N</v>
      </c>
      <c r="N114" s="21"/>
    </row>
    <row r="115" spans="1:14" x14ac:dyDescent="0.35">
      <c r="A115" s="20" t="s">
        <v>175</v>
      </c>
      <c r="B115" s="20" t="s">
        <v>176</v>
      </c>
      <c r="C115" s="20" t="str">
        <f t="shared" si="8"/>
        <v>Preliminary Statement  JH</v>
      </c>
      <c r="D115" s="20"/>
      <c r="E115" s="20"/>
      <c r="G115" s="21">
        <v>1142.6683415070256</v>
      </c>
      <c r="H115" s="22">
        <f t="shared" si="12"/>
        <v>1142.6683415070256</v>
      </c>
      <c r="I115" s="23"/>
      <c r="J115" s="23"/>
      <c r="K115" s="21"/>
      <c r="L115" t="s">
        <v>104</v>
      </c>
      <c r="M115" t="str">
        <f t="shared" si="13"/>
        <v>Y</v>
      </c>
      <c r="N115" s="21"/>
    </row>
    <row r="116" spans="1:14" x14ac:dyDescent="0.35">
      <c r="A116" s="20" t="s">
        <v>177</v>
      </c>
      <c r="B116" s="20" t="s">
        <v>178</v>
      </c>
      <c r="C116" s="20" t="str">
        <f t="shared" si="8"/>
        <v>D.21-12-001</v>
      </c>
      <c r="D116" s="20"/>
      <c r="E116" s="20"/>
      <c r="G116" s="21">
        <v>-135562.32800000001</v>
      </c>
      <c r="H116" s="22"/>
      <c r="I116" s="23"/>
      <c r="J116" s="23"/>
      <c r="K116" s="21"/>
      <c r="L116" t="s">
        <v>67</v>
      </c>
      <c r="M116" t="str">
        <f t="shared" si="13"/>
        <v>N</v>
      </c>
      <c r="N116" s="21"/>
    </row>
    <row r="117" spans="1:14" hidden="1" x14ac:dyDescent="0.35">
      <c r="A117" s="20"/>
      <c r="B117" s="20"/>
      <c r="C117" s="20"/>
      <c r="D117" s="20"/>
      <c r="E117" s="20"/>
      <c r="G117" s="21"/>
      <c r="H117" s="22"/>
      <c r="I117" s="23"/>
      <c r="J117" s="23"/>
      <c r="K117" s="21"/>
      <c r="N117" s="21"/>
    </row>
    <row r="118" spans="1:14" x14ac:dyDescent="0.35">
      <c r="A118" s="20" t="s">
        <v>179</v>
      </c>
      <c r="B118" s="20" t="s">
        <v>180</v>
      </c>
      <c r="C118" s="20" t="str">
        <f t="shared" si="8"/>
        <v>D.21-12-011</v>
      </c>
      <c r="D118" s="20"/>
      <c r="E118" s="20"/>
      <c r="G118" s="21">
        <v>13221.407879999999</v>
      </c>
      <c r="H118" s="22">
        <f t="shared" si="12"/>
        <v>13221.407879999999</v>
      </c>
      <c r="I118" s="23"/>
      <c r="J118" s="23"/>
      <c r="K118" s="21"/>
      <c r="L118" t="s">
        <v>104</v>
      </c>
      <c r="M118" t="str">
        <f t="shared" si="13"/>
        <v>N</v>
      </c>
      <c r="N118" s="21"/>
    </row>
    <row r="119" spans="1:14" x14ac:dyDescent="0.35">
      <c r="A119" s="20"/>
      <c r="B119" s="20"/>
      <c r="C119" s="20"/>
      <c r="D119" s="20"/>
      <c r="E119" s="20"/>
      <c r="G119" s="21"/>
      <c r="H119" s="23"/>
      <c r="I119" s="23"/>
      <c r="J119" s="21"/>
      <c r="K119" s="21"/>
      <c r="N119" s="21"/>
    </row>
    <row r="120" spans="1:14" x14ac:dyDescent="0.35">
      <c r="A120" s="4" t="s">
        <v>181</v>
      </c>
      <c r="C120" s="20"/>
      <c r="D120" s="20"/>
      <c r="E120" s="20"/>
      <c r="G120" s="29">
        <f>SUM(G71:G118)</f>
        <v>447344.49934588413</v>
      </c>
      <c r="H120" s="30">
        <f>SUM(H71:H118)</f>
        <v>589274.93664588407</v>
      </c>
      <c r="I120" s="30"/>
      <c r="J120" s="29"/>
      <c r="K120" s="29"/>
      <c r="N120" s="21"/>
    </row>
    <row r="121" spans="1:14" x14ac:dyDescent="0.35">
      <c r="C121" s="20"/>
      <c r="D121" s="20"/>
      <c r="E121" s="20"/>
      <c r="G121" s="21"/>
      <c r="H121" s="23"/>
      <c r="I121" s="23"/>
      <c r="J121" s="21"/>
      <c r="K121" s="21"/>
      <c r="N121" s="21"/>
    </row>
    <row r="122" spans="1:14" x14ac:dyDescent="0.35">
      <c r="A122" s="4" t="s">
        <v>182</v>
      </c>
      <c r="D122" s="20"/>
      <c r="E122" s="20"/>
      <c r="G122" s="21"/>
      <c r="H122" s="23"/>
      <c r="I122" s="23"/>
      <c r="J122" s="21"/>
      <c r="K122" s="21"/>
      <c r="N122" s="21"/>
    </row>
    <row r="123" spans="1:14" x14ac:dyDescent="0.35">
      <c r="A123" t="s">
        <v>183</v>
      </c>
      <c r="B123" t="s">
        <v>184</v>
      </c>
      <c r="C123" t="str">
        <f>B123</f>
        <v>ER22-2986-000</v>
      </c>
      <c r="D123" s="20"/>
      <c r="E123" s="20"/>
      <c r="F123" s="20">
        <f>E123</f>
        <v>0</v>
      </c>
      <c r="G123" s="22">
        <v>3183965.255121164</v>
      </c>
      <c r="H123" s="22">
        <f>G123</f>
        <v>3183965.255121164</v>
      </c>
      <c r="I123" s="23"/>
      <c r="J123" s="23"/>
      <c r="K123" s="22"/>
      <c r="L123" t="s">
        <v>185</v>
      </c>
      <c r="M123" t="str">
        <f>IF(RIGHT(A123,1)="*","Y","N")</f>
        <v>N</v>
      </c>
      <c r="N123" s="21"/>
    </row>
    <row r="124" spans="1:14" x14ac:dyDescent="0.35">
      <c r="A124" t="s">
        <v>186</v>
      </c>
      <c r="B124" t="s">
        <v>187</v>
      </c>
      <c r="C124" t="str">
        <f>B124</f>
        <v>ER23-595-000</v>
      </c>
      <c r="D124" s="20"/>
      <c r="E124" s="20"/>
      <c r="F124" s="20">
        <f>E124</f>
        <v>0</v>
      </c>
      <c r="G124" s="22">
        <v>325747.63098524226</v>
      </c>
      <c r="H124" s="22">
        <v>492205.46686767653</v>
      </c>
      <c r="I124" s="23"/>
      <c r="J124" s="23"/>
      <c r="K124" s="22"/>
      <c r="L124" t="s">
        <v>188</v>
      </c>
      <c r="M124" t="str">
        <f>IF(RIGHT(A124,1)="*","Y","N")</f>
        <v>N</v>
      </c>
      <c r="N124" s="21"/>
    </row>
    <row r="125" spans="1:14" x14ac:dyDescent="0.35">
      <c r="A125" t="s">
        <v>189</v>
      </c>
      <c r="B125" t="s">
        <v>184</v>
      </c>
      <c r="C125" t="str">
        <f>B125</f>
        <v>ER22-2986-000</v>
      </c>
      <c r="D125" s="20"/>
      <c r="E125" s="20"/>
      <c r="F125" s="20" t="s">
        <v>190</v>
      </c>
      <c r="G125" s="22">
        <v>-445214.97731234826</v>
      </c>
      <c r="H125" s="22">
        <f>G125</f>
        <v>-445214.97731234826</v>
      </c>
      <c r="I125" s="23"/>
      <c r="J125" s="23"/>
      <c r="K125" s="22"/>
      <c r="L125" t="s">
        <v>188</v>
      </c>
      <c r="M125" t="str">
        <f>IF(RIGHT(A125,1)="*","Y","N")</f>
        <v>N</v>
      </c>
      <c r="N125" s="21"/>
    </row>
    <row r="126" spans="1:14" x14ac:dyDescent="0.35">
      <c r="A126" t="s">
        <v>191</v>
      </c>
      <c r="B126" t="s">
        <v>184</v>
      </c>
      <c r="C126" t="str">
        <f>B126</f>
        <v>ER22-2986-000</v>
      </c>
      <c r="D126" s="20"/>
      <c r="E126" s="20"/>
      <c r="F126" s="20" t="s">
        <v>190</v>
      </c>
      <c r="G126" s="22">
        <v>41539.800000000003</v>
      </c>
      <c r="H126" s="22">
        <f>G126</f>
        <v>41539.800000000003</v>
      </c>
      <c r="I126" s="23"/>
      <c r="J126" s="23"/>
      <c r="K126" s="22"/>
      <c r="L126" t="s">
        <v>188</v>
      </c>
      <c r="M126" t="str">
        <f>IF(RIGHT(A126,1)="*","Y","N")</f>
        <v>N</v>
      </c>
      <c r="N126" s="21"/>
    </row>
    <row r="127" spans="1:14" x14ac:dyDescent="0.35">
      <c r="A127" t="s">
        <v>192</v>
      </c>
      <c r="B127" t="s">
        <v>184</v>
      </c>
      <c r="C127" t="str">
        <f>B127</f>
        <v>ER22-2986-000</v>
      </c>
      <c r="D127" s="20"/>
      <c r="E127" s="20"/>
      <c r="F127" s="20" t="s">
        <v>190</v>
      </c>
      <c r="G127" s="22">
        <v>0</v>
      </c>
      <c r="H127" s="22">
        <f t="shared" ref="H127" si="14">G127</f>
        <v>0</v>
      </c>
      <c r="I127" s="23"/>
      <c r="J127" s="23"/>
      <c r="K127" s="22"/>
      <c r="L127" t="s">
        <v>188</v>
      </c>
      <c r="M127" t="str">
        <f>IF(RIGHT(A127,1)="*","Y","N")</f>
        <v>N</v>
      </c>
      <c r="N127" s="21"/>
    </row>
    <row r="128" spans="1:14" x14ac:dyDescent="0.35">
      <c r="A128" s="4" t="s">
        <v>193</v>
      </c>
      <c r="D128" s="20"/>
      <c r="G128" s="29">
        <f>SUM(G123:G127)</f>
        <v>3106037.7087940578</v>
      </c>
      <c r="H128" s="30">
        <f>SUM(H123:H127)</f>
        <v>3272495.544676492</v>
      </c>
      <c r="I128" s="30"/>
      <c r="J128" s="30"/>
      <c r="K128" s="29"/>
      <c r="N128" s="21"/>
    </row>
    <row r="129" spans="1:14" x14ac:dyDescent="0.35">
      <c r="D129" s="20"/>
      <c r="G129" s="21"/>
      <c r="H129" s="23"/>
      <c r="I129" s="23"/>
      <c r="J129" s="21"/>
      <c r="K129" s="21"/>
      <c r="N129" s="21"/>
    </row>
    <row r="130" spans="1:14" ht="15" thickBot="1" x14ac:dyDescent="0.4">
      <c r="A130" s="4" t="s">
        <v>194</v>
      </c>
      <c r="D130" s="20"/>
      <c r="G130" s="34">
        <f>G68+G120+G128</f>
        <v>15619059.689838821</v>
      </c>
      <c r="H130" s="35">
        <f>H68+H120+H128</f>
        <v>16591934.385485906</v>
      </c>
      <c r="I130" s="35"/>
      <c r="J130" s="34"/>
      <c r="K130" s="34"/>
      <c r="L130" s="27"/>
    </row>
    <row r="131" spans="1:14" ht="15" thickTop="1" x14ac:dyDescent="0.35">
      <c r="G131" s="21">
        <v>15619060.132071162</v>
      </c>
      <c r="H131" s="22">
        <v>16591934.827718249</v>
      </c>
      <c r="I131" s="23"/>
      <c r="J131" s="23"/>
      <c r="K131" s="21"/>
    </row>
    <row r="132" spans="1:14" x14ac:dyDescent="0.35">
      <c r="G132" s="21">
        <f t="shared" ref="G132" si="15">G130-G131</f>
        <v>-0.44223234057426453</v>
      </c>
      <c r="H132" s="23">
        <f>H130-H131</f>
        <v>-0.44223234243690968</v>
      </c>
      <c r="I132" s="23"/>
      <c r="J132" s="21"/>
      <c r="K132" s="21"/>
    </row>
    <row r="133" spans="1:14" x14ac:dyDescent="0.35">
      <c r="G133" s="36"/>
      <c r="H133" s="37"/>
    </row>
    <row r="135" spans="1:14" x14ac:dyDescent="0.35">
      <c r="A135" t="s">
        <v>195</v>
      </c>
    </row>
    <row r="136" spans="1:14" x14ac:dyDescent="0.35">
      <c r="A136" t="s">
        <v>196</v>
      </c>
      <c r="H136" s="38"/>
    </row>
    <row r="137" spans="1:14" x14ac:dyDescent="0.35">
      <c r="A137" t="s">
        <v>197</v>
      </c>
    </row>
    <row r="138" spans="1:14" x14ac:dyDescent="0.35">
      <c r="H138" s="38"/>
    </row>
    <row r="140" spans="1:14" x14ac:dyDescent="0.35">
      <c r="H140" s="23"/>
      <c r="L140" s="21"/>
    </row>
  </sheetData>
  <mergeCells count="1">
    <mergeCell ref="B7:C7"/>
  </mergeCells>
  <pageMargins left="0.7" right="0.7" top="0.75" bottom="0.75" header="0.3" footer="0.3"/>
  <pageSetup paperSize="5" scale="27" orientation="landscape" r:id="rId1"/>
  <headerFooter>
    <oddFooter>&amp;C&amp;1#&amp;"Calibri"&amp;12&amp;K000000Public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9DCA-503D-465D-8A3D-B2BAA6782A96}">
  <sheetPr>
    <pageSetUpPr autoPageBreaks="0"/>
  </sheetPr>
  <dimension ref="A2:W156"/>
  <sheetViews>
    <sheetView showGridLines="0" zoomScale="69" zoomScaleNormal="85" workbookViewId="0">
      <selection activeCell="A120" sqref="A120"/>
    </sheetView>
  </sheetViews>
  <sheetFormatPr defaultColWidth="9.1796875" defaultRowHeight="14.5" x14ac:dyDescent="0.35"/>
  <cols>
    <col min="1" max="1" width="51.453125" customWidth="1"/>
    <col min="2" max="2" width="17.453125" customWidth="1"/>
    <col min="3" max="3" width="46.81640625" customWidth="1"/>
    <col min="4" max="4" width="14.81640625" style="19" customWidth="1"/>
    <col min="5" max="5" width="23" customWidth="1"/>
    <col min="6" max="6" width="15.7265625" customWidth="1"/>
    <col min="7" max="7" width="15.7265625" bestFit="1" customWidth="1"/>
    <col min="8" max="9" width="15.453125" bestFit="1" customWidth="1"/>
    <col min="10" max="10" width="15.453125" style="27" customWidth="1"/>
    <col min="11" max="11" width="15" bestFit="1" customWidth="1"/>
    <col min="12" max="12" width="13.81640625" customWidth="1"/>
    <col min="13" max="13" width="13.7265625" bestFit="1" customWidth="1"/>
    <col min="14" max="14" width="13" bestFit="1" customWidth="1"/>
    <col min="15" max="15" width="10.453125" customWidth="1"/>
    <col min="17" max="17" width="22.1796875" bestFit="1" customWidth="1"/>
    <col min="18" max="18" width="17.26953125" customWidth="1"/>
    <col min="19" max="19" width="18.81640625" bestFit="1" customWidth="1"/>
    <col min="20" max="20" width="14.7265625" customWidth="1"/>
    <col min="21" max="21" width="13.81640625" customWidth="1"/>
    <col min="22" max="22" width="13.7265625" customWidth="1"/>
    <col min="23" max="23" width="31.81640625" customWidth="1"/>
    <col min="24" max="24" width="15.453125" customWidth="1"/>
  </cols>
  <sheetData>
    <row r="2" spans="1:23" x14ac:dyDescent="0.35">
      <c r="A2" t="str">
        <f>'Authorized Rev Req'!A2</f>
        <v>Annual Period 2023</v>
      </c>
      <c r="B2" s="2"/>
    </row>
    <row r="3" spans="1:23" x14ac:dyDescent="0.35">
      <c r="A3" t="str">
        <f>'Authorized Rev Req'!A3</f>
        <v>Reporting Date: March 1, 2023</v>
      </c>
      <c r="B3" s="2"/>
    </row>
    <row r="4" spans="1:23" x14ac:dyDescent="0.35">
      <c r="B4" s="2"/>
      <c r="C4" s="20"/>
    </row>
    <row r="5" spans="1:23" x14ac:dyDescent="0.35">
      <c r="A5" s="4" t="s">
        <v>198</v>
      </c>
      <c r="B5" s="39">
        <f>'Authorized Rev Req'!H130</f>
        <v>16591934.385485906</v>
      </c>
      <c r="F5" s="9"/>
    </row>
    <row r="6" spans="1:23" x14ac:dyDescent="0.35">
      <c r="A6" s="4" t="s">
        <v>199</v>
      </c>
      <c r="B6" s="39" t="str">
        <f>'Authorized Rev Req'!H5</f>
        <v>March 1</v>
      </c>
      <c r="F6" s="9"/>
    </row>
    <row r="7" spans="1:23" ht="32.25" customHeight="1" x14ac:dyDescent="0.35">
      <c r="A7" s="40" t="s">
        <v>200</v>
      </c>
      <c r="B7" s="40"/>
      <c r="C7" s="40"/>
      <c r="D7" s="40"/>
      <c r="E7" s="40"/>
      <c r="F7" s="40"/>
      <c r="G7" s="40"/>
      <c r="H7" s="40"/>
      <c r="I7" s="40"/>
      <c r="J7" s="40"/>
    </row>
    <row r="8" spans="1:23" ht="71.25" customHeight="1" x14ac:dyDescent="0.35">
      <c r="A8" s="41" t="s">
        <v>6</v>
      </c>
      <c r="B8" s="41" t="s">
        <v>201</v>
      </c>
      <c r="C8" s="42" t="s">
        <v>7</v>
      </c>
      <c r="D8" s="43" t="s">
        <v>202</v>
      </c>
      <c r="E8" s="42" t="s">
        <v>9</v>
      </c>
      <c r="F8" s="44"/>
      <c r="G8" s="44"/>
      <c r="H8" s="44"/>
      <c r="I8" s="44"/>
      <c r="J8" s="42" t="s">
        <v>203</v>
      </c>
      <c r="Q8" s="45" t="s">
        <v>204</v>
      </c>
      <c r="R8" s="45"/>
    </row>
    <row r="9" spans="1:23" x14ac:dyDescent="0.35">
      <c r="A9" s="4" t="s">
        <v>11</v>
      </c>
      <c r="F9">
        <v>2023</v>
      </c>
      <c r="G9">
        <v>2024</v>
      </c>
      <c r="H9">
        <v>2025</v>
      </c>
      <c r="I9">
        <v>2026</v>
      </c>
      <c r="R9" s="7">
        <f>F9</f>
        <v>2023</v>
      </c>
      <c r="S9" s="7">
        <f t="shared" ref="S9:U9" si="0">G9</f>
        <v>2024</v>
      </c>
      <c r="T9" s="7">
        <f t="shared" si="0"/>
        <v>2025</v>
      </c>
      <c r="U9" s="7">
        <f t="shared" si="0"/>
        <v>2026</v>
      </c>
    </row>
    <row r="10" spans="1:23" x14ac:dyDescent="0.35">
      <c r="A10" t="s">
        <v>12</v>
      </c>
      <c r="C10" s="46" t="str">
        <f>'Authorized Rev Req'!C9</f>
        <v>D.20-12-005, AL 6389-E</v>
      </c>
      <c r="D10" s="46">
        <f>'Authorized Rev Req'!H9</f>
        <v>4813601.9420430874</v>
      </c>
      <c r="E10" t="s">
        <v>14</v>
      </c>
      <c r="F10" s="25">
        <f>D10</f>
        <v>4813601.9420430874</v>
      </c>
      <c r="G10" s="25">
        <f t="shared" ref="G10:I12" si="1">F10</f>
        <v>4813601.9420430874</v>
      </c>
      <c r="H10" s="25">
        <f t="shared" si="1"/>
        <v>4813601.9420430874</v>
      </c>
      <c r="I10" s="25">
        <f t="shared" si="1"/>
        <v>4813601.9420430874</v>
      </c>
      <c r="J10" s="27" t="s">
        <v>205</v>
      </c>
      <c r="K10" s="47"/>
      <c r="Q10" t="s">
        <v>32</v>
      </c>
      <c r="R10" s="25">
        <f>SUMIF($E$10:$E$114,$Q10,F$10:F$114)</f>
        <v>4548529.9373542331</v>
      </c>
      <c r="S10" s="25">
        <f>SUMIF($E$10:$E$114,$Q10,G$10:G$114)</f>
        <v>4015010.6731874496</v>
      </c>
      <c r="T10" s="25">
        <f>SUMIF($E$10:$E$114,$Q10,H$10:H$114)</f>
        <v>4015010.6731874496</v>
      </c>
      <c r="U10" s="25">
        <f>SUMIF($E$10:$E$114,$Q10,I$10:I$114)</f>
        <v>4015010.6731874496</v>
      </c>
      <c r="W10" s="25"/>
    </row>
    <row r="11" spans="1:23" x14ac:dyDescent="0.35">
      <c r="A11" t="s">
        <v>15</v>
      </c>
      <c r="C11" s="46" t="str">
        <f>'Authorized Rev Req'!C10</f>
        <v>D.20-12-005, AL 6389-E</v>
      </c>
      <c r="D11" s="46">
        <f>'Authorized Rev Req'!H10</f>
        <v>473620.75358106912</v>
      </c>
      <c r="E11" t="s">
        <v>16</v>
      </c>
      <c r="F11" s="25">
        <f>D11</f>
        <v>473620.75358106912</v>
      </c>
      <c r="G11" s="25">
        <f t="shared" si="1"/>
        <v>473620.75358106912</v>
      </c>
      <c r="H11" s="25">
        <f t="shared" si="1"/>
        <v>473620.75358106912</v>
      </c>
      <c r="I11" s="25">
        <f t="shared" si="1"/>
        <v>473620.75358106912</v>
      </c>
      <c r="J11" s="27" t="s">
        <v>205</v>
      </c>
      <c r="K11" s="47"/>
      <c r="R11" s="25"/>
      <c r="S11" s="25"/>
      <c r="T11" s="25"/>
      <c r="U11" s="25"/>
      <c r="W11" s="25"/>
    </row>
    <row r="12" spans="1:23" x14ac:dyDescent="0.35">
      <c r="A12" t="s">
        <v>12</v>
      </c>
      <c r="C12" s="46" t="str">
        <f>'Authorized Rev Req'!C13</f>
        <v>D.20-12-005, AL 6389-E</v>
      </c>
      <c r="D12" s="46">
        <f>'Authorized Rev Req'!H13</f>
        <v>2286604.1989959814</v>
      </c>
      <c r="E12" t="s">
        <v>21</v>
      </c>
      <c r="F12" s="25">
        <f t="shared" ref="F12:F28" si="2">D12</f>
        <v>2286604.1989959814</v>
      </c>
      <c r="G12" s="25">
        <f t="shared" si="1"/>
        <v>2286604.1989959814</v>
      </c>
      <c r="H12" s="25">
        <f t="shared" si="1"/>
        <v>2286604.1989959814</v>
      </c>
      <c r="I12" s="25">
        <f t="shared" si="1"/>
        <v>2286604.1989959814</v>
      </c>
      <c r="J12" s="27" t="s">
        <v>205</v>
      </c>
      <c r="K12" s="47"/>
      <c r="Q12" s="32" t="s">
        <v>45</v>
      </c>
      <c r="R12" s="25">
        <f t="shared" ref="R12:U24" si="3">SUMIF($E$10:$E$114,$Q12,F$10:F$114)</f>
        <v>206716.73071733187</v>
      </c>
      <c r="S12" s="25">
        <f t="shared" si="3"/>
        <v>188334.66086824812</v>
      </c>
      <c r="T12" s="25">
        <f t="shared" si="3"/>
        <v>188334.66086824812</v>
      </c>
      <c r="U12" s="25">
        <f t="shared" si="3"/>
        <v>188334.66086824812</v>
      </c>
    </row>
    <row r="13" spans="1:23" x14ac:dyDescent="0.35">
      <c r="A13" t="s">
        <v>19</v>
      </c>
      <c r="C13" s="46" t="str">
        <f>'Authorized Rev Req'!C12</f>
        <v>D.23-01-005</v>
      </c>
      <c r="D13" s="46">
        <f>'Authorized Rev Req'!H12</f>
        <v>404324.39999999997</v>
      </c>
      <c r="E13" t="s">
        <v>14</v>
      </c>
      <c r="F13" s="25">
        <f t="shared" si="2"/>
        <v>404324.39999999997</v>
      </c>
      <c r="G13" s="9"/>
      <c r="H13" s="9"/>
      <c r="J13" s="27" t="s">
        <v>206</v>
      </c>
      <c r="K13" s="47"/>
      <c r="Q13" t="s">
        <v>14</v>
      </c>
      <c r="R13" s="25">
        <f t="shared" si="3"/>
        <v>6344651.9250643998</v>
      </c>
      <c r="S13" s="25">
        <f t="shared" si="3"/>
        <v>4930291.8202440441</v>
      </c>
      <c r="T13" s="25">
        <f t="shared" si="3"/>
        <v>4879408.772168804</v>
      </c>
      <c r="U13" s="25">
        <f t="shared" si="3"/>
        <v>4894278.988168804</v>
      </c>
    </row>
    <row r="14" spans="1:23" x14ac:dyDescent="0.35">
      <c r="A14" t="s">
        <v>24</v>
      </c>
      <c r="C14" s="46" t="str">
        <f>'Authorized Rev Req'!C15</f>
        <v>AL 6492-E-B</v>
      </c>
      <c r="D14" s="46">
        <f>'Authorized Rev Req'!H15</f>
        <v>54524.929300000003</v>
      </c>
      <c r="E14" t="s">
        <v>14</v>
      </c>
      <c r="F14" s="25">
        <f t="shared" si="2"/>
        <v>54524.929300000003</v>
      </c>
      <c r="G14" s="25">
        <f t="shared" ref="G14:I28" si="4">F14</f>
        <v>54524.929300000003</v>
      </c>
      <c r="H14" s="25">
        <f t="shared" si="4"/>
        <v>54524.929300000003</v>
      </c>
      <c r="I14" s="25">
        <f t="shared" si="4"/>
        <v>54524.929300000003</v>
      </c>
      <c r="J14" s="27" t="s">
        <v>205</v>
      </c>
      <c r="K14" s="47"/>
      <c r="Q14" t="s">
        <v>101</v>
      </c>
      <c r="R14" s="25">
        <f t="shared" si="3"/>
        <v>-491405.31559989386</v>
      </c>
      <c r="S14" s="25">
        <f t="shared" si="3"/>
        <v>-491405.31559989386</v>
      </c>
      <c r="T14" s="25">
        <f t="shared" si="3"/>
        <v>-491405.31559989386</v>
      </c>
      <c r="U14" s="25">
        <f t="shared" si="3"/>
        <v>-491405.31559989386</v>
      </c>
    </row>
    <row r="15" spans="1:23" x14ac:dyDescent="0.35">
      <c r="A15" t="s">
        <v>24</v>
      </c>
      <c r="C15" s="46" t="str">
        <f>'Authorized Rev Req'!C17</f>
        <v>AL 6492-E-B</v>
      </c>
      <c r="D15" s="46">
        <f>'Authorized Rev Req'!H17</f>
        <v>35519.599200000004</v>
      </c>
      <c r="E15" t="s">
        <v>21</v>
      </c>
      <c r="F15" s="25">
        <f t="shared" si="2"/>
        <v>35519.599200000004</v>
      </c>
      <c r="G15" s="25">
        <f t="shared" si="4"/>
        <v>35519.599200000004</v>
      </c>
      <c r="H15" s="25">
        <f t="shared" si="4"/>
        <v>35519.599200000004</v>
      </c>
      <c r="I15" s="25">
        <f t="shared" si="4"/>
        <v>35519.599200000004</v>
      </c>
      <c r="J15" s="27" t="s">
        <v>205</v>
      </c>
      <c r="K15" s="47"/>
      <c r="Q15" t="s">
        <v>41</v>
      </c>
      <c r="R15" s="25">
        <f t="shared" si="3"/>
        <v>23201.346266335462</v>
      </c>
      <c r="S15" s="25">
        <f t="shared" si="3"/>
        <v>27165.214316312926</v>
      </c>
      <c r="T15" s="25">
        <f t="shared" si="3"/>
        <v>27165.214316312926</v>
      </c>
      <c r="U15" s="25">
        <f t="shared" si="3"/>
        <v>27165.214316312926</v>
      </c>
    </row>
    <row r="16" spans="1:23" x14ac:dyDescent="0.35">
      <c r="A16" s="20" t="s">
        <v>27</v>
      </c>
      <c r="C16" s="46" t="str">
        <f>'Authorized Rev Req'!C18</f>
        <v>D. 17-05-013</v>
      </c>
      <c r="D16" s="46">
        <f>'Authorized Rev Req'!H18</f>
        <v>-5740.0000000000009</v>
      </c>
      <c r="E16" t="s">
        <v>29</v>
      </c>
      <c r="F16" s="25">
        <f t="shared" si="2"/>
        <v>-5740.0000000000009</v>
      </c>
      <c r="G16" s="25">
        <f t="shared" si="4"/>
        <v>-5740.0000000000009</v>
      </c>
      <c r="H16" s="25">
        <f t="shared" si="4"/>
        <v>-5740.0000000000009</v>
      </c>
      <c r="I16" s="25">
        <f t="shared" si="4"/>
        <v>-5740.0000000000009</v>
      </c>
      <c r="J16" s="27" t="s">
        <v>205</v>
      </c>
      <c r="K16" s="47"/>
      <c r="Q16" t="s">
        <v>29</v>
      </c>
      <c r="R16" s="25">
        <f t="shared" si="3"/>
        <v>111448.8260379025</v>
      </c>
      <c r="S16" s="25">
        <f t="shared" si="3"/>
        <v>118527.511015</v>
      </c>
      <c r="T16" s="25">
        <f t="shared" si="3"/>
        <v>118527.511015</v>
      </c>
      <c r="U16" s="25">
        <f t="shared" si="3"/>
        <v>106760</v>
      </c>
    </row>
    <row r="17" spans="1:22" x14ac:dyDescent="0.35">
      <c r="A17" s="20" t="s">
        <v>27</v>
      </c>
      <c r="C17" s="46" t="str">
        <f>'Authorized Rev Req'!C19</f>
        <v>D. 17-05-013</v>
      </c>
      <c r="D17" s="46">
        <f>'Authorized Rev Req'!H19</f>
        <v>-14760</v>
      </c>
      <c r="E17" t="s">
        <v>21</v>
      </c>
      <c r="F17" s="25">
        <f t="shared" si="2"/>
        <v>-14760</v>
      </c>
      <c r="G17" s="25">
        <f t="shared" si="4"/>
        <v>-14760</v>
      </c>
      <c r="H17" s="25">
        <f t="shared" si="4"/>
        <v>-14760</v>
      </c>
      <c r="I17" s="25">
        <f t="shared" si="4"/>
        <v>-14760</v>
      </c>
      <c r="J17" s="27" t="s">
        <v>205</v>
      </c>
      <c r="K17" s="47"/>
      <c r="Q17" t="s">
        <v>104</v>
      </c>
      <c r="R17" s="25">
        <f t="shared" si="3"/>
        <v>786070.6772472919</v>
      </c>
      <c r="S17" s="25">
        <f t="shared" si="3"/>
        <v>403802.99237248598</v>
      </c>
      <c r="T17" s="25">
        <f t="shared" si="3"/>
        <v>403802.99237248598</v>
      </c>
      <c r="U17" s="25">
        <f t="shared" si="3"/>
        <v>403802.99237248598</v>
      </c>
    </row>
    <row r="18" spans="1:22" x14ac:dyDescent="0.35">
      <c r="A18" t="s">
        <v>30</v>
      </c>
      <c r="C18" s="46" t="str">
        <f>'Authorized Rev Req'!C20</f>
        <v>D.22-12-044</v>
      </c>
      <c r="D18" s="46">
        <f>'Authorized Rev Req'!H20</f>
        <v>4012293.0886706826</v>
      </c>
      <c r="E18" t="s">
        <v>32</v>
      </c>
      <c r="F18" s="25">
        <f t="shared" si="2"/>
        <v>4012293.0886706826</v>
      </c>
      <c r="G18" s="25">
        <f t="shared" si="4"/>
        <v>4012293.0886706826</v>
      </c>
      <c r="H18" s="25">
        <f t="shared" si="4"/>
        <v>4012293.0886706826</v>
      </c>
      <c r="I18" s="25">
        <f t="shared" si="4"/>
        <v>4012293.0886706826</v>
      </c>
      <c r="J18" s="27" t="s">
        <v>205</v>
      </c>
      <c r="K18" s="47"/>
      <c r="Q18" t="s">
        <v>67</v>
      </c>
      <c r="R18" s="25">
        <f t="shared" si="3"/>
        <v>378335.58635205327</v>
      </c>
      <c r="S18" s="25">
        <f t="shared" si="3"/>
        <v>378335.58635205327</v>
      </c>
      <c r="T18" s="25">
        <f t="shared" si="3"/>
        <v>378335.58635205327</v>
      </c>
      <c r="U18" s="25">
        <f t="shared" si="3"/>
        <v>378335.58635205327</v>
      </c>
    </row>
    <row r="19" spans="1:22" x14ac:dyDescent="0.35">
      <c r="A19" t="s">
        <v>30</v>
      </c>
      <c r="C19" s="46" t="str">
        <f>'Authorized Rev Req'!C21</f>
        <v>D.22-12-044</v>
      </c>
      <c r="D19" s="46">
        <f>'Authorized Rev Req'!H21</f>
        <v>-2229130.6403101501</v>
      </c>
      <c r="E19" t="s">
        <v>21</v>
      </c>
      <c r="F19" s="25">
        <f t="shared" si="2"/>
        <v>-2229130.6403101501</v>
      </c>
      <c r="G19" s="25">
        <f t="shared" si="4"/>
        <v>-2229130.6403101501</v>
      </c>
      <c r="H19" s="25">
        <f t="shared" si="4"/>
        <v>-2229130.6403101501</v>
      </c>
      <c r="I19" s="25">
        <f t="shared" si="4"/>
        <v>-2229130.6403101501</v>
      </c>
      <c r="J19" s="27" t="s">
        <v>205</v>
      </c>
      <c r="K19" s="47"/>
      <c r="Q19" s="32" t="s">
        <v>39</v>
      </c>
      <c r="R19" s="25">
        <f t="shared" si="3"/>
        <v>-56973.321812328577</v>
      </c>
      <c r="S19" s="25">
        <f t="shared" si="3"/>
        <v>0</v>
      </c>
      <c r="T19" s="25">
        <f t="shared" si="3"/>
        <v>0</v>
      </c>
      <c r="U19" s="25">
        <f t="shared" si="3"/>
        <v>0</v>
      </c>
    </row>
    <row r="20" spans="1:22" x14ac:dyDescent="0.35">
      <c r="A20" t="s">
        <v>41</v>
      </c>
      <c r="C20" s="46" t="str">
        <f>'Authorized Rev Req'!C27</f>
        <v>D.22-12-044</v>
      </c>
      <c r="D20" s="46">
        <f>'Authorized Rev Req'!H27</f>
        <v>27165.214316312926</v>
      </c>
      <c r="E20" t="s">
        <v>41</v>
      </c>
      <c r="F20" s="25">
        <f t="shared" si="2"/>
        <v>27165.214316312926</v>
      </c>
      <c r="G20" s="25">
        <f t="shared" si="4"/>
        <v>27165.214316312926</v>
      </c>
      <c r="H20" s="25">
        <f t="shared" si="4"/>
        <v>27165.214316312926</v>
      </c>
      <c r="I20" s="25">
        <f t="shared" si="4"/>
        <v>27165.214316312926</v>
      </c>
      <c r="J20" s="27" t="s">
        <v>205</v>
      </c>
      <c r="K20" s="47"/>
      <c r="Q20" t="s">
        <v>185</v>
      </c>
      <c r="R20" s="25">
        <f t="shared" si="3"/>
        <v>3183965.255121164</v>
      </c>
      <c r="S20" s="25">
        <f t="shared" si="3"/>
        <v>3183965.255121164</v>
      </c>
      <c r="T20" s="25">
        <f t="shared" si="3"/>
        <v>3183965.255121164</v>
      </c>
      <c r="U20" s="25">
        <f t="shared" si="3"/>
        <v>3183965.255121164</v>
      </c>
    </row>
    <row r="21" spans="1:22" x14ac:dyDescent="0.35">
      <c r="A21" t="s">
        <v>44</v>
      </c>
      <c r="C21" s="46" t="str">
        <f>'Authorized Rev Req'!C29</f>
        <v>D.22-12-044</v>
      </c>
      <c r="D21" s="46">
        <f>'Authorized Rev Req'!H29</f>
        <v>188334.66086824812</v>
      </c>
      <c r="E21" t="s">
        <v>45</v>
      </c>
      <c r="F21" s="25">
        <f t="shared" si="2"/>
        <v>188334.66086824812</v>
      </c>
      <c r="G21" s="25">
        <f t="shared" si="4"/>
        <v>188334.66086824812</v>
      </c>
      <c r="H21" s="25">
        <f t="shared" si="4"/>
        <v>188334.66086824812</v>
      </c>
      <c r="I21" s="25">
        <f t="shared" si="4"/>
        <v>188334.66086824812</v>
      </c>
      <c r="J21" s="27" t="s">
        <v>205</v>
      </c>
      <c r="K21" s="47"/>
      <c r="Q21" t="s">
        <v>188</v>
      </c>
      <c r="R21" s="25">
        <f t="shared" si="3"/>
        <v>88530.289555328272</v>
      </c>
      <c r="S21" s="25">
        <f t="shared" si="3"/>
        <v>88530.289555328272</v>
      </c>
      <c r="T21" s="25">
        <f t="shared" si="3"/>
        <v>88530.289555328272</v>
      </c>
      <c r="U21" s="25">
        <f t="shared" si="3"/>
        <v>88530.289555328272</v>
      </c>
    </row>
    <row r="22" spans="1:22" x14ac:dyDescent="0.35">
      <c r="A22" t="s">
        <v>57</v>
      </c>
      <c r="C22" s="46" t="str">
        <f>'Authorized Rev Req'!C39</f>
        <v>D.21-09-003</v>
      </c>
      <c r="D22" s="46">
        <f>'Authorized Rev Req'!H39</f>
        <v>112500</v>
      </c>
      <c r="E22" t="s">
        <v>29</v>
      </c>
      <c r="F22" s="25">
        <f t="shared" si="2"/>
        <v>112500</v>
      </c>
      <c r="G22" s="25">
        <f t="shared" si="4"/>
        <v>112500</v>
      </c>
      <c r="H22" s="25">
        <f t="shared" si="4"/>
        <v>112500</v>
      </c>
      <c r="I22" s="25">
        <f t="shared" si="4"/>
        <v>112500</v>
      </c>
      <c r="J22" s="27" t="s">
        <v>205</v>
      </c>
      <c r="K22" s="47"/>
      <c r="Q22" t="s">
        <v>21</v>
      </c>
      <c r="R22" s="25">
        <f t="shared" si="3"/>
        <v>158727.81278361095</v>
      </c>
      <c r="S22" s="25">
        <f t="shared" si="3"/>
        <v>94507.749691463789</v>
      </c>
      <c r="T22" s="25">
        <f t="shared" si="3"/>
        <v>92987.749691463789</v>
      </c>
      <c r="U22" s="25">
        <f t="shared" si="3"/>
        <v>39795.82291146378</v>
      </c>
    </row>
    <row r="23" spans="1:22" x14ac:dyDescent="0.35">
      <c r="A23" t="s">
        <v>54</v>
      </c>
      <c r="C23" s="46" t="str">
        <f>'Authorized Rev Req'!C37</f>
        <v>D.18-01-022</v>
      </c>
      <c r="D23" s="46">
        <f>'Authorized Rev Req'!H37</f>
        <v>11767.511015</v>
      </c>
      <c r="E23" t="s">
        <v>29</v>
      </c>
      <c r="F23" s="25">
        <f t="shared" si="2"/>
        <v>11767.511015</v>
      </c>
      <c r="G23" s="25">
        <f t="shared" si="4"/>
        <v>11767.511015</v>
      </c>
      <c r="H23" s="25">
        <f t="shared" si="4"/>
        <v>11767.511015</v>
      </c>
      <c r="I23" s="25"/>
      <c r="J23" s="27" t="s">
        <v>205</v>
      </c>
      <c r="K23" s="47"/>
      <c r="Q23" t="s">
        <v>84</v>
      </c>
      <c r="R23" s="25">
        <f t="shared" si="3"/>
        <v>148808.70483383685</v>
      </c>
      <c r="S23" s="25">
        <f t="shared" si="3"/>
        <v>148808.70483383685</v>
      </c>
      <c r="T23" s="25">
        <f t="shared" si="3"/>
        <v>148808.70483383685</v>
      </c>
      <c r="U23" s="25">
        <f t="shared" si="3"/>
        <v>148808.70483383685</v>
      </c>
    </row>
    <row r="24" spans="1:22" x14ac:dyDescent="0.35">
      <c r="A24" t="s">
        <v>54</v>
      </c>
      <c r="C24" s="46" t="str">
        <f>'Authorized Rev Req'!C38</f>
        <v>D.18-01-022</v>
      </c>
      <c r="D24" s="46">
        <f>'Authorized Rev Req'!H38</f>
        <v>53191.926780000002</v>
      </c>
      <c r="E24" t="s">
        <v>21</v>
      </c>
      <c r="F24" s="25">
        <f t="shared" si="2"/>
        <v>53191.926780000002</v>
      </c>
      <c r="G24" s="25">
        <f t="shared" si="4"/>
        <v>53191.926780000002</v>
      </c>
      <c r="H24" s="25">
        <f t="shared" si="4"/>
        <v>53191.926780000002</v>
      </c>
      <c r="I24" s="25"/>
      <c r="J24" s="27" t="s">
        <v>205</v>
      </c>
      <c r="K24" s="47"/>
      <c r="Q24" t="s">
        <v>16</v>
      </c>
      <c r="R24" s="48">
        <f t="shared" si="3"/>
        <v>1168053.54956464</v>
      </c>
      <c r="S24" s="48">
        <f t="shared" si="3"/>
        <v>790713.15128356917</v>
      </c>
      <c r="T24" s="48">
        <f t="shared" si="3"/>
        <v>470864.75358106912</v>
      </c>
      <c r="U24" s="48">
        <f t="shared" si="3"/>
        <v>470864.75358106912</v>
      </c>
    </row>
    <row r="25" spans="1:22" x14ac:dyDescent="0.35">
      <c r="A25" t="s">
        <v>50</v>
      </c>
      <c r="C25" s="46" t="str">
        <f>'Authorized Rev Req'!C33</f>
        <v>D.22-12-031</v>
      </c>
      <c r="D25" s="46">
        <f>'Authorized Rev Req'!H33</f>
        <v>-95934.182818202826</v>
      </c>
      <c r="E25" t="s">
        <v>14</v>
      </c>
      <c r="F25" s="9">
        <f t="shared" si="2"/>
        <v>-95934.182818202826</v>
      </c>
      <c r="G25" s="25">
        <f t="shared" si="4"/>
        <v>-95934.182818202826</v>
      </c>
      <c r="H25" s="25">
        <f t="shared" si="4"/>
        <v>-95934.182818202826</v>
      </c>
      <c r="I25" s="25">
        <f t="shared" si="4"/>
        <v>-95934.182818202826</v>
      </c>
      <c r="J25" s="27" t="s">
        <v>205</v>
      </c>
      <c r="K25" s="47"/>
      <c r="P25" s="49"/>
      <c r="Q25" t="s">
        <v>207</v>
      </c>
      <c r="R25" s="21">
        <f>SUM(R10:R24)</f>
        <v>16598662.003485903</v>
      </c>
      <c r="S25" s="21">
        <f>SUM(S10:S24)</f>
        <v>13876588.293241063</v>
      </c>
      <c r="T25" s="21">
        <f>SUM(T10:T24)</f>
        <v>13504336.847463323</v>
      </c>
      <c r="U25" s="21">
        <f>SUM(U10:U24)</f>
        <v>13454247.625668323</v>
      </c>
      <c r="V25" s="9"/>
    </row>
    <row r="26" spans="1:22" x14ac:dyDescent="0.35">
      <c r="A26" t="s">
        <v>50</v>
      </c>
      <c r="C26" s="46" t="str">
        <f>'Authorized Rev Req'!C34</f>
        <v>D.22-12-031</v>
      </c>
      <c r="D26" s="46">
        <f>'Authorized Rev Req'!H34</f>
        <v>-17976.236224631528</v>
      </c>
      <c r="E26" t="s">
        <v>21</v>
      </c>
      <c r="F26" s="9">
        <f t="shared" si="2"/>
        <v>-17976.236224631528</v>
      </c>
      <c r="G26" s="25">
        <f t="shared" si="4"/>
        <v>-17976.236224631528</v>
      </c>
      <c r="H26" s="25">
        <f t="shared" si="4"/>
        <v>-17976.236224631528</v>
      </c>
      <c r="I26" s="25">
        <f t="shared" si="4"/>
        <v>-17976.236224631528</v>
      </c>
      <c r="J26" s="27" t="s">
        <v>205</v>
      </c>
      <c r="K26" s="47"/>
    </row>
    <row r="27" spans="1:22" x14ac:dyDescent="0.35">
      <c r="A27" t="s">
        <v>208</v>
      </c>
      <c r="C27" s="46" t="str">
        <f>'Authorized Rev Req'!C43</f>
        <v>D.21-12-006</v>
      </c>
      <c r="D27" s="46">
        <f>'Authorized Rev Req'!H43</f>
        <v>378335.58635205327</v>
      </c>
      <c r="E27" t="s">
        <v>67</v>
      </c>
      <c r="F27" s="9">
        <f t="shared" si="2"/>
        <v>378335.58635205327</v>
      </c>
      <c r="G27" s="25">
        <f t="shared" si="4"/>
        <v>378335.58635205327</v>
      </c>
      <c r="H27" s="25">
        <f t="shared" si="4"/>
        <v>378335.58635205327</v>
      </c>
      <c r="I27" s="25">
        <f t="shared" si="4"/>
        <v>378335.58635205327</v>
      </c>
      <c r="J27" s="27" t="s">
        <v>205</v>
      </c>
      <c r="K27" s="47"/>
      <c r="T27" s="9"/>
      <c r="U27" s="9"/>
    </row>
    <row r="28" spans="1:22" x14ac:dyDescent="0.35">
      <c r="A28" t="s">
        <v>70</v>
      </c>
      <c r="C28" s="46" t="str">
        <f>'Authorized Rev Req'!C45</f>
        <v>CPUC Code 6350-6354</v>
      </c>
      <c r="D28" s="46">
        <f>'Authorized Rev Req'!H45</f>
        <v>2717.5845167667985</v>
      </c>
      <c r="E28" t="s">
        <v>32</v>
      </c>
      <c r="F28" s="9">
        <f t="shared" si="2"/>
        <v>2717.5845167667985</v>
      </c>
      <c r="G28" s="25">
        <f t="shared" si="4"/>
        <v>2717.5845167667985</v>
      </c>
      <c r="H28" s="25">
        <f t="shared" si="4"/>
        <v>2717.5845167667985</v>
      </c>
      <c r="I28" s="25">
        <f t="shared" si="4"/>
        <v>2717.5845167667985</v>
      </c>
      <c r="J28" s="27" t="s">
        <v>205</v>
      </c>
      <c r="K28" s="47"/>
      <c r="R28" s="25"/>
      <c r="S28" s="36"/>
      <c r="V28" s="9"/>
    </row>
    <row r="29" spans="1:22" hidden="1" x14ac:dyDescent="0.35">
      <c r="C29" s="46"/>
      <c r="D29" s="46"/>
      <c r="F29" s="9"/>
      <c r="G29" s="25"/>
      <c r="H29" s="25"/>
      <c r="I29" s="25"/>
      <c r="J29" s="27" t="s">
        <v>205</v>
      </c>
      <c r="K29" s="47"/>
      <c r="S29" s="9"/>
    </row>
    <row r="30" spans="1:22" hidden="1" x14ac:dyDescent="0.35">
      <c r="C30" s="46"/>
      <c r="D30" s="46"/>
      <c r="F30" s="9"/>
      <c r="G30" s="25"/>
      <c r="H30" s="25"/>
      <c r="I30" s="25"/>
      <c r="J30" s="27" t="s">
        <v>205</v>
      </c>
      <c r="K30" s="47"/>
    </row>
    <row r="31" spans="1:22" x14ac:dyDescent="0.35">
      <c r="A31" t="s">
        <v>209</v>
      </c>
      <c r="C31" s="46" t="str">
        <f>'Authorized Rev Req'!C50</f>
        <v>D. 20-12-005, D.21-06-030, D.22-08-004</v>
      </c>
      <c r="D31" s="46">
        <f>'Authorized Rev Req'!H50</f>
        <v>423.70846385911574</v>
      </c>
      <c r="E31" t="s">
        <v>16</v>
      </c>
      <c r="F31" s="9">
        <f>D31</f>
        <v>423.70846385911574</v>
      </c>
      <c r="G31" s="25"/>
      <c r="H31" s="25"/>
      <c r="I31" s="25"/>
      <c r="J31" s="27" t="s">
        <v>205</v>
      </c>
      <c r="K31" s="47"/>
    </row>
    <row r="32" spans="1:22" hidden="1" x14ac:dyDescent="0.35">
      <c r="C32" s="46"/>
      <c r="D32" s="46"/>
      <c r="F32" s="9"/>
      <c r="G32" s="25"/>
      <c r="H32" s="25"/>
      <c r="I32" s="25"/>
      <c r="J32" s="27" t="s">
        <v>205</v>
      </c>
      <c r="K32" s="47"/>
    </row>
    <row r="33" spans="1:15" x14ac:dyDescent="0.35">
      <c r="A33" t="s">
        <v>210</v>
      </c>
      <c r="C33" s="46" t="str">
        <f>'Authorized Rev Req'!C48</f>
        <v>D. 20-12-005, AL 6661-E</v>
      </c>
      <c r="D33" s="46">
        <f>'Authorized Rev Req'!H48</f>
        <v>67866.093816424895</v>
      </c>
      <c r="E33" t="s">
        <v>14</v>
      </c>
      <c r="F33" s="9">
        <f>D33</f>
        <v>67866.093816424895</v>
      </c>
      <c r="G33" s="25"/>
      <c r="H33" s="25"/>
      <c r="I33" s="25"/>
      <c r="J33" s="27" t="s">
        <v>205</v>
      </c>
      <c r="K33" s="47"/>
    </row>
    <row r="34" spans="1:15" hidden="1" x14ac:dyDescent="0.35">
      <c r="C34" s="46"/>
      <c r="D34" s="46"/>
      <c r="F34" s="9"/>
      <c r="G34" s="25"/>
      <c r="H34" s="25"/>
      <c r="I34" s="25"/>
      <c r="J34" s="27" t="s">
        <v>205</v>
      </c>
      <c r="K34" s="47"/>
    </row>
    <row r="35" spans="1:15" x14ac:dyDescent="0.35">
      <c r="A35" t="s">
        <v>211</v>
      </c>
      <c r="C35" s="46" t="str">
        <f>'Authorized Rev Req'!C49</f>
        <v>D. 20-12-005, AL 6661-E</v>
      </c>
      <c r="D35" s="46">
        <f>'Authorized Rev Req'!H49</f>
        <v>70852.369709999999</v>
      </c>
      <c r="E35" t="s">
        <v>16</v>
      </c>
      <c r="F35" s="9">
        <f>D35</f>
        <v>70852.369709999999</v>
      </c>
      <c r="G35" s="9"/>
      <c r="H35" s="25"/>
      <c r="I35" s="25"/>
      <c r="J35" s="27" t="s">
        <v>205</v>
      </c>
      <c r="K35" s="47"/>
    </row>
    <row r="36" spans="1:15" x14ac:dyDescent="0.35">
      <c r="A36" t="s">
        <v>212</v>
      </c>
      <c r="C36" s="46" t="str">
        <f>'Authorized Rev Req'!C51</f>
        <v>AL 6513-E</v>
      </c>
      <c r="D36" s="46">
        <f>'Authorized Rev Req'!H51</f>
        <v>130447.42</v>
      </c>
      <c r="E36" t="s">
        <v>14</v>
      </c>
      <c r="F36" s="9">
        <f t="shared" ref="F36:I57" si="5">D36</f>
        <v>130447.42</v>
      </c>
      <c r="G36" s="25"/>
      <c r="H36" s="25"/>
      <c r="I36" s="25"/>
      <c r="J36" s="27" t="s">
        <v>205</v>
      </c>
      <c r="K36" s="47"/>
    </row>
    <row r="37" spans="1:15" x14ac:dyDescent="0.35">
      <c r="A37" t="s">
        <v>212</v>
      </c>
      <c r="C37" s="46" t="str">
        <f>'Authorized Rev Req'!C52</f>
        <v>AL 6513-E</v>
      </c>
      <c r="D37" s="46">
        <f>'Authorized Rev Req'!H52</f>
        <v>1898</v>
      </c>
      <c r="E37" t="s">
        <v>21</v>
      </c>
      <c r="F37" s="9">
        <f t="shared" si="5"/>
        <v>1898</v>
      </c>
      <c r="G37" s="25"/>
      <c r="H37" s="25"/>
      <c r="I37" s="25"/>
      <c r="J37" s="27" t="s">
        <v>205</v>
      </c>
      <c r="K37" s="47"/>
    </row>
    <row r="38" spans="1:15" x14ac:dyDescent="0.35">
      <c r="A38" t="s">
        <v>81</v>
      </c>
      <c r="C38" s="46" t="str">
        <f>'Authorized Rev Req'!C53</f>
        <v>D.21-06-030, D.21-05-015, AL 6819-E</v>
      </c>
      <c r="D38" s="46">
        <f>'Authorized Rev Req'!H53</f>
        <v>22864.154221958364</v>
      </c>
      <c r="E38" t="s">
        <v>84</v>
      </c>
      <c r="F38" s="9">
        <f t="shared" si="5"/>
        <v>22864.154221958364</v>
      </c>
      <c r="G38" s="50">
        <f>F38</f>
        <v>22864.154221958364</v>
      </c>
      <c r="H38" s="50">
        <f>G38</f>
        <v>22864.154221958364</v>
      </c>
      <c r="I38" s="50">
        <f>H38</f>
        <v>22864.154221958364</v>
      </c>
      <c r="J38" s="27" t="s">
        <v>205</v>
      </c>
      <c r="K38" s="47"/>
    </row>
    <row r="39" spans="1:15" x14ac:dyDescent="0.35">
      <c r="A39" t="s">
        <v>81</v>
      </c>
      <c r="C39" s="46" t="str">
        <f>'Authorized Rev Req'!C54</f>
        <v>D.21-06-030, D.21-05-015, AL 6819-E</v>
      </c>
      <c r="D39" s="46">
        <f>'Authorized Rev Req'!H54</f>
        <v>-3565.7570998199994</v>
      </c>
      <c r="E39" t="s">
        <v>16</v>
      </c>
      <c r="F39" s="9">
        <f t="shared" si="5"/>
        <v>-3565.7570998199994</v>
      </c>
      <c r="G39" s="50">
        <v>-6256</v>
      </c>
      <c r="H39" s="50">
        <v>-6256</v>
      </c>
      <c r="I39" s="50">
        <v>-6256</v>
      </c>
      <c r="J39" s="27" t="s">
        <v>205</v>
      </c>
      <c r="K39" s="47"/>
    </row>
    <row r="40" spans="1:15" x14ac:dyDescent="0.35">
      <c r="A40" t="s">
        <v>213</v>
      </c>
      <c r="C40" s="46" t="s">
        <v>214</v>
      </c>
      <c r="D40" s="46">
        <v>0</v>
      </c>
      <c r="F40" s="9">
        <f t="shared" si="5"/>
        <v>0</v>
      </c>
      <c r="G40" s="9">
        <f t="shared" si="5"/>
        <v>0</v>
      </c>
      <c r="H40" s="9">
        <f t="shared" si="5"/>
        <v>0</v>
      </c>
      <c r="I40" s="9">
        <f t="shared" si="5"/>
        <v>0</v>
      </c>
      <c r="J40" s="27" t="s">
        <v>205</v>
      </c>
      <c r="K40" s="47"/>
    </row>
    <row r="41" spans="1:15" x14ac:dyDescent="0.35">
      <c r="A41" t="s">
        <v>88</v>
      </c>
      <c r="C41" s="51" t="str">
        <f>'Authorized Rev Req'!C57</f>
        <v>D.21-03-056, D.21-12-015</v>
      </c>
      <c r="D41" s="51">
        <f>'Authorized Rev Req'!H57</f>
        <v>141927.97250999999</v>
      </c>
      <c r="E41" t="s">
        <v>14</v>
      </c>
      <c r="F41" s="9">
        <f t="shared" si="5"/>
        <v>141927.97250999999</v>
      </c>
      <c r="G41" s="50">
        <v>1310</v>
      </c>
      <c r="H41" s="50"/>
      <c r="I41" s="25"/>
      <c r="J41" s="27" t="s">
        <v>205</v>
      </c>
      <c r="K41" s="47"/>
    </row>
    <row r="42" spans="1:15" hidden="1" x14ac:dyDescent="0.35">
      <c r="C42" s="32"/>
      <c r="D42" s="23"/>
      <c r="F42" s="9"/>
      <c r="G42" s="50"/>
      <c r="H42" s="50"/>
      <c r="I42" s="25"/>
      <c r="K42" s="47"/>
    </row>
    <row r="43" spans="1:15" x14ac:dyDescent="0.35">
      <c r="A43" t="s">
        <v>90</v>
      </c>
      <c r="C43" s="46" t="str">
        <f>'Authorized Rev Req'!C58</f>
        <v>D.21-08-027</v>
      </c>
      <c r="D43" s="46">
        <f>'Authorized Rev Req'!H58</f>
        <v>-56428.242820632142</v>
      </c>
      <c r="E43" t="s">
        <v>14</v>
      </c>
      <c r="F43" s="9">
        <f t="shared" si="5"/>
        <v>-56428.242820632142</v>
      </c>
      <c r="G43" s="25">
        <v>-31409.137148418999</v>
      </c>
      <c r="H43" s="25">
        <f>G43</f>
        <v>-31409.137148418999</v>
      </c>
      <c r="I43" s="25">
        <f>H43</f>
        <v>-31409.137148418999</v>
      </c>
      <c r="J43" s="27" t="s">
        <v>205</v>
      </c>
      <c r="K43" s="47"/>
    </row>
    <row r="44" spans="1:15" x14ac:dyDescent="0.35">
      <c r="A44" t="s">
        <v>90</v>
      </c>
      <c r="C44" s="46" t="str">
        <f>'Authorized Rev Req'!C62</f>
        <v>D.21-08-027</v>
      </c>
      <c r="D44" s="46">
        <f>'Authorized Rev Req'!H62</f>
        <v>-39231.719609561827</v>
      </c>
      <c r="E44" t="s">
        <v>21</v>
      </c>
      <c r="F44" s="9">
        <f t="shared" si="5"/>
        <v>-39231.719609561827</v>
      </c>
      <c r="G44" s="25">
        <v>-20461.098749736</v>
      </c>
      <c r="H44" s="25">
        <f>G44</f>
        <v>-20461.098749736</v>
      </c>
      <c r="I44" s="25">
        <f>H44</f>
        <v>-20461.098749736</v>
      </c>
      <c r="J44" s="27" t="s">
        <v>205</v>
      </c>
      <c r="K44" s="47"/>
    </row>
    <row r="45" spans="1:15" x14ac:dyDescent="0.35">
      <c r="A45" t="s">
        <v>48</v>
      </c>
      <c r="C45" s="46" t="str">
        <f>'Authorized Rev Req'!C32</f>
        <v>D.23-02-017</v>
      </c>
      <c r="D45" s="46">
        <f>'Authorized Rev Req'!H32</f>
        <v>319848.39770249999</v>
      </c>
      <c r="E45" t="s">
        <v>16</v>
      </c>
      <c r="F45" s="9">
        <f t="shared" si="5"/>
        <v>319848.39770249999</v>
      </c>
      <c r="G45" s="25">
        <f>F45</f>
        <v>319848.39770249999</v>
      </c>
      <c r="H45" s="25"/>
      <c r="I45" s="25"/>
      <c r="J45" s="27" t="s">
        <v>206</v>
      </c>
      <c r="K45" s="47"/>
    </row>
    <row r="46" spans="1:15" x14ac:dyDescent="0.35">
      <c r="A46" t="s">
        <v>48</v>
      </c>
      <c r="C46" s="46" t="s">
        <v>49</v>
      </c>
      <c r="D46" s="46"/>
      <c r="E46" t="s">
        <v>21</v>
      </c>
      <c r="F46" s="9"/>
      <c r="G46" s="25">
        <f>1520</f>
        <v>1520</v>
      </c>
      <c r="H46" s="25"/>
      <c r="I46" s="25"/>
      <c r="J46" s="27" t="s">
        <v>206</v>
      </c>
      <c r="K46" s="47"/>
      <c r="L46" s="25"/>
      <c r="M46" s="25"/>
      <c r="N46" s="25"/>
      <c r="O46" s="52"/>
    </row>
    <row r="47" spans="1:15" hidden="1" x14ac:dyDescent="0.35">
      <c r="C47" s="46"/>
      <c r="D47" s="46"/>
      <c r="F47" s="9"/>
      <c r="G47" s="25"/>
      <c r="H47" s="25"/>
      <c r="I47" s="25"/>
      <c r="K47" s="47"/>
      <c r="L47" s="25"/>
      <c r="M47" s="25"/>
      <c r="N47" s="25"/>
      <c r="O47" s="52"/>
    </row>
    <row r="48" spans="1:15" hidden="1" x14ac:dyDescent="0.35">
      <c r="C48" s="46"/>
      <c r="D48" s="46"/>
      <c r="F48" s="9"/>
      <c r="G48" s="25"/>
      <c r="H48" s="25"/>
      <c r="I48" s="25"/>
      <c r="K48" s="47"/>
      <c r="L48" s="25"/>
      <c r="M48" s="25"/>
      <c r="N48" s="47"/>
      <c r="O48" s="52"/>
    </row>
    <row r="49" spans="1:15" x14ac:dyDescent="0.35">
      <c r="A49" t="s">
        <v>215</v>
      </c>
      <c r="C49" s="46" t="str">
        <f>'Authorized Rev Req'!C116</f>
        <v>D.21-12-001</v>
      </c>
      <c r="D49" s="46">
        <f>'Authorized Rev Req'!H116</f>
        <v>0</v>
      </c>
      <c r="E49" t="s">
        <v>67</v>
      </c>
      <c r="F49" s="9">
        <f t="shared" si="5"/>
        <v>0</v>
      </c>
      <c r="G49" s="25"/>
      <c r="H49" s="25"/>
      <c r="I49" s="25"/>
      <c r="J49" s="27" t="s">
        <v>205</v>
      </c>
      <c r="K49" s="47"/>
      <c r="L49" s="25"/>
      <c r="M49" s="25"/>
      <c r="N49" s="25"/>
      <c r="O49" s="52"/>
    </row>
    <row r="50" spans="1:15" hidden="1" x14ac:dyDescent="0.35">
      <c r="C50" s="46"/>
      <c r="D50" s="46"/>
      <c r="F50" s="25"/>
      <c r="G50" s="25"/>
      <c r="H50" s="25"/>
      <c r="I50" s="25"/>
      <c r="K50" s="47"/>
      <c r="L50" s="25"/>
      <c r="M50" s="25"/>
      <c r="N50" s="25"/>
      <c r="O50" s="52"/>
    </row>
    <row r="51" spans="1:15" x14ac:dyDescent="0.35">
      <c r="A51" t="s">
        <v>95</v>
      </c>
      <c r="C51" s="46" t="str">
        <f>'Authorized Rev Req'!C65</f>
        <v>D.22-03-011</v>
      </c>
      <c r="D51" s="46">
        <f>'Authorized Rev Req'!H65</f>
        <v>332441.197573137</v>
      </c>
      <c r="E51" s="9" t="s">
        <v>16</v>
      </c>
      <c r="F51" s="25">
        <f t="shared" si="5"/>
        <v>332441.197573137</v>
      </c>
      <c r="G51" s="25"/>
      <c r="H51" s="25"/>
      <c r="I51" s="25"/>
      <c r="J51" s="27" t="s">
        <v>205</v>
      </c>
      <c r="K51" s="47"/>
      <c r="L51" s="25"/>
      <c r="M51" s="25"/>
      <c r="N51" s="25"/>
      <c r="O51" s="52"/>
    </row>
    <row r="52" spans="1:15" hidden="1" x14ac:dyDescent="0.35">
      <c r="C52" s="46"/>
      <c r="D52" s="46"/>
      <c r="E52" s="9"/>
      <c r="F52" s="25"/>
      <c r="G52" s="25"/>
      <c r="H52" s="25"/>
      <c r="I52" s="25"/>
      <c r="K52" s="47"/>
      <c r="L52" s="25"/>
      <c r="M52" s="25"/>
      <c r="N52" s="25"/>
      <c r="O52" s="52"/>
    </row>
    <row r="53" spans="1:15" hidden="1" x14ac:dyDescent="0.35">
      <c r="C53" s="46"/>
      <c r="D53" s="46"/>
      <c r="F53" s="25"/>
      <c r="G53" s="25"/>
      <c r="I53" s="25"/>
      <c r="K53" s="47"/>
      <c r="L53" s="25"/>
      <c r="M53" s="25"/>
      <c r="N53" s="25"/>
      <c r="O53" s="52"/>
    </row>
    <row r="54" spans="1:15" hidden="1" x14ac:dyDescent="0.35">
      <c r="A54" t="s">
        <v>216</v>
      </c>
      <c r="C54" s="32" t="str">
        <f>'Authorized Rev Req'!C36</f>
        <v>D.20-12-005, AL 6423-E</v>
      </c>
      <c r="E54" t="s">
        <v>14</v>
      </c>
      <c r="F54" s="25">
        <f t="shared" si="5"/>
        <v>0</v>
      </c>
      <c r="G54" s="51"/>
      <c r="H54" s="25"/>
      <c r="I54" s="25"/>
      <c r="J54" s="27" t="s">
        <v>205</v>
      </c>
      <c r="K54" s="47"/>
      <c r="L54" s="25"/>
      <c r="M54" s="25"/>
      <c r="N54" s="25"/>
      <c r="O54" s="52"/>
    </row>
    <row r="55" spans="1:15" hidden="1" x14ac:dyDescent="0.35">
      <c r="A55" t="s">
        <v>216</v>
      </c>
      <c r="C55" s="46" t="str">
        <f>'Authorized Rev Req'!C63</f>
        <v>D.20-12-005, AL 6423-E</v>
      </c>
      <c r="D55" s="46"/>
      <c r="E55" t="s">
        <v>21</v>
      </c>
      <c r="F55" s="25">
        <f t="shared" si="5"/>
        <v>0</v>
      </c>
      <c r="G55" s="25"/>
      <c r="H55" s="25"/>
      <c r="I55" s="25"/>
      <c r="J55" s="27" t="s">
        <v>205</v>
      </c>
      <c r="K55" s="47"/>
      <c r="L55" s="25"/>
      <c r="M55" s="25"/>
      <c r="N55" s="25"/>
      <c r="O55" s="52"/>
    </row>
    <row r="56" spans="1:15" x14ac:dyDescent="0.35">
      <c r="A56" t="s">
        <v>85</v>
      </c>
      <c r="C56" s="46" t="str">
        <f>'Authorized Rev Req'!C55</f>
        <v>D.22-08-004, D.21-05-015, AL 6820-E</v>
      </c>
      <c r="D56" s="46">
        <f>'Authorized Rev Req'!H55</f>
        <v>125944.55061187848</v>
      </c>
      <c r="E56" t="s">
        <v>84</v>
      </c>
      <c r="F56" s="25">
        <f t="shared" si="5"/>
        <v>125944.55061187848</v>
      </c>
      <c r="G56" s="25">
        <f>F56</f>
        <v>125944.55061187848</v>
      </c>
      <c r="H56" s="25">
        <f>G56</f>
        <v>125944.55061187848</v>
      </c>
      <c r="I56" s="25">
        <f>H56</f>
        <v>125944.55061187848</v>
      </c>
      <c r="J56" s="27" t="s">
        <v>206</v>
      </c>
      <c r="K56" s="47"/>
      <c r="L56" s="25"/>
      <c r="M56" s="25"/>
      <c r="N56" s="25"/>
      <c r="O56" s="52"/>
    </row>
    <row r="57" spans="1:15" x14ac:dyDescent="0.35">
      <c r="A57" t="s">
        <v>85</v>
      </c>
      <c r="C57" s="46" t="str">
        <f>'Authorized Rev Req'!C56</f>
        <v>D.22-08-004, D.21-05-015, AL 6820-E</v>
      </c>
      <c r="D57" s="46">
        <f>'Authorized Rev Req'!H56</f>
        <v>-59014.276954802182</v>
      </c>
      <c r="E57" t="s">
        <v>16</v>
      </c>
      <c r="F57" s="25">
        <f t="shared" si="5"/>
        <v>-59014.276954802182</v>
      </c>
      <c r="G57" s="25">
        <f>3500</f>
        <v>3500</v>
      </c>
      <c r="H57" s="25">
        <f>G57</f>
        <v>3500</v>
      </c>
      <c r="I57" s="25">
        <f>H57</f>
        <v>3500</v>
      </c>
      <c r="J57" s="27" t="s">
        <v>206</v>
      </c>
      <c r="K57" s="47"/>
      <c r="L57" s="25"/>
      <c r="M57" s="25"/>
      <c r="N57" s="25"/>
      <c r="O57" s="52"/>
    </row>
    <row r="58" spans="1:15" x14ac:dyDescent="0.35">
      <c r="K58" s="47"/>
      <c r="L58" s="25"/>
      <c r="M58" s="25"/>
      <c r="N58" s="25"/>
      <c r="O58" s="52"/>
    </row>
    <row r="59" spans="1:15" x14ac:dyDescent="0.35">
      <c r="K59" s="47"/>
      <c r="L59" s="25"/>
      <c r="M59" s="25"/>
      <c r="N59" s="25"/>
      <c r="O59" s="52"/>
    </row>
    <row r="60" spans="1:15" x14ac:dyDescent="0.35">
      <c r="K60" s="47"/>
      <c r="L60" s="25"/>
      <c r="M60" s="25"/>
      <c r="N60" s="25"/>
      <c r="O60" s="52"/>
    </row>
    <row r="61" spans="1:15" ht="18" customHeight="1" x14ac:dyDescent="0.35">
      <c r="D61" s="46"/>
      <c r="F61" s="25"/>
      <c r="G61" s="25"/>
      <c r="H61" s="25"/>
      <c r="I61" s="25"/>
      <c r="K61" s="47"/>
      <c r="L61" s="25"/>
      <c r="M61" s="25"/>
      <c r="N61" s="25"/>
      <c r="O61" s="52"/>
    </row>
    <row r="62" spans="1:15" x14ac:dyDescent="0.35">
      <c r="D62" s="46"/>
      <c r="F62" s="25"/>
      <c r="G62" s="25"/>
      <c r="H62" s="25"/>
      <c r="I62" s="25"/>
      <c r="K62" s="47"/>
      <c r="L62" s="25"/>
      <c r="M62" s="25"/>
      <c r="N62" s="25"/>
      <c r="O62" s="52"/>
    </row>
    <row r="63" spans="1:15" x14ac:dyDescent="0.35">
      <c r="A63" s="53"/>
      <c r="B63" s="53"/>
      <c r="C63" s="53"/>
      <c r="D63" s="53"/>
      <c r="E63" s="53"/>
      <c r="F63" s="53"/>
      <c r="G63" s="53"/>
      <c r="H63" s="25"/>
      <c r="I63" s="25"/>
      <c r="K63" s="47"/>
      <c r="L63" s="25"/>
      <c r="M63" s="25"/>
      <c r="N63" s="25"/>
      <c r="O63" s="52"/>
    </row>
    <row r="64" spans="1:15" x14ac:dyDescent="0.35">
      <c r="C64" s="53"/>
      <c r="D64" s="46"/>
      <c r="F64" s="25"/>
      <c r="G64" s="25"/>
      <c r="H64" s="25"/>
      <c r="I64" s="25"/>
      <c r="K64" s="47"/>
      <c r="L64" s="25"/>
      <c r="M64" s="25"/>
      <c r="N64" s="25"/>
      <c r="O64" s="52"/>
    </row>
    <row r="65" spans="1:20" x14ac:dyDescent="0.35">
      <c r="A65" s="4" t="s">
        <v>98</v>
      </c>
      <c r="B65" s="4"/>
      <c r="D65" s="53"/>
      <c r="F65" s="54"/>
      <c r="G65" s="54"/>
      <c r="H65" s="54"/>
      <c r="I65" s="25"/>
      <c r="J65"/>
      <c r="K65" s="47"/>
    </row>
    <row r="66" spans="1:20" x14ac:dyDescent="0.35">
      <c r="A66" t="s">
        <v>217</v>
      </c>
      <c r="B66" s="4"/>
      <c r="C66" s="46" t="str">
        <f>'Authorized Rev Req'!C71</f>
        <v>D.22-12-044</v>
      </c>
      <c r="D66" s="46">
        <f>'Authorized Rev Req'!H71</f>
        <v>-491405.31559989386</v>
      </c>
      <c r="E66" t="s">
        <v>101</v>
      </c>
      <c r="F66" s="25">
        <f t="shared" ref="F66:F74" si="6">D66</f>
        <v>-491405.31559989386</v>
      </c>
      <c r="G66" s="25">
        <f t="shared" ref="G66:I69" si="7">F66</f>
        <v>-491405.31559989386</v>
      </c>
      <c r="H66" s="25">
        <f t="shared" si="7"/>
        <v>-491405.31559989386</v>
      </c>
      <c r="I66" s="25">
        <f t="shared" si="7"/>
        <v>-491405.31559989386</v>
      </c>
      <c r="J66" s="27" t="s">
        <v>205</v>
      </c>
      <c r="K66" s="47"/>
      <c r="S66" s="36"/>
      <c r="T66" s="36"/>
    </row>
    <row r="67" spans="1:20" x14ac:dyDescent="0.35">
      <c r="A67" t="s">
        <v>218</v>
      </c>
      <c r="C67" s="46" t="str">
        <f>'Authorized Rev Req'!C104</f>
        <v>D.22-12-044</v>
      </c>
      <c r="D67" s="46">
        <f>'Authorized Rev Req'!H104</f>
        <v>20005.231238346179</v>
      </c>
      <c r="E67" t="s">
        <v>104</v>
      </c>
      <c r="F67" s="25">
        <f t="shared" si="6"/>
        <v>20005.231238346179</v>
      </c>
      <c r="G67" s="25">
        <f t="shared" si="7"/>
        <v>20005.231238346179</v>
      </c>
      <c r="H67" s="25">
        <f t="shared" si="7"/>
        <v>20005.231238346179</v>
      </c>
      <c r="I67" s="25">
        <f t="shared" si="7"/>
        <v>20005.231238346179</v>
      </c>
      <c r="J67" s="27" t="s">
        <v>205</v>
      </c>
      <c r="K67" s="47"/>
      <c r="R67" s="32"/>
      <c r="S67" s="55"/>
      <c r="T67" s="56"/>
    </row>
    <row r="68" spans="1:20" x14ac:dyDescent="0.35">
      <c r="A68" t="s">
        <v>102</v>
      </c>
      <c r="B68" s="4"/>
      <c r="C68" s="46" t="str">
        <f>'Authorized Rev Req'!C72</f>
        <v>D.20-01-021, AL 5857-E</v>
      </c>
      <c r="D68" s="46">
        <f>'Authorized Rev Req'!H72</f>
        <v>59895.444075240004</v>
      </c>
      <c r="E68" t="s">
        <v>14</v>
      </c>
      <c r="F68" s="25">
        <f t="shared" si="6"/>
        <v>59895.444075240004</v>
      </c>
      <c r="G68" s="25">
        <f t="shared" si="7"/>
        <v>59895.444075240004</v>
      </c>
      <c r="H68" s="25"/>
      <c r="I68" s="25"/>
      <c r="J68" s="27" t="s">
        <v>205</v>
      </c>
      <c r="K68" s="47"/>
      <c r="S68" s="36"/>
      <c r="T68" s="36"/>
    </row>
    <row r="69" spans="1:20" x14ac:dyDescent="0.35">
      <c r="A69" t="s">
        <v>107</v>
      </c>
      <c r="B69" s="4"/>
      <c r="C69" s="46" t="str">
        <f>'Authorized Rev Req'!C74</f>
        <v>Res. M-4841</v>
      </c>
      <c r="D69" s="46">
        <f>'Authorized Rev Req'!H74</f>
        <v>104841.7857923392</v>
      </c>
      <c r="E69" t="s">
        <v>14</v>
      </c>
      <c r="F69" s="25">
        <f t="shared" si="6"/>
        <v>104841.7857923392</v>
      </c>
      <c r="G69" s="25">
        <f t="shared" si="7"/>
        <v>104841.7857923392</v>
      </c>
      <c r="H69" s="25">
        <f t="shared" si="7"/>
        <v>104841.7857923392</v>
      </c>
      <c r="I69" s="25">
        <f t="shared" si="7"/>
        <v>104841.7857923392</v>
      </c>
      <c r="J69" s="27" t="s">
        <v>205</v>
      </c>
      <c r="K69" s="47"/>
    </row>
    <row r="70" spans="1:20" x14ac:dyDescent="0.35">
      <c r="A70" s="32" t="s">
        <v>219</v>
      </c>
      <c r="C70" s="46" t="str">
        <f>'Authorized Rev Req'!C78</f>
        <v>Preliminary Statement  P</v>
      </c>
      <c r="D70" s="46">
        <f>'Authorized Rev Req'!H78</f>
        <v>697.84806011474552</v>
      </c>
      <c r="E70" t="s">
        <v>14</v>
      </c>
      <c r="F70" s="25">
        <f t="shared" si="6"/>
        <v>697.84806011474552</v>
      </c>
      <c r="G70" s="9"/>
      <c r="H70" s="9"/>
      <c r="I70" s="25"/>
      <c r="J70" s="27" t="s">
        <v>205</v>
      </c>
      <c r="K70" s="47"/>
      <c r="S70" s="45"/>
    </row>
    <row r="71" spans="1:20" x14ac:dyDescent="0.35">
      <c r="A71" t="s">
        <v>150</v>
      </c>
      <c r="B71" s="4"/>
      <c r="C71" s="46" t="str">
        <f>'Authorized Rev Req'!C95</f>
        <v xml:space="preserve"> D.18-05-041, D.21-05-031, AL 6385-E-A</v>
      </c>
      <c r="D71" s="46">
        <f>'Authorized Rev Req'!H95</f>
        <v>120736.87385986045</v>
      </c>
      <c r="E71" t="s">
        <v>104</v>
      </c>
      <c r="F71" s="25">
        <f t="shared" si="6"/>
        <v>120736.87385986045</v>
      </c>
      <c r="G71" s="25">
        <f t="shared" ref="G71:I72" si="8">F71</f>
        <v>120736.87385986045</v>
      </c>
      <c r="H71" s="25">
        <f t="shared" si="8"/>
        <v>120736.87385986045</v>
      </c>
      <c r="I71" s="25">
        <f t="shared" si="8"/>
        <v>120736.87385986045</v>
      </c>
      <c r="J71" s="27" t="s">
        <v>205</v>
      </c>
      <c r="K71" s="47"/>
      <c r="S71" s="55"/>
      <c r="T71" s="56"/>
    </row>
    <row r="72" spans="1:20" x14ac:dyDescent="0.35">
      <c r="A72" s="20" t="s">
        <v>153</v>
      </c>
      <c r="B72" s="4"/>
      <c r="C72" s="46" t="str">
        <f>'Authorized Rev Req'!C96</f>
        <v>AL 6385-E-A</v>
      </c>
      <c r="D72" s="46">
        <f>'Authorized Rev Req'!H96</f>
        <v>146819.31924451957</v>
      </c>
      <c r="E72" t="s">
        <v>104</v>
      </c>
      <c r="F72" s="25">
        <f t="shared" si="6"/>
        <v>146819.31924451957</v>
      </c>
      <c r="G72" s="25">
        <f t="shared" si="8"/>
        <v>146819.31924451957</v>
      </c>
      <c r="H72" s="25">
        <f t="shared" si="8"/>
        <v>146819.31924451957</v>
      </c>
      <c r="I72" s="25">
        <f t="shared" si="8"/>
        <v>146819.31924451957</v>
      </c>
      <c r="J72" s="27" t="s">
        <v>205</v>
      </c>
      <c r="K72" s="47"/>
      <c r="R72" s="32"/>
      <c r="S72" s="55"/>
      <c r="T72" s="56"/>
    </row>
    <row r="73" spans="1:20" x14ac:dyDescent="0.35">
      <c r="A73" t="s">
        <v>159</v>
      </c>
      <c r="C73" s="46" t="str">
        <f>'Authorized Rev Req'!C99</f>
        <v>D.23-01-006</v>
      </c>
      <c r="D73" s="46">
        <f>'Authorized Rev Req'!H99</f>
        <v>6368.1093000000001</v>
      </c>
      <c r="E73" t="s">
        <v>14</v>
      </c>
      <c r="F73" s="25">
        <f t="shared" si="6"/>
        <v>6368.1093000000001</v>
      </c>
      <c r="G73" s="25"/>
      <c r="H73" s="25"/>
      <c r="I73" s="25"/>
      <c r="J73" s="27" t="s">
        <v>205</v>
      </c>
      <c r="K73" s="47"/>
      <c r="S73" s="55"/>
      <c r="T73" s="56"/>
    </row>
    <row r="74" spans="1:20" x14ac:dyDescent="0.35">
      <c r="A74" t="s">
        <v>220</v>
      </c>
      <c r="C74" s="46" t="str">
        <f>'Authorized Rev Req'!C80</f>
        <v>D.22-12-009</v>
      </c>
      <c r="D74" s="46">
        <f>'Authorized Rev Req'!H80</f>
        <v>68692.216835208004</v>
      </c>
      <c r="E74" t="s">
        <v>14</v>
      </c>
      <c r="F74" s="25">
        <f t="shared" si="6"/>
        <v>68692.216835208004</v>
      </c>
      <c r="G74" s="25"/>
      <c r="H74" s="25"/>
      <c r="I74" s="25"/>
      <c r="J74" s="27" t="s">
        <v>205</v>
      </c>
      <c r="K74" s="47"/>
      <c r="S74" s="55"/>
      <c r="T74" s="56"/>
    </row>
    <row r="75" spans="1:20" hidden="1" x14ac:dyDescent="0.35">
      <c r="A75" s="20"/>
      <c r="C75" s="46"/>
      <c r="D75" s="46"/>
      <c r="F75" s="25"/>
      <c r="G75" s="25"/>
      <c r="H75" s="25"/>
      <c r="I75" s="25"/>
      <c r="K75" s="47"/>
      <c r="M75" s="20"/>
      <c r="S75" s="55"/>
      <c r="T75" s="56"/>
    </row>
    <row r="76" spans="1:20" hidden="1" x14ac:dyDescent="0.35">
      <c r="A76" s="20"/>
      <c r="C76" s="46"/>
      <c r="D76" s="46"/>
      <c r="F76" s="25"/>
      <c r="G76" s="25"/>
      <c r="H76" s="25"/>
      <c r="I76" s="25"/>
      <c r="K76" s="47"/>
      <c r="M76" s="20"/>
      <c r="S76" s="55"/>
      <c r="T76" s="56"/>
    </row>
    <row r="77" spans="1:20" x14ac:dyDescent="0.35">
      <c r="A77" t="s">
        <v>221</v>
      </c>
      <c r="C77" s="46" t="str">
        <f>'Authorized Rev Req'!C77</f>
        <v>D.18-01-024, AL 5222-E</v>
      </c>
      <c r="D77" s="46">
        <f>'Authorized Rev Req'!H77</f>
        <v>41150.122885676996</v>
      </c>
      <c r="E77" t="s">
        <v>14</v>
      </c>
      <c r="F77" s="25">
        <f>D77</f>
        <v>41150.122885676996</v>
      </c>
      <c r="G77" s="25"/>
      <c r="H77" s="25"/>
      <c r="I77" s="25"/>
      <c r="J77" s="27" t="s">
        <v>205</v>
      </c>
      <c r="K77" s="47"/>
      <c r="S77" s="55"/>
      <c r="T77" s="56"/>
    </row>
    <row r="78" spans="1:20" hidden="1" x14ac:dyDescent="0.35">
      <c r="C78" s="46"/>
      <c r="D78" s="46"/>
      <c r="F78" s="25"/>
      <c r="G78" s="25"/>
      <c r="H78" s="25"/>
      <c r="I78" s="25"/>
      <c r="K78" s="47"/>
      <c r="S78" s="55"/>
      <c r="T78" s="56"/>
    </row>
    <row r="79" spans="1:20" hidden="1" x14ac:dyDescent="0.35">
      <c r="C79" s="46"/>
      <c r="D79" s="46"/>
      <c r="F79" s="25"/>
      <c r="G79" s="25"/>
      <c r="H79" s="25"/>
      <c r="I79" s="25"/>
      <c r="K79" s="47"/>
      <c r="S79" s="55"/>
      <c r="T79" s="56"/>
    </row>
    <row r="80" spans="1:20" hidden="1" x14ac:dyDescent="0.35">
      <c r="C80" s="46"/>
      <c r="D80" s="46"/>
      <c r="F80" s="25"/>
      <c r="G80" s="25"/>
      <c r="H80" s="25"/>
      <c r="I80" s="25"/>
      <c r="K80" s="47"/>
      <c r="S80" s="55"/>
      <c r="T80" s="56"/>
    </row>
    <row r="81" spans="1:21" hidden="1" x14ac:dyDescent="0.35">
      <c r="C81" s="46"/>
      <c r="D81" s="46"/>
      <c r="F81" s="25"/>
      <c r="G81" s="25"/>
      <c r="H81" s="25"/>
      <c r="I81" s="25"/>
      <c r="K81" s="47"/>
      <c r="S81" s="21"/>
      <c r="T81" s="21"/>
    </row>
    <row r="82" spans="1:21" x14ac:dyDescent="0.35">
      <c r="A82" t="s">
        <v>222</v>
      </c>
      <c r="C82" s="46" t="str">
        <f>'Authorized Rev Req'!C94</f>
        <v>D.21-06-015</v>
      </c>
      <c r="D82" s="46">
        <f>'Authorized Rev Req'!H94</f>
        <v>92269.477749198631</v>
      </c>
      <c r="E82" t="s">
        <v>104</v>
      </c>
      <c r="F82" s="25">
        <f>D82</f>
        <v>92269.477749198631</v>
      </c>
      <c r="G82" s="25"/>
      <c r="H82" s="25"/>
      <c r="I82" s="25"/>
      <c r="J82" s="27" t="s">
        <v>205</v>
      </c>
      <c r="K82" s="47"/>
    </row>
    <row r="83" spans="1:21" hidden="1" x14ac:dyDescent="0.35">
      <c r="C83" s="46"/>
      <c r="D83" s="46"/>
      <c r="F83" s="25"/>
      <c r="G83" s="25"/>
      <c r="H83" s="25"/>
      <c r="I83" s="25"/>
      <c r="K83" s="47"/>
    </row>
    <row r="84" spans="1:21" x14ac:dyDescent="0.35">
      <c r="A84" s="32" t="s">
        <v>121</v>
      </c>
      <c r="B84" s="19"/>
      <c r="C84" s="46" t="str">
        <f>'Authorized Rev Req'!C81</f>
        <v>AL 6385-E-A</v>
      </c>
      <c r="D84" s="46">
        <f>'Authorized Rev Req'!H81</f>
        <v>8086.4879999999994</v>
      </c>
      <c r="E84" t="s">
        <v>14</v>
      </c>
      <c r="F84" s="25">
        <f>D84</f>
        <v>8086.4879999999994</v>
      </c>
      <c r="G84" s="25">
        <f t="shared" ref="G84:I86" si="9">F84</f>
        <v>8086.4879999999994</v>
      </c>
      <c r="H84" s="25">
        <f t="shared" si="9"/>
        <v>8086.4879999999994</v>
      </c>
      <c r="I84" s="25">
        <f t="shared" si="9"/>
        <v>8086.4879999999994</v>
      </c>
      <c r="J84" s="27" t="s">
        <v>205</v>
      </c>
      <c r="K84" s="47"/>
    </row>
    <row r="85" spans="1:21" x14ac:dyDescent="0.35">
      <c r="A85" t="s">
        <v>140</v>
      </c>
      <c r="C85" s="46" t="str">
        <f>'Authorized Rev Req'!C90</f>
        <v>D.21-06-015</v>
      </c>
      <c r="D85" s="46">
        <f>'Authorized Rev Req'!H90</f>
        <v>11290.03108608</v>
      </c>
      <c r="E85" t="s">
        <v>104</v>
      </c>
      <c r="F85" s="25">
        <f>D85</f>
        <v>11290.03108608</v>
      </c>
      <c r="G85" s="25">
        <f t="shared" si="9"/>
        <v>11290.03108608</v>
      </c>
      <c r="H85" s="25">
        <f t="shared" si="9"/>
        <v>11290.03108608</v>
      </c>
      <c r="I85" s="25">
        <f t="shared" si="9"/>
        <v>11290.03108608</v>
      </c>
      <c r="J85" s="27" t="s">
        <v>205</v>
      </c>
      <c r="K85" s="47"/>
      <c r="M85" s="32"/>
    </row>
    <row r="86" spans="1:21" x14ac:dyDescent="0.35">
      <c r="A86" t="s">
        <v>144</v>
      </c>
      <c r="C86" s="46" t="str">
        <f>'Authorized Rev Req'!C92</f>
        <v>D.20-08-042</v>
      </c>
      <c r="D86" s="46">
        <f>'Authorized Rev Req'!H92</f>
        <v>93692.071589999992</v>
      </c>
      <c r="E86" t="s">
        <v>104</v>
      </c>
      <c r="F86" s="25">
        <f>D86</f>
        <v>93692.071589999992</v>
      </c>
      <c r="G86" s="25">
        <f t="shared" si="9"/>
        <v>93692.071589999992</v>
      </c>
      <c r="H86" s="25">
        <f t="shared" si="9"/>
        <v>93692.071589999992</v>
      </c>
      <c r="I86" s="25">
        <f t="shared" si="9"/>
        <v>93692.071589999992</v>
      </c>
      <c r="J86" s="27" t="s">
        <v>205</v>
      </c>
      <c r="K86" s="47"/>
    </row>
    <row r="87" spans="1:21" x14ac:dyDescent="0.35">
      <c r="A87" t="s">
        <v>162</v>
      </c>
      <c r="C87" s="46" t="str">
        <f>'Authorized Rev Req'!C100</f>
        <v>D.19-11-017, AL 5698-E</v>
      </c>
      <c r="D87" s="46">
        <f>'Authorized Rev Req'!H100</f>
        <v>1553.6165069999997</v>
      </c>
      <c r="E87" t="s">
        <v>14</v>
      </c>
      <c r="F87" s="25">
        <f>D87</f>
        <v>1553.6165069999997</v>
      </c>
      <c r="G87" s="25"/>
      <c r="H87" s="25"/>
      <c r="I87" s="25"/>
      <c r="J87" s="27" t="s">
        <v>205</v>
      </c>
      <c r="K87" s="47"/>
    </row>
    <row r="88" spans="1:21" hidden="1" x14ac:dyDescent="0.35">
      <c r="C88" s="46"/>
      <c r="D88" s="46"/>
      <c r="F88" s="25"/>
      <c r="G88" s="25"/>
      <c r="H88" s="25"/>
      <c r="I88" s="25"/>
      <c r="J88" s="27" t="s">
        <v>205</v>
      </c>
      <c r="K88" s="47"/>
    </row>
    <row r="89" spans="1:21" x14ac:dyDescent="0.35">
      <c r="A89" t="s">
        <v>223</v>
      </c>
      <c r="C89" s="46" t="str">
        <f>'Authorized Rev Req'!C79</f>
        <v>D.20-12-005</v>
      </c>
      <c r="D89" s="46">
        <f>'Authorized Rev Req'!H79</f>
        <v>10896</v>
      </c>
      <c r="E89" t="s">
        <v>14</v>
      </c>
      <c r="F89" s="25">
        <f>D89</f>
        <v>10896</v>
      </c>
      <c r="G89" s="25"/>
      <c r="H89" s="25"/>
      <c r="I89" s="25"/>
      <c r="J89" s="27" t="s">
        <v>205</v>
      </c>
      <c r="K89" s="47"/>
    </row>
    <row r="90" spans="1:21" x14ac:dyDescent="0.35">
      <c r="A90" t="s">
        <v>224</v>
      </c>
      <c r="C90" s="46" t="str">
        <f>'Authorized Rev Req'!C102</f>
        <v>AL 6385-E-A</v>
      </c>
      <c r="D90" s="46">
        <f>'Authorized Rev Req'!H102</f>
        <v>56079.596161043992</v>
      </c>
      <c r="E90" t="s">
        <v>104</v>
      </c>
      <c r="F90" s="25">
        <f>D90</f>
        <v>56079.596161043992</v>
      </c>
      <c r="G90" s="25"/>
      <c r="H90" s="25"/>
      <c r="I90" s="25"/>
      <c r="J90" s="27" t="s">
        <v>205</v>
      </c>
      <c r="K90" s="47"/>
    </row>
    <row r="91" spans="1:21" x14ac:dyDescent="0.35">
      <c r="A91" s="32" t="s">
        <v>225</v>
      </c>
      <c r="C91" s="51" t="str">
        <f>'Authorized Rev Req'!C73</f>
        <v>D.21-08-006, AL 5857-E</v>
      </c>
      <c r="D91" s="51">
        <f>'Authorized Rev Req'!H73</f>
        <v>17692.879493771157</v>
      </c>
      <c r="E91" t="s">
        <v>104</v>
      </c>
      <c r="F91" s="36">
        <f>D91</f>
        <v>17692.879493771157</v>
      </c>
      <c r="G91" s="50"/>
      <c r="H91" s="54"/>
      <c r="I91" s="25"/>
      <c r="J91" s="27" t="s">
        <v>205</v>
      </c>
      <c r="K91" s="47"/>
    </row>
    <row r="92" spans="1:21" x14ac:dyDescent="0.35">
      <c r="A92" s="20" t="s">
        <v>170</v>
      </c>
      <c r="C92" s="51" t="str">
        <f>'Authorized Rev Req'!C110</f>
        <v>D.22-12-044</v>
      </c>
      <c r="D92" s="51">
        <f>'Authorized Rev Req'!H110</f>
        <v>13317.604733130622</v>
      </c>
      <c r="E92" t="s">
        <v>104</v>
      </c>
      <c r="F92" s="25">
        <f>D92</f>
        <v>13317.604733130622</v>
      </c>
      <c r="G92" s="25">
        <f t="shared" ref="G92:I93" si="10">F92</f>
        <v>13317.604733130622</v>
      </c>
      <c r="H92" s="25">
        <f t="shared" si="10"/>
        <v>13317.604733130622</v>
      </c>
      <c r="I92" s="25">
        <f t="shared" si="10"/>
        <v>13317.604733130622</v>
      </c>
      <c r="J92" s="27" t="s">
        <v>205</v>
      </c>
      <c r="K92" s="47"/>
      <c r="L92" s="25"/>
      <c r="M92" s="25"/>
      <c r="N92" s="25"/>
      <c r="O92" s="52"/>
    </row>
    <row r="93" spans="1:21" x14ac:dyDescent="0.35">
      <c r="A93" s="20" t="s">
        <v>172</v>
      </c>
      <c r="C93" s="51" t="str">
        <f>'Authorized Rev Req'!C112</f>
        <v>D.22-12-044</v>
      </c>
      <c r="D93" s="51">
        <f>'Authorized Rev Req'!H112</f>
        <v>-2058.1393794508531</v>
      </c>
      <c r="E93" t="s">
        <v>104</v>
      </c>
      <c r="F93" s="25">
        <f t="shared" ref="F93:F94" si="11">D93</f>
        <v>-2058.1393794508531</v>
      </c>
      <c r="G93" s="25">
        <f t="shared" si="10"/>
        <v>-2058.1393794508531</v>
      </c>
      <c r="H93" s="25">
        <f t="shared" si="10"/>
        <v>-2058.1393794508531</v>
      </c>
      <c r="I93" s="25">
        <f t="shared" si="10"/>
        <v>-2058.1393794508531</v>
      </c>
      <c r="J93" s="27" t="s">
        <v>205</v>
      </c>
      <c r="K93" s="47"/>
      <c r="L93" s="25"/>
      <c r="M93" s="25"/>
      <c r="N93" s="25"/>
      <c r="O93" s="52"/>
    </row>
    <row r="94" spans="1:21" x14ac:dyDescent="0.35">
      <c r="A94" s="20" t="s">
        <v>174</v>
      </c>
      <c r="C94" s="51" t="str">
        <f>'Authorized Rev Req'!C114</f>
        <v>D.22-12-044</v>
      </c>
      <c r="D94" s="51">
        <f>'Authorized Rev Req'!H114</f>
        <v>14111.999064309779</v>
      </c>
      <c r="E94" t="s">
        <v>104</v>
      </c>
      <c r="F94" s="25">
        <f t="shared" si="11"/>
        <v>14111.999064309779</v>
      </c>
      <c r="G94" s="25"/>
      <c r="H94" s="25"/>
      <c r="I94" s="25"/>
      <c r="J94" s="27" t="s">
        <v>205</v>
      </c>
      <c r="K94" s="47"/>
      <c r="L94" s="25"/>
      <c r="M94" s="25"/>
      <c r="N94" s="25"/>
      <c r="O94" s="52"/>
    </row>
    <row r="95" spans="1:21" x14ac:dyDescent="0.35">
      <c r="A95" s="32" t="s">
        <v>179</v>
      </c>
      <c r="C95" s="51" t="str">
        <f>'Authorized Rev Req'!C118</f>
        <v>D.21-12-011</v>
      </c>
      <c r="D95" s="51">
        <f>'Authorized Rev Req'!H118</f>
        <v>13221.407879999999</v>
      </c>
      <c r="E95" t="s">
        <v>104</v>
      </c>
      <c r="F95" s="36">
        <f>D95</f>
        <v>13221.407879999999</v>
      </c>
      <c r="G95" s="25"/>
      <c r="H95" s="50"/>
      <c r="I95" s="25"/>
      <c r="J95" s="27" t="s">
        <v>205</v>
      </c>
      <c r="K95" s="47"/>
      <c r="L95" s="25"/>
      <c r="M95" s="25"/>
      <c r="N95" s="25"/>
      <c r="O95" s="52"/>
      <c r="R95" s="21">
        <f>SUM(R84:R94)</f>
        <v>0</v>
      </c>
      <c r="S95" s="21">
        <f>SUM(S84:S94)</f>
        <v>0</v>
      </c>
      <c r="T95" s="21">
        <f>SUM(T84:T94)</f>
        <v>0</v>
      </c>
      <c r="U95" s="21">
        <f>SUM(U84:U94)</f>
        <v>0</v>
      </c>
    </row>
    <row r="96" spans="1:21" x14ac:dyDescent="0.35">
      <c r="A96" s="32" t="s">
        <v>226</v>
      </c>
      <c r="C96" s="51" t="str">
        <f>'Authorized Rev Req'!C98</f>
        <v>D.1-12-021, AL 6747-E</v>
      </c>
      <c r="D96" s="51">
        <f>'Authorized Rev Req'!H98</f>
        <v>7971.9297569369992</v>
      </c>
      <c r="E96" t="s">
        <v>104</v>
      </c>
      <c r="F96" s="36">
        <f>D96</f>
        <v>7971.9297569369992</v>
      </c>
      <c r="G96" s="25"/>
      <c r="H96" s="50"/>
      <c r="I96" s="25"/>
      <c r="J96" s="27" t="s">
        <v>206</v>
      </c>
      <c r="K96" s="47"/>
      <c r="L96" s="25"/>
      <c r="M96" s="25"/>
      <c r="N96" s="25"/>
      <c r="O96" s="52"/>
    </row>
    <row r="97" spans="1:15" x14ac:dyDescent="0.35">
      <c r="A97" t="s">
        <v>227</v>
      </c>
      <c r="C97" s="20" t="s">
        <v>228</v>
      </c>
      <c r="D97" s="51">
        <v>6727.6180000000004</v>
      </c>
      <c r="E97" t="s">
        <v>14</v>
      </c>
      <c r="F97" s="36">
        <f>D97</f>
        <v>6727.6180000000004</v>
      </c>
      <c r="G97" s="25">
        <v>15374.550999999999</v>
      </c>
      <c r="H97" s="50">
        <v>25696.947</v>
      </c>
      <c r="I97" s="25">
        <v>40567.163</v>
      </c>
      <c r="J97" s="27" t="s">
        <v>206</v>
      </c>
      <c r="K97" s="47"/>
      <c r="L97" s="25"/>
      <c r="M97" s="25"/>
      <c r="N97" s="25"/>
      <c r="O97" s="52"/>
    </row>
    <row r="98" spans="1:15" x14ac:dyDescent="0.35">
      <c r="A98" s="32"/>
      <c r="D98" s="46"/>
      <c r="F98" s="25"/>
      <c r="G98" s="25"/>
      <c r="H98" s="25"/>
      <c r="I98" s="25"/>
      <c r="K98" s="47"/>
      <c r="L98" s="25"/>
      <c r="M98" s="25"/>
      <c r="N98" s="25"/>
      <c r="O98" s="52"/>
    </row>
    <row r="99" spans="1:15" x14ac:dyDescent="0.35">
      <c r="A99" s="32"/>
      <c r="C99" s="20"/>
      <c r="D99" s="57"/>
      <c r="F99" s="36"/>
      <c r="G99" s="54"/>
      <c r="H99" s="50"/>
      <c r="I99" s="25"/>
      <c r="K99" s="47"/>
    </row>
    <row r="100" spans="1:15" x14ac:dyDescent="0.35">
      <c r="A100" s="58" t="s">
        <v>229</v>
      </c>
      <c r="D100" s="57"/>
      <c r="F100" s="36"/>
      <c r="G100" s="54"/>
      <c r="H100" s="54"/>
      <c r="I100" s="25"/>
      <c r="K100" s="47"/>
    </row>
    <row r="101" spans="1:15" x14ac:dyDescent="0.35">
      <c r="A101" s="32" t="s">
        <v>32</v>
      </c>
      <c r="C101" s="20" t="s">
        <v>230</v>
      </c>
      <c r="D101" s="46">
        <f>SUMIFS('Authorized Rev Req'!$H$9:$H$117,'Authorized Rev Req'!$L$9:$L$117,E101,'Authorized Rev Req'!$M$9:$M$117,"Y")</f>
        <v>533519.26416678389</v>
      </c>
      <c r="E101" t="s">
        <v>32</v>
      </c>
      <c r="F101" s="25">
        <f>$D101</f>
        <v>533519.26416678389</v>
      </c>
      <c r="G101" s="9"/>
      <c r="H101" s="25"/>
      <c r="I101" s="25"/>
      <c r="J101" s="27" t="s">
        <v>205</v>
      </c>
      <c r="K101" s="47"/>
    </row>
    <row r="102" spans="1:15" x14ac:dyDescent="0.35">
      <c r="A102" s="32" t="s">
        <v>14</v>
      </c>
      <c r="C102" s="20" t="s">
        <v>230</v>
      </c>
      <c r="D102" s="46">
        <f>SUMIFS('Authorized Rev Req'!$H$9:$H$117,'Authorized Rev Req'!$L$9:$L$117,E102,'Authorized Rev Req'!$M$9:$M$117,"Y")</f>
        <v>575412.34357814363</v>
      </c>
      <c r="E102" s="32" t="s">
        <v>14</v>
      </c>
      <c r="F102" s="25">
        <f>$D102</f>
        <v>575412.34357814363</v>
      </c>
      <c r="G102" s="25"/>
      <c r="I102" s="25"/>
      <c r="J102" s="27" t="s">
        <v>205</v>
      </c>
      <c r="K102" s="47"/>
    </row>
    <row r="103" spans="1:15" x14ac:dyDescent="0.35">
      <c r="A103" s="32" t="s">
        <v>16</v>
      </c>
      <c r="C103" s="20" t="s">
        <v>230</v>
      </c>
      <c r="D103" s="46">
        <f>SUMIFS('Authorized Rev Req'!$H$9:$H$117,'Authorized Rev Req'!$L$9:$L$117,E103,'Authorized Rev Req'!$M$9:$M$117,"Y")</f>
        <v>33447.156588696853</v>
      </c>
      <c r="E103" s="32" t="s">
        <v>16</v>
      </c>
      <c r="F103" s="25">
        <f>$D103</f>
        <v>33447.156588696853</v>
      </c>
      <c r="G103" s="9"/>
      <c r="J103" s="27" t="s">
        <v>205</v>
      </c>
      <c r="K103" s="47"/>
    </row>
    <row r="104" spans="1:15" x14ac:dyDescent="0.35">
      <c r="A104" s="32" t="s">
        <v>45</v>
      </c>
      <c r="C104" s="20" t="s">
        <v>230</v>
      </c>
      <c r="D104" s="46">
        <f>SUMIFS('Authorized Rev Req'!$H$9:$H$117,'Authorized Rev Req'!$L$9:$L$117,E104,'Authorized Rev Req'!$M$9:$M$117,"Y")</f>
        <v>18382.069849083746</v>
      </c>
      <c r="E104" s="32" t="s">
        <v>45</v>
      </c>
      <c r="F104" s="25">
        <f t="shared" ref="F104:F109" si="12">$D104</f>
        <v>18382.069849083746</v>
      </c>
      <c r="G104" s="9"/>
      <c r="H104" s="25"/>
      <c r="I104" s="25"/>
      <c r="J104" s="27" t="s">
        <v>205</v>
      </c>
      <c r="K104" s="47"/>
    </row>
    <row r="105" spans="1:15" x14ac:dyDescent="0.35">
      <c r="A105" s="32" t="s">
        <v>104</v>
      </c>
      <c r="C105" s="20" t="s">
        <v>230</v>
      </c>
      <c r="D105" s="46">
        <f>SUMIFS('Authorized Rev Req'!$H$9:$H$117,'Authorized Rev Req'!$L$9:$L$117,E105,'Authorized Rev Req'!$M$9:$M$117,"Y")</f>
        <v>180920.39476954547</v>
      </c>
      <c r="E105" s="32" t="s">
        <v>104</v>
      </c>
      <c r="F105" s="25">
        <f t="shared" si="12"/>
        <v>180920.39476954547</v>
      </c>
      <c r="G105" s="9"/>
      <c r="H105" s="25"/>
      <c r="I105" s="25"/>
      <c r="J105" s="27" t="s">
        <v>205</v>
      </c>
      <c r="K105" s="47"/>
    </row>
    <row r="106" spans="1:15" x14ac:dyDescent="0.35">
      <c r="A106" s="32" t="s">
        <v>29</v>
      </c>
      <c r="C106" s="20" t="s">
        <v>230</v>
      </c>
      <c r="D106" s="46">
        <f>SUMIFS('Authorized Rev Req'!$H$9:$H$117,'Authorized Rev Req'!$L$9:$L$117,E106,'Authorized Rev Req'!$M$9:$M$117,"Y")</f>
        <v>-7078.6849770974941</v>
      </c>
      <c r="E106" s="32" t="s">
        <v>29</v>
      </c>
      <c r="F106" s="25">
        <f t="shared" si="12"/>
        <v>-7078.6849770974941</v>
      </c>
      <c r="G106" s="9"/>
      <c r="H106" s="25"/>
      <c r="I106" s="25"/>
      <c r="J106" s="27" t="s">
        <v>205</v>
      </c>
      <c r="K106" s="47"/>
    </row>
    <row r="107" spans="1:15" x14ac:dyDescent="0.35">
      <c r="A107" s="32" t="s">
        <v>39</v>
      </c>
      <c r="C107" s="20" t="s">
        <v>230</v>
      </c>
      <c r="D107" s="46">
        <f>SUMIFS('Authorized Rev Req'!$H$9:$H$117,'Authorized Rev Req'!$L$9:$L$117,E107,'Authorized Rev Req'!$M$9:$M$117,"Y")</f>
        <v>-56973.321812328577</v>
      </c>
      <c r="E107" s="32" t="s">
        <v>39</v>
      </c>
      <c r="F107" s="25">
        <f t="shared" si="12"/>
        <v>-56973.321812328577</v>
      </c>
      <c r="G107" s="9"/>
      <c r="H107" s="25"/>
      <c r="I107" s="25"/>
      <c r="J107" s="27" t="s">
        <v>205</v>
      </c>
      <c r="K107" s="47"/>
    </row>
    <row r="108" spans="1:15" x14ac:dyDescent="0.35">
      <c r="A108" s="32" t="s">
        <v>41</v>
      </c>
      <c r="C108" s="20" t="s">
        <v>230</v>
      </c>
      <c r="D108" s="46">
        <f>SUMIFS('Authorized Rev Req'!$H$9:$H$117,'Authorized Rev Req'!$L$9:$L$117,E108,'Authorized Rev Req'!$M$9:$M$117,"Y")</f>
        <v>-3963.8680499774641</v>
      </c>
      <c r="E108" s="32" t="s">
        <v>41</v>
      </c>
      <c r="F108" s="25">
        <f t="shared" si="12"/>
        <v>-3963.8680499774641</v>
      </c>
      <c r="G108" s="9"/>
      <c r="H108" s="25"/>
      <c r="I108" s="25"/>
      <c r="J108" s="27" t="s">
        <v>205</v>
      </c>
      <c r="K108" s="47"/>
    </row>
    <row r="109" spans="1:15" x14ac:dyDescent="0.35">
      <c r="A109" s="32" t="s">
        <v>21</v>
      </c>
      <c r="C109" s="20" t="s">
        <v>230</v>
      </c>
      <c r="D109" s="46">
        <f>SUMIFS('Authorized Rev Req'!$H$9:$H$117,'Authorized Rev Req'!$L$9:$L$117,E109,'Authorized Rev Req'!$M$9:$M$117,"Y")</f>
        <v>82612.683951972984</v>
      </c>
      <c r="E109" s="32" t="s">
        <v>21</v>
      </c>
      <c r="F109" s="25">
        <f t="shared" si="12"/>
        <v>82612.683951972984</v>
      </c>
      <c r="G109" s="9"/>
      <c r="I109" s="25"/>
      <c r="J109" s="27" t="s">
        <v>205</v>
      </c>
      <c r="K109" s="47"/>
      <c r="L109" s="27"/>
    </row>
    <row r="110" spans="1:15" x14ac:dyDescent="0.35">
      <c r="A110" s="32"/>
      <c r="C110" s="20"/>
      <c r="D110" s="51"/>
      <c r="F110" s="36"/>
      <c r="G110" s="54"/>
      <c r="H110" s="54"/>
      <c r="I110" s="25"/>
      <c r="K110" s="27"/>
    </row>
    <row r="111" spans="1:15" x14ac:dyDescent="0.35">
      <c r="A111" s="4" t="s">
        <v>182</v>
      </c>
      <c r="D111" s="51">
        <f>SUM(F111:I111)</f>
        <v>0</v>
      </c>
      <c r="F111" s="54"/>
      <c r="G111" s="54"/>
      <c r="H111" s="54"/>
      <c r="I111" s="25"/>
      <c r="K111" s="27"/>
      <c r="L111" s="27"/>
    </row>
    <row r="112" spans="1:15" x14ac:dyDescent="0.35">
      <c r="A112" t="s">
        <v>231</v>
      </c>
      <c r="C112" t="str">
        <f>'Authorized Rev Req'!C123</f>
        <v>ER22-2986-000</v>
      </c>
      <c r="D112" s="46">
        <f>'Authorized Rev Req'!H123</f>
        <v>3183965.255121164</v>
      </c>
      <c r="E112" t="s">
        <v>185</v>
      </c>
      <c r="F112" s="25">
        <f t="shared" ref="F112:F113" si="13">$D112</f>
        <v>3183965.255121164</v>
      </c>
      <c r="G112" s="25">
        <f t="shared" ref="G112:I113" si="14">F112</f>
        <v>3183965.255121164</v>
      </c>
      <c r="H112" s="25">
        <f t="shared" si="14"/>
        <v>3183965.255121164</v>
      </c>
      <c r="I112" s="25">
        <f t="shared" si="14"/>
        <v>3183965.255121164</v>
      </c>
      <c r="J112" s="27" t="s">
        <v>205</v>
      </c>
      <c r="K112" s="27"/>
    </row>
    <row r="113" spans="1:21" x14ac:dyDescent="0.35">
      <c r="A113" s="32" t="s">
        <v>232</v>
      </c>
      <c r="C113" t="str">
        <f>CONCATENATE('Authorized Rev Req'!B124," / ",'Authorized Rev Req'!B125,"")</f>
        <v>ER23-595-000 / ER22-2986-000</v>
      </c>
      <c r="D113" s="46">
        <f>SUM('Authorized Rev Req'!H124:H127)</f>
        <v>88530.289555328272</v>
      </c>
      <c r="E113" t="s">
        <v>188</v>
      </c>
      <c r="F113" s="25">
        <f t="shared" si="13"/>
        <v>88530.289555328272</v>
      </c>
      <c r="G113" s="25">
        <f t="shared" si="14"/>
        <v>88530.289555328272</v>
      </c>
      <c r="H113" s="25">
        <f t="shared" si="14"/>
        <v>88530.289555328272</v>
      </c>
      <c r="I113" s="25">
        <f t="shared" si="14"/>
        <v>88530.289555328272</v>
      </c>
      <c r="J113" s="27" t="s">
        <v>205</v>
      </c>
      <c r="K113" s="27"/>
    </row>
    <row r="114" spans="1:21" x14ac:dyDescent="0.35">
      <c r="D114" s="51"/>
      <c r="F114" s="25"/>
      <c r="G114" s="25"/>
      <c r="H114" s="25"/>
      <c r="I114" s="25"/>
      <c r="K114" s="54"/>
      <c r="L114" s="25"/>
      <c r="M114" s="25"/>
      <c r="N114" s="54"/>
      <c r="O114" s="59"/>
    </row>
    <row r="115" spans="1:21" x14ac:dyDescent="0.35">
      <c r="D115" s="51"/>
      <c r="F115" s="54"/>
      <c r="G115" s="25"/>
      <c r="H115" s="25"/>
      <c r="I115" s="25"/>
      <c r="K115" s="54"/>
      <c r="L115" s="25"/>
      <c r="M115" s="25"/>
      <c r="N115" s="54"/>
      <c r="O115" s="59"/>
    </row>
    <row r="116" spans="1:21" ht="15" thickBot="1" x14ac:dyDescent="0.4">
      <c r="A116" s="4" t="s">
        <v>233</v>
      </c>
      <c r="D116" s="60">
        <f>SUM(D10:D115)</f>
        <v>16598662.003485905</v>
      </c>
      <c r="E116" s="36"/>
      <c r="F116" s="61">
        <f>SUM(F10:F113)</f>
        <v>16598662.003485905</v>
      </c>
      <c r="G116" s="61">
        <f>SUM(G10:G113)</f>
        <v>13876588.293241063</v>
      </c>
      <c r="H116" s="61">
        <f>SUM(H10:H113)</f>
        <v>13504336.847463323</v>
      </c>
      <c r="I116" s="62">
        <f>SUM(I10:I113)</f>
        <v>13454247.625668323</v>
      </c>
      <c r="J116"/>
      <c r="K116" s="27"/>
    </row>
    <row r="117" spans="1:21" ht="15" thickTop="1" x14ac:dyDescent="0.35">
      <c r="D117" s="51">
        <f>D116-B5</f>
        <v>6727.6179999988526</v>
      </c>
      <c r="E117" s="36"/>
      <c r="F117" s="36"/>
      <c r="G117" s="36"/>
      <c r="H117" s="36"/>
      <c r="I117" s="36"/>
      <c r="K117" s="27"/>
    </row>
    <row r="118" spans="1:21" x14ac:dyDescent="0.35">
      <c r="D118" s="37"/>
    </row>
    <row r="119" spans="1:21" ht="30.75" customHeight="1" x14ac:dyDescent="0.35">
      <c r="A119" s="40" t="s">
        <v>234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63"/>
      <c r="Q119" s="45" t="s">
        <v>235</v>
      </c>
      <c r="R119" s="45"/>
    </row>
    <row r="120" spans="1:21" ht="75" customHeight="1" x14ac:dyDescent="0.35">
      <c r="A120" s="7" t="s">
        <v>6</v>
      </c>
      <c r="B120" s="7" t="s">
        <v>236</v>
      </c>
      <c r="C120" s="64" t="s">
        <v>237</v>
      </c>
      <c r="D120" s="65" t="s">
        <v>238</v>
      </c>
      <c r="E120" s="64" t="s">
        <v>239</v>
      </c>
      <c r="F120" s="44"/>
      <c r="G120" s="44"/>
      <c r="H120" s="44"/>
      <c r="I120" s="44"/>
      <c r="J120" s="64" t="s">
        <v>203</v>
      </c>
      <c r="K120" s="66" t="s">
        <v>240</v>
      </c>
      <c r="L120" s="66"/>
      <c r="M120" s="66"/>
      <c r="N120" s="66"/>
      <c r="O120" s="67" t="s">
        <v>241</v>
      </c>
      <c r="R120" s="7">
        <f>K121</f>
        <v>2023</v>
      </c>
      <c r="S120" s="7">
        <f t="shared" ref="S120:U120" si="15">L121</f>
        <v>2024</v>
      </c>
      <c r="T120" s="7">
        <f t="shared" si="15"/>
        <v>2025</v>
      </c>
      <c r="U120" s="7">
        <f t="shared" si="15"/>
        <v>2026</v>
      </c>
    </row>
    <row r="121" spans="1:21" x14ac:dyDescent="0.35">
      <c r="A121" s="4" t="s">
        <v>11</v>
      </c>
      <c r="C121" s="68"/>
      <c r="D121" s="69"/>
      <c r="E121" s="68"/>
      <c r="F121">
        <f>F$9</f>
        <v>2023</v>
      </c>
      <c r="G121">
        <f>G$9</f>
        <v>2024</v>
      </c>
      <c r="H121">
        <f>H$9</f>
        <v>2025</v>
      </c>
      <c r="I121">
        <v>2026</v>
      </c>
      <c r="J121"/>
      <c r="K121">
        <f>F$9</f>
        <v>2023</v>
      </c>
      <c r="L121">
        <f>G$9</f>
        <v>2024</v>
      </c>
      <c r="M121">
        <f>H$9</f>
        <v>2025</v>
      </c>
      <c r="N121">
        <v>2026</v>
      </c>
      <c r="O121" s="21"/>
      <c r="Q121" t="s">
        <v>32</v>
      </c>
      <c r="R121" s="55">
        <f>SUM(R10,SUMIFS(K$122:K$147,$E$122:$E$147,$Q121,$O$122:$O$147,"y"))</f>
        <v>4548529.9373542331</v>
      </c>
      <c r="S121" s="55">
        <f>SUM(S10,SUMIFS(L$122:L$147,$E$122:$E$147,$Q121,$O$122:$O$147,"y"))</f>
        <v>4015010.6731874496</v>
      </c>
      <c r="T121" s="55">
        <f>SUM(T10,SUMIFS(M$122:M$147,$E$122:$E$147,$Q121,$O$122:$O$147,"y"))</f>
        <v>4015010.6731874496</v>
      </c>
      <c r="U121" s="55">
        <f>SUM(U10,SUMIFS(N$122:N$147,$E$122:$E$147,$Q121,$O$122:$O$147,"y"))</f>
        <v>4015010.6731874496</v>
      </c>
    </row>
    <row r="122" spans="1:21" x14ac:dyDescent="0.35">
      <c r="A122" t="s">
        <v>242</v>
      </c>
      <c r="B122" t="s">
        <v>243</v>
      </c>
      <c r="C122" s="53" t="s">
        <v>244</v>
      </c>
      <c r="D122" s="51">
        <f>F122</f>
        <v>6849</v>
      </c>
      <c r="E122" t="s">
        <v>14</v>
      </c>
      <c r="F122" s="25">
        <v>6849</v>
      </c>
      <c r="G122" s="25">
        <v>3511</v>
      </c>
      <c r="H122" s="25">
        <v>1549</v>
      </c>
      <c r="I122" s="25">
        <v>1549</v>
      </c>
      <c r="J122" s="27" t="s">
        <v>206</v>
      </c>
      <c r="K122" s="25">
        <f>F122</f>
        <v>6849</v>
      </c>
      <c r="L122" s="25">
        <f>G122</f>
        <v>3511</v>
      </c>
      <c r="M122" s="25">
        <f>H122</f>
        <v>1549</v>
      </c>
      <c r="N122" s="25">
        <f>I122</f>
        <v>1549</v>
      </c>
      <c r="O122" s="52" t="str">
        <f>VLOOKUP(A122,[1]Summary!$B$8:$E$26,3,FALSE)</f>
        <v>Y</v>
      </c>
      <c r="Q122" t="s">
        <v>45</v>
      </c>
      <c r="R122" s="55">
        <f t="shared" ref="R122:U134" si="16">SUM(R12,SUMIFS(K$122:K$147,$E$122:$E$147,$Q122,$O$122:$O$147,"y"))</f>
        <v>206716.73071733187</v>
      </c>
      <c r="S122" s="55">
        <f t="shared" ref="S122:U124" si="17">SUM(S12,SUMIFS(L$122:L$144,$E$122:$E$144,$Q122,$O$122:$O$144,"y"))</f>
        <v>188334.66086824812</v>
      </c>
      <c r="T122" s="55">
        <f t="shared" si="17"/>
        <v>188334.66086824812</v>
      </c>
      <c r="U122" s="55">
        <f t="shared" si="17"/>
        <v>188334.66086824812</v>
      </c>
    </row>
    <row r="123" spans="1:21" x14ac:dyDescent="0.35">
      <c r="A123" t="s">
        <v>245</v>
      </c>
      <c r="B123" t="s">
        <v>246</v>
      </c>
      <c r="C123" s="53" t="s">
        <v>247</v>
      </c>
      <c r="D123" s="51">
        <f>F123</f>
        <v>8519323.5964275151</v>
      </c>
      <c r="E123" t="s">
        <v>14</v>
      </c>
      <c r="F123" s="25">
        <v>8519323.5964275151</v>
      </c>
      <c r="G123" s="25">
        <v>8895700.6882807035</v>
      </c>
      <c r="H123" s="25">
        <v>9304351.6108822897</v>
      </c>
      <c r="I123" s="25">
        <v>9773904.7649122458</v>
      </c>
      <c r="J123" s="27" t="s">
        <v>205</v>
      </c>
      <c r="K123" s="25">
        <f>F123-F10-F11-F13</f>
        <v>2827776.5008033589</v>
      </c>
      <c r="L123" s="25">
        <f>G123-G10-G11</f>
        <v>3608477.9926565471</v>
      </c>
      <c r="M123" s="25">
        <f>H123-H10-H11</f>
        <v>4017128.9152581333</v>
      </c>
      <c r="N123" s="25">
        <f>I123-I10-I11</f>
        <v>4486682.0692880889</v>
      </c>
      <c r="O123" s="52" t="str">
        <f>VLOOKUP(A123,[1]Summary!$B$8:$E$26,3,FALSE)</f>
        <v>Y</v>
      </c>
      <c r="Q123" t="s">
        <v>14</v>
      </c>
      <c r="R123" s="55">
        <f t="shared" si="16"/>
        <v>9194042.2056072969</v>
      </c>
      <c r="S123" s="55">
        <f t="shared" si="17"/>
        <v>8742185.8129005916</v>
      </c>
      <c r="T123" s="55">
        <f t="shared" si="17"/>
        <v>9097991.6874269377</v>
      </c>
      <c r="U123" s="55">
        <f t="shared" si="17"/>
        <v>9582415.057456892</v>
      </c>
    </row>
    <row r="124" spans="1:21" x14ac:dyDescent="0.35">
      <c r="A124" t="s">
        <v>245</v>
      </c>
      <c r="B124" t="s">
        <v>246</v>
      </c>
      <c r="C124" s="53" t="s">
        <v>247</v>
      </c>
      <c r="D124" s="46">
        <f>F124</f>
        <v>2432348.0245049857</v>
      </c>
      <c r="E124" t="s">
        <v>21</v>
      </c>
      <c r="F124" s="25">
        <v>2432348.0245049857</v>
      </c>
      <c r="G124" s="25">
        <v>2440374.3308907892</v>
      </c>
      <c r="H124" s="25">
        <v>2021921.0293999708</v>
      </c>
      <c r="I124" s="25">
        <v>1326333.4521740072</v>
      </c>
      <c r="J124" s="27" t="s">
        <v>205</v>
      </c>
      <c r="K124" s="25">
        <f>F124-F12</f>
        <v>145743.82550900429</v>
      </c>
      <c r="L124" s="25">
        <f>G124-G12</f>
        <v>153770.1318948078</v>
      </c>
      <c r="M124" s="25">
        <f>H124-H12</f>
        <v>-264683.16959601059</v>
      </c>
      <c r="N124" s="25">
        <f>I124-I12</f>
        <v>-960270.74682197417</v>
      </c>
      <c r="O124" s="52" t="str">
        <f>VLOOKUP(A124,[1]Summary!$B$8:$E$26,3,FALSE)</f>
        <v>Y</v>
      </c>
      <c r="Q124" t="s">
        <v>101</v>
      </c>
      <c r="R124" s="55">
        <f t="shared" si="16"/>
        <v>-491405.31559989386</v>
      </c>
      <c r="S124" s="55">
        <f t="shared" si="17"/>
        <v>-491405.31559989386</v>
      </c>
      <c r="T124" s="55">
        <f t="shared" si="17"/>
        <v>-491405.31559989386</v>
      </c>
      <c r="U124" s="55">
        <f t="shared" si="17"/>
        <v>-491405.31559989386</v>
      </c>
    </row>
    <row r="125" spans="1:21" x14ac:dyDescent="0.35">
      <c r="A125" t="s">
        <v>248</v>
      </c>
      <c r="B125" s="20" t="s">
        <v>249</v>
      </c>
      <c r="C125" s="53" t="s">
        <v>250</v>
      </c>
      <c r="D125" s="46">
        <f t="shared" ref="D125:D126" si="18">F125</f>
        <v>712200</v>
      </c>
      <c r="E125" t="s">
        <v>16</v>
      </c>
      <c r="F125" s="25">
        <v>712200</v>
      </c>
      <c r="G125" s="25">
        <f>F125</f>
        <v>712200</v>
      </c>
      <c r="H125" s="25"/>
      <c r="J125" s="27" t="s">
        <v>206</v>
      </c>
      <c r="K125" s="25">
        <f t="shared" ref="K125:M127" si="19">F125</f>
        <v>712200</v>
      </c>
      <c r="L125" s="25">
        <f t="shared" si="19"/>
        <v>712200</v>
      </c>
      <c r="M125" s="25"/>
      <c r="N125" s="25"/>
      <c r="O125" s="52" t="str">
        <f>VLOOKUP(A125,[1]Summary!$B$8:$E$26,3,FALSE)</f>
        <v>Y</v>
      </c>
      <c r="Q125" t="s">
        <v>41</v>
      </c>
      <c r="R125" s="55">
        <f t="shared" si="16"/>
        <v>23201.346266335462</v>
      </c>
      <c r="S125" s="55">
        <f t="shared" si="16"/>
        <v>27165.214316312926</v>
      </c>
      <c r="T125" s="55">
        <f t="shared" si="16"/>
        <v>27165.214316312926</v>
      </c>
      <c r="U125" s="55">
        <f t="shared" si="16"/>
        <v>27165.214316312926</v>
      </c>
    </row>
    <row r="126" spans="1:21" x14ac:dyDescent="0.35">
      <c r="A126" t="s">
        <v>248</v>
      </c>
      <c r="B126" s="20" t="s">
        <v>249</v>
      </c>
      <c r="C126" s="53" t="s">
        <v>251</v>
      </c>
      <c r="D126" s="46">
        <f t="shared" si="18"/>
        <v>0</v>
      </c>
      <c r="E126" t="s">
        <v>21</v>
      </c>
      <c r="G126" s="25">
        <v>8233</v>
      </c>
      <c r="H126" s="25">
        <f>G126</f>
        <v>8233</v>
      </c>
      <c r="J126" s="27" t="s">
        <v>206</v>
      </c>
      <c r="K126" s="25"/>
      <c r="L126" s="25">
        <f t="shared" si="19"/>
        <v>8233</v>
      </c>
      <c r="M126" s="25">
        <f t="shared" si="19"/>
        <v>8233</v>
      </c>
      <c r="N126" s="25"/>
      <c r="O126" s="52" t="str">
        <f>VLOOKUP(A126,[1]Summary!$B$8:$E$26,3,FALSE)</f>
        <v>Y</v>
      </c>
      <c r="Q126" t="s">
        <v>29</v>
      </c>
      <c r="R126" s="55">
        <f t="shared" si="16"/>
        <v>111448.8260379025</v>
      </c>
      <c r="S126" s="55">
        <f t="shared" si="16"/>
        <v>118527.511015</v>
      </c>
      <c r="T126" s="55">
        <f t="shared" si="16"/>
        <v>118527.511015</v>
      </c>
      <c r="U126" s="55">
        <f t="shared" si="16"/>
        <v>106760</v>
      </c>
    </row>
    <row r="127" spans="1:21" ht="15" customHeight="1" x14ac:dyDescent="0.35">
      <c r="A127" t="s">
        <v>118</v>
      </c>
      <c r="B127" s="20" t="s">
        <v>252</v>
      </c>
      <c r="C127" s="53" t="s">
        <v>253</v>
      </c>
      <c r="D127" s="46">
        <f>F127</f>
        <v>0</v>
      </c>
      <c r="E127" t="s">
        <v>14</v>
      </c>
      <c r="F127" s="25"/>
      <c r="G127" s="25">
        <f>199905</f>
        <v>199905</v>
      </c>
      <c r="H127" s="25">
        <f>G127</f>
        <v>199905</v>
      </c>
      <c r="I127" s="25">
        <f>H127</f>
        <v>199905</v>
      </c>
      <c r="J127" s="36" t="s">
        <v>206</v>
      </c>
      <c r="K127" s="25"/>
      <c r="L127" s="25">
        <f t="shared" si="19"/>
        <v>199905</v>
      </c>
      <c r="M127" s="25">
        <f t="shared" si="19"/>
        <v>199905</v>
      </c>
      <c r="N127" s="25">
        <f>I127</f>
        <v>199905</v>
      </c>
      <c r="O127" s="52" t="str">
        <f>VLOOKUP(A127,[1]Summary!$B$8:$E$26,3,FALSE)</f>
        <v>Y</v>
      </c>
      <c r="Q127" t="s">
        <v>104</v>
      </c>
      <c r="R127" s="55">
        <f t="shared" si="16"/>
        <v>786070.6772472919</v>
      </c>
      <c r="S127" s="55">
        <f t="shared" si="16"/>
        <v>403802.99237248598</v>
      </c>
      <c r="T127" s="55">
        <f t="shared" si="16"/>
        <v>403802.99237248598</v>
      </c>
      <c r="U127" s="55">
        <f t="shared" si="16"/>
        <v>403802.99237248598</v>
      </c>
    </row>
    <row r="128" spans="1:21" ht="15" customHeight="1" x14ac:dyDescent="0.35">
      <c r="A128" s="53" t="s">
        <v>254</v>
      </c>
      <c r="B128" t="s">
        <v>246</v>
      </c>
      <c r="C128" s="53" t="s">
        <v>255</v>
      </c>
      <c r="D128" s="46">
        <f>F128</f>
        <v>14764.779739538222</v>
      </c>
      <c r="E128" t="s">
        <v>14</v>
      </c>
      <c r="F128" s="70">
        <v>14764.779739538222</v>
      </c>
      <c r="G128" s="70"/>
      <c r="J128" s="27" t="s">
        <v>206</v>
      </c>
      <c r="K128" s="25">
        <f>F128</f>
        <v>14764.779739538222</v>
      </c>
      <c r="L128" s="25"/>
      <c r="M128" s="9"/>
      <c r="N128" s="9"/>
      <c r="O128" s="52" t="str">
        <f>VLOOKUP(A128,[1]Summary!$B$8:$E$26,3,FALSE)</f>
        <v>Y</v>
      </c>
      <c r="Q128" t="s">
        <v>67</v>
      </c>
      <c r="R128" s="55">
        <f t="shared" si="16"/>
        <v>378335.58635205327</v>
      </c>
      <c r="S128" s="55">
        <f t="shared" si="16"/>
        <v>378335.58635205327</v>
      </c>
      <c r="T128" s="55">
        <f t="shared" si="16"/>
        <v>378335.58635205327</v>
      </c>
      <c r="U128" s="55">
        <f t="shared" si="16"/>
        <v>378335.58635205327</v>
      </c>
    </row>
    <row r="129" spans="1:23" ht="15" customHeight="1" x14ac:dyDescent="0.35">
      <c r="A129" t="s">
        <v>256</v>
      </c>
      <c r="B129" s="20" t="s">
        <v>257</v>
      </c>
      <c r="C129" s="53" t="s">
        <v>258</v>
      </c>
      <c r="D129" s="46">
        <f>F129</f>
        <v>1116043.8168838522</v>
      </c>
      <c r="E129" t="s">
        <v>16</v>
      </c>
      <c r="F129" s="25">
        <v>1116043.8168838522</v>
      </c>
      <c r="G129" s="27"/>
      <c r="J129" s="27" t="s">
        <v>206</v>
      </c>
      <c r="K129" s="25">
        <f>F129</f>
        <v>1116043.8168838522</v>
      </c>
      <c r="L129" s="25">
        <f>G129</f>
        <v>0</v>
      </c>
      <c r="M129" s="25"/>
      <c r="N129" s="25"/>
      <c r="O129" s="52" t="str">
        <f>VLOOKUP(A129,[1]Summary!$B$8:$E$26,3,FALSE)</f>
        <v>Y</v>
      </c>
      <c r="Q129" s="32" t="s">
        <v>39</v>
      </c>
      <c r="R129" s="55">
        <f t="shared" si="16"/>
        <v>-56973.321812328577</v>
      </c>
      <c r="S129" s="55">
        <f t="shared" si="16"/>
        <v>0</v>
      </c>
      <c r="T129" s="55">
        <f t="shared" si="16"/>
        <v>0</v>
      </c>
      <c r="U129" s="55">
        <f t="shared" si="16"/>
        <v>0</v>
      </c>
    </row>
    <row r="130" spans="1:23" ht="15" customHeight="1" x14ac:dyDescent="0.35">
      <c r="A130" t="s">
        <v>259</v>
      </c>
      <c r="B130" s="20" t="s">
        <v>257</v>
      </c>
      <c r="C130" s="53" t="s">
        <v>258</v>
      </c>
      <c r="D130" s="46">
        <f>F130</f>
        <v>0</v>
      </c>
      <c r="E130" t="s">
        <v>16</v>
      </c>
      <c r="G130" s="27">
        <v>176101.4644897554</v>
      </c>
      <c r="H130" s="27">
        <v>15161.483883774034</v>
      </c>
      <c r="J130" s="27" t="s">
        <v>206</v>
      </c>
      <c r="L130" s="25">
        <f>G130</f>
        <v>176101.4644897554</v>
      </c>
      <c r="M130" s="25">
        <f>H130</f>
        <v>15161.483883774034</v>
      </c>
      <c r="N130" s="25"/>
      <c r="O130" s="52" t="str">
        <f>VLOOKUP(A130,[1]Summary!$B$8:$E$26,3,FALSE)</f>
        <v>Y</v>
      </c>
      <c r="Q130" s="68" t="s">
        <v>185</v>
      </c>
      <c r="R130" s="55">
        <f t="shared" si="16"/>
        <v>3183965.255121164</v>
      </c>
      <c r="S130" s="55">
        <f t="shared" si="16"/>
        <v>3183965.255121164</v>
      </c>
      <c r="T130" s="55">
        <f t="shared" si="16"/>
        <v>3183965.255121164</v>
      </c>
      <c r="U130" s="55">
        <f t="shared" si="16"/>
        <v>3183965.255121164</v>
      </c>
    </row>
    <row r="131" spans="1:23" ht="15" customHeight="1" x14ac:dyDescent="0.35">
      <c r="A131" t="s">
        <v>259</v>
      </c>
      <c r="B131" s="20" t="s">
        <v>257</v>
      </c>
      <c r="C131" s="53" t="s">
        <v>258</v>
      </c>
      <c r="D131" s="46">
        <f>F131</f>
        <v>0</v>
      </c>
      <c r="E131" t="s">
        <v>21</v>
      </c>
      <c r="H131" s="27">
        <v>4431.5874705635943</v>
      </c>
      <c r="I131" s="27"/>
      <c r="J131" s="27" t="s">
        <v>206</v>
      </c>
      <c r="L131" s="25"/>
      <c r="M131" s="25">
        <f>H131</f>
        <v>4431.5874705635943</v>
      </c>
      <c r="O131" s="52" t="str">
        <f>VLOOKUP(A131,[1]Summary!$B$8:$E$26,3,FALSE)</f>
        <v>Y</v>
      </c>
      <c r="Q131" t="s">
        <v>188</v>
      </c>
      <c r="R131" s="55">
        <f t="shared" si="16"/>
        <v>88530.289555328272</v>
      </c>
      <c r="S131" s="55">
        <f t="shared" si="16"/>
        <v>88530.289555328272</v>
      </c>
      <c r="T131" s="55">
        <f t="shared" si="16"/>
        <v>88530.289555328272</v>
      </c>
      <c r="U131" s="55">
        <f t="shared" si="16"/>
        <v>88530.289555328272</v>
      </c>
      <c r="W131" s="32"/>
    </row>
    <row r="132" spans="1:23" x14ac:dyDescent="0.35">
      <c r="Q132" t="s">
        <v>21</v>
      </c>
      <c r="R132" s="55">
        <f t="shared" si="16"/>
        <v>304471.63829261524</v>
      </c>
      <c r="S132" s="55">
        <f t="shared" si="16"/>
        <v>256510.88158627157</v>
      </c>
      <c r="T132" s="55">
        <f t="shared" si="16"/>
        <v>-159030.83243398322</v>
      </c>
      <c r="U132" s="55">
        <f t="shared" si="16"/>
        <v>-920474.92391051038</v>
      </c>
    </row>
    <row r="133" spans="1:23" x14ac:dyDescent="0.35">
      <c r="Q133" t="s">
        <v>84</v>
      </c>
      <c r="R133" s="55">
        <f t="shared" si="16"/>
        <v>148808.70483383685</v>
      </c>
      <c r="S133" s="55">
        <f t="shared" si="16"/>
        <v>148808.70483383685</v>
      </c>
      <c r="T133" s="55">
        <f t="shared" si="16"/>
        <v>148808.70483383685</v>
      </c>
      <c r="U133" s="55">
        <f t="shared" si="16"/>
        <v>148808.70483383685</v>
      </c>
    </row>
    <row r="134" spans="1:23" ht="16" x14ac:dyDescent="0.5">
      <c r="B134" s="20"/>
      <c r="C134" s="53"/>
      <c r="D134" s="46"/>
      <c r="G134" s="27"/>
      <c r="H134" s="27"/>
      <c r="I134" s="27"/>
      <c r="J134" s="36"/>
      <c r="L134" s="9"/>
      <c r="M134" s="9"/>
      <c r="N134" s="9"/>
      <c r="O134" s="52"/>
      <c r="Q134" t="s">
        <v>16</v>
      </c>
      <c r="R134" s="71">
        <f t="shared" si="16"/>
        <v>2996297.3664484923</v>
      </c>
      <c r="S134" s="71">
        <f t="shared" si="16"/>
        <v>1679014.6157733246</v>
      </c>
      <c r="T134" s="71">
        <f t="shared" si="16"/>
        <v>486026.23746484314</v>
      </c>
      <c r="U134" s="71">
        <f t="shared" si="16"/>
        <v>470864.75358106912</v>
      </c>
    </row>
    <row r="135" spans="1:23" x14ac:dyDescent="0.35">
      <c r="B135" s="20"/>
      <c r="C135" s="53"/>
      <c r="D135" s="46"/>
      <c r="G135" s="27"/>
      <c r="H135" s="27"/>
      <c r="I135" s="27"/>
      <c r="J135" s="36"/>
      <c r="L135" s="9"/>
      <c r="M135" s="9"/>
      <c r="N135" s="9"/>
      <c r="O135" s="52"/>
      <c r="Q135" t="s">
        <v>207</v>
      </c>
      <c r="R135" s="21">
        <f>SUM(R121:R134)</f>
        <v>21422039.926421657</v>
      </c>
      <c r="S135" s="21">
        <f>SUM(S121:S134)</f>
        <v>18738786.882282171</v>
      </c>
      <c r="T135" s="21">
        <f>SUM(T121:T134)</f>
        <v>17486062.664479781</v>
      </c>
      <c r="U135" s="21">
        <f>SUM(U121:U134)</f>
        <v>17182112.948134437</v>
      </c>
    </row>
    <row r="136" spans="1:23" x14ac:dyDescent="0.35">
      <c r="B136" s="20"/>
      <c r="C136" s="53"/>
      <c r="D136" s="46"/>
      <c r="F136" s="25"/>
      <c r="G136" s="27"/>
      <c r="H136" s="27"/>
      <c r="I136" s="27"/>
      <c r="J136" s="36"/>
      <c r="K136" s="25"/>
      <c r="L136" s="25"/>
      <c r="M136" s="9"/>
      <c r="N136" s="9"/>
      <c r="O136" s="52"/>
      <c r="Q136" s="72"/>
      <c r="R136" s="9"/>
      <c r="S136" s="73"/>
      <c r="T136" s="9"/>
      <c r="U136" s="9"/>
    </row>
    <row r="137" spans="1:23" x14ac:dyDescent="0.35">
      <c r="H137" s="53"/>
      <c r="I137" s="53"/>
      <c r="M137" s="9"/>
      <c r="N137" s="9"/>
      <c r="Q137" s="72"/>
    </row>
    <row r="138" spans="1:23" x14ac:dyDescent="0.35">
      <c r="B138" s="20"/>
      <c r="C138" s="53"/>
      <c r="D138" s="74"/>
      <c r="F138" s="25"/>
      <c r="G138" s="25"/>
      <c r="H138" s="25"/>
      <c r="I138" s="25"/>
      <c r="K138" s="25"/>
      <c r="L138" s="25"/>
      <c r="M138" s="25"/>
      <c r="N138" s="25"/>
      <c r="O138" s="52"/>
      <c r="Q138" s="72"/>
    </row>
    <row r="139" spans="1:23" x14ac:dyDescent="0.35">
      <c r="A139" s="4" t="s">
        <v>98</v>
      </c>
      <c r="C139" s="53"/>
      <c r="D139" s="46"/>
      <c r="F139" s="36"/>
      <c r="G139" s="36"/>
      <c r="H139" s="36"/>
      <c r="I139" s="36"/>
      <c r="K139" s="25"/>
      <c r="L139" s="25"/>
      <c r="M139" s="25"/>
      <c r="N139" s="25"/>
      <c r="O139" s="52"/>
      <c r="Q139" s="72"/>
    </row>
    <row r="140" spans="1:23" x14ac:dyDescent="0.35">
      <c r="B140" s="20"/>
      <c r="C140" s="53"/>
      <c r="D140" s="46"/>
      <c r="F140" s="25"/>
      <c r="G140" s="25"/>
      <c r="H140" s="25"/>
      <c r="I140" s="25"/>
      <c r="K140" s="25"/>
      <c r="L140" s="25"/>
      <c r="M140" s="25"/>
      <c r="N140" s="25"/>
      <c r="O140" s="52"/>
      <c r="Q140" s="72"/>
    </row>
    <row r="141" spans="1:23" x14ac:dyDescent="0.35">
      <c r="Q141" s="72"/>
    </row>
    <row r="142" spans="1:23" x14ac:dyDescent="0.35">
      <c r="Q142" s="72"/>
    </row>
    <row r="143" spans="1:23" x14ac:dyDescent="0.35">
      <c r="Q143" s="72"/>
    </row>
    <row r="144" spans="1:23" x14ac:dyDescent="0.35">
      <c r="Q144" s="72"/>
    </row>
    <row r="145" spans="1:15" x14ac:dyDescent="0.35">
      <c r="A145" s="4"/>
      <c r="D145" s="51"/>
      <c r="F145" s="54"/>
      <c r="G145" s="54"/>
      <c r="H145" s="54"/>
      <c r="I145" s="54"/>
      <c r="K145" s="54"/>
      <c r="L145" s="54"/>
      <c r="M145" s="54"/>
      <c r="N145" s="54"/>
      <c r="O145" s="54"/>
    </row>
    <row r="146" spans="1:15" x14ac:dyDescent="0.35">
      <c r="A146" s="4" t="s">
        <v>182</v>
      </c>
      <c r="D146" s="51"/>
      <c r="F146" s="54"/>
      <c r="G146" s="54"/>
      <c r="H146" s="54"/>
      <c r="I146" s="54"/>
      <c r="K146" s="54"/>
      <c r="L146" s="54"/>
      <c r="M146" s="54"/>
      <c r="N146" s="54"/>
      <c r="O146" s="54"/>
    </row>
    <row r="147" spans="1:15" x14ac:dyDescent="0.35">
      <c r="C147" s="53"/>
      <c r="D147" s="46"/>
      <c r="F147" s="54"/>
      <c r="G147" s="25"/>
      <c r="H147" s="25"/>
      <c r="I147" s="54"/>
      <c r="K147" s="54"/>
      <c r="L147" s="25"/>
      <c r="M147" s="25"/>
      <c r="N147" s="54"/>
      <c r="O147" s="52"/>
    </row>
    <row r="148" spans="1:15" x14ac:dyDescent="0.35">
      <c r="C148" s="53"/>
      <c r="D148" s="46"/>
      <c r="F148" s="54"/>
      <c r="G148" s="25"/>
      <c r="H148" s="25"/>
      <c r="I148" s="54"/>
      <c r="K148" s="54"/>
      <c r="L148" s="25"/>
      <c r="M148" s="25"/>
      <c r="N148" s="54"/>
      <c r="O148" s="52"/>
    </row>
    <row r="149" spans="1:15" x14ac:dyDescent="0.35">
      <c r="C149" s="53"/>
      <c r="D149" s="46"/>
      <c r="F149" s="54"/>
      <c r="G149" s="25"/>
      <c r="H149" s="25"/>
      <c r="I149" s="54"/>
      <c r="K149" s="54"/>
      <c r="L149" s="25"/>
      <c r="M149" s="25"/>
      <c r="N149" s="54"/>
      <c r="O149" s="52"/>
    </row>
    <row r="150" spans="1:15" x14ac:dyDescent="0.35">
      <c r="D150" s="51"/>
      <c r="F150" s="54"/>
      <c r="G150" s="54"/>
      <c r="H150" s="54"/>
      <c r="I150" s="54"/>
      <c r="K150" s="54"/>
      <c r="L150" s="54"/>
      <c r="M150" s="54"/>
      <c r="N150" s="54"/>
      <c r="O150" s="54"/>
    </row>
    <row r="151" spans="1:15" ht="15" thickBot="1" x14ac:dyDescent="0.4">
      <c r="A151" s="4" t="s">
        <v>260</v>
      </c>
      <c r="D151" s="60">
        <f>SUM(D122:D150)</f>
        <v>12801529.217555892</v>
      </c>
      <c r="F151" s="61">
        <f>SUM(F122:F150)</f>
        <v>12801529.217555892</v>
      </c>
      <c r="G151" s="61">
        <f>SUM(G122:G150)</f>
        <v>12436025.483661249</v>
      </c>
      <c r="H151" s="61">
        <f>SUM(H122:H150)</f>
        <v>11555552.711636597</v>
      </c>
      <c r="I151" s="61">
        <f>SUM(I122:I150)</f>
        <v>11301692.217086254</v>
      </c>
      <c r="J151"/>
      <c r="K151" s="61">
        <f>SUM(K122:K150)</f>
        <v>4823377.9229357541</v>
      </c>
      <c r="L151" s="61">
        <f>SUM(L122:L150)</f>
        <v>4862198.5890411101</v>
      </c>
      <c r="M151" s="61">
        <f>SUM(M122:M150)</f>
        <v>3981725.8170164605</v>
      </c>
      <c r="N151" s="61">
        <f>SUM(N122:N150)</f>
        <v>3727865.3224661145</v>
      </c>
      <c r="O151" s="75"/>
    </row>
    <row r="152" spans="1:15" ht="15" thickTop="1" x14ac:dyDescent="0.35">
      <c r="F152" s="36"/>
    </row>
    <row r="153" spans="1:15" x14ac:dyDescent="0.35">
      <c r="F153" s="27"/>
    </row>
    <row r="155" spans="1:15" x14ac:dyDescent="0.35">
      <c r="A155" t="s">
        <v>261</v>
      </c>
      <c r="B155" s="76">
        <v>1.0869E-2</v>
      </c>
    </row>
    <row r="156" spans="1:15" x14ac:dyDescent="0.35">
      <c r="A156" t="s">
        <v>262</v>
      </c>
      <c r="B156" s="77">
        <v>1.0810999999999999E-2</v>
      </c>
    </row>
  </sheetData>
  <mergeCells count="5">
    <mergeCell ref="A7:J7"/>
    <mergeCell ref="F8:I8"/>
    <mergeCell ref="A119:N119"/>
    <mergeCell ref="F120:I120"/>
    <mergeCell ref="K120:N120"/>
  </mergeCells>
  <conditionalFormatting sqref="A66 A68">
    <cfRule type="duplicateValues" dxfId="3" priority="2"/>
  </conditionalFormatting>
  <conditionalFormatting sqref="A69">
    <cfRule type="duplicateValues" dxfId="2" priority="1"/>
  </conditionalFormatting>
  <conditionalFormatting sqref="A71:A72">
    <cfRule type="duplicateValues" dxfId="1" priority="3"/>
  </conditionalFormatting>
  <conditionalFormatting sqref="M73:M91 M67">
    <cfRule type="duplicateValues" dxfId="0" priority="4"/>
  </conditionalFormatting>
  <dataValidations count="1">
    <dataValidation type="list" allowBlank="1" showInputMessage="1" showErrorMessage="1" sqref="F9:H9 F121:H121 J121:M121" xr:uid="{EDFD961C-D896-4E34-AF13-A1A662DAE357}">
      <formula1>"2019,2020,2021,2022,2023,2024,2025"</formula1>
    </dataValidation>
  </dataValidations>
  <pageMargins left="0.7" right="0.7" top="0.75" bottom="0.75" header="0.3" footer="0.3"/>
  <pageSetup paperSize="3" orientation="landscape" r:id="rId1"/>
  <headerFooter>
    <oddFooter>&amp;C&amp;1#&amp;"Calibri"&amp;12&amp;K000000Public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78E96A24951242AE52AC2A681DC2E8" ma:contentTypeVersion="12" ma:contentTypeDescription="Create a new document." ma:contentTypeScope="" ma:versionID="7fbd278de2aaf88119a715ce4a9ca08e">
  <xsd:schema xmlns:xsd="http://www.w3.org/2001/XMLSchema" xmlns:xs="http://www.w3.org/2001/XMLSchema" xmlns:p="http://schemas.microsoft.com/office/2006/metadata/properties" xmlns:ns2="97e57212-3e02-407f-8b2d-05f7d7f19b15" xmlns:ns3="5857e884-b77a-427d-b38a-e4d359037f23" xmlns:ns4="ce5f8e66-a5be-4758-a76c-b0899111d76e" targetNamespace="http://schemas.microsoft.com/office/2006/metadata/properties" ma:root="true" ma:fieldsID="6f9926dcb576cdbfbd801e340cd6f302" ns2:_="" ns3:_="" ns4:_="">
    <xsd:import namespace="97e57212-3e02-407f-8b2d-05f7d7f19b15"/>
    <xsd:import namespace="5857e884-b77a-427d-b38a-e4d359037f23"/>
    <xsd:import namespace="ce5f8e66-a5be-4758-a76c-b0899111d76e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 ma:readOnly="false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e489f33-7cda-4c40-9ec8-f6744c858df1}" ma:internalName="TaxCatchAll" ma:showField="CatchAllData" ma:web="ad84b0de-91a1-4042-9547-e1d29c8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e489f33-7cda-4c40-9ec8-f6744c858df1}" ma:internalName="TaxCatchAllLabel" ma:readOnly="true" ma:showField="CatchAllDataLabel" ma:web="ad84b0de-91a1-4042-9547-e1d29c8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7e884-b77a-427d-b38a-e4d359037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f8e66-a5be-4758-a76c-b0899111d7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b06c99b3-cd83-43e5-b4c1-d62f316c1e37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</documentManagement>
</p:properties>
</file>

<file path=customXml/itemProps1.xml><?xml version="1.0" encoding="utf-8"?>
<ds:datastoreItem xmlns:ds="http://schemas.openxmlformats.org/officeDocument/2006/customXml" ds:itemID="{58C36768-F2BA-4214-BBCC-CB2ADC81CF3B}"/>
</file>

<file path=customXml/itemProps2.xml><?xml version="1.0" encoding="utf-8"?>
<ds:datastoreItem xmlns:ds="http://schemas.openxmlformats.org/officeDocument/2006/customXml" ds:itemID="{9A11AAD3-35FC-48A3-BF0A-DB10BB5E2F9D}"/>
</file>

<file path=customXml/itemProps3.xml><?xml version="1.0" encoding="utf-8"?>
<ds:datastoreItem xmlns:ds="http://schemas.openxmlformats.org/officeDocument/2006/customXml" ds:itemID="{21A0164C-53AB-4205-BBDD-63B180632D1C}"/>
</file>

<file path=customXml/itemProps4.xml><?xml version="1.0" encoding="utf-8"?>
<ds:datastoreItem xmlns:ds="http://schemas.openxmlformats.org/officeDocument/2006/customXml" ds:itemID="{DE69917E-FC8B-4F5B-AF78-D2C5DF715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Maroof, Zarah</dc:creator>
  <cp:lastModifiedBy>Maroof, Zarah</cp:lastModifiedBy>
  <dcterms:created xsi:type="dcterms:W3CDTF">2023-03-01T02:34:38Z</dcterms:created>
  <dcterms:modified xsi:type="dcterms:W3CDTF">2023-03-01T02:39:01Z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837e6c-d705-437e-b3ab-e6d8024f5cad_Enabled">
    <vt:lpwstr>true</vt:lpwstr>
  </property>
  <property fmtid="{D5CDD505-2E9C-101B-9397-08002B2CF9AE}" pid="3" name="MSIP_Label_d3837e6c-d705-437e-b3ab-e6d8024f5cad_SetDate">
    <vt:lpwstr>2023-03-01T02:39:01Z</vt:lpwstr>
  </property>
  <property fmtid="{D5CDD505-2E9C-101B-9397-08002B2CF9AE}" pid="4" name="MSIP_Label_d3837e6c-d705-437e-b3ab-e6d8024f5cad_Method">
    <vt:lpwstr>Privileged</vt:lpwstr>
  </property>
  <property fmtid="{D5CDD505-2E9C-101B-9397-08002B2CF9AE}" pid="5" name="MSIP_Label_d3837e6c-d705-437e-b3ab-e6d8024f5cad_Name">
    <vt:lpwstr>Public (With Markings)</vt:lpwstr>
  </property>
  <property fmtid="{D5CDD505-2E9C-101B-9397-08002B2CF9AE}" pid="6" name="MSIP_Label_d3837e6c-d705-437e-b3ab-e6d8024f5cad_SiteId">
    <vt:lpwstr>44ae661a-ece6-41aa-bc96-7c2c85a08941</vt:lpwstr>
  </property>
  <property fmtid="{D5CDD505-2E9C-101B-9397-08002B2CF9AE}" pid="7" name="MSIP_Label_d3837e6c-d705-437e-b3ab-e6d8024f5cad_ActionId">
    <vt:lpwstr>72c7f898-94aa-4b90-91b9-630e80a7979b</vt:lpwstr>
  </property>
  <property fmtid="{D5CDD505-2E9C-101B-9397-08002B2CF9AE}" pid="8" name="MSIP_Label_d3837e6c-d705-437e-b3ab-e6d8024f5cad_ContentBits">
    <vt:lpwstr>3</vt:lpwstr>
  </property>
  <property fmtid="{D5CDD505-2E9C-101B-9397-08002B2CF9AE}" pid="9" name="ContentTypeId">
    <vt:lpwstr>0x0101009E78E96A24951242AE52AC2A681DC2E8</vt:lpwstr>
  </property>
</Properties>
</file>