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le\Documents\MAP\"/>
    </mc:Choice>
  </mc:AlternateContent>
  <xr:revisionPtr revIDLastSave="0" documentId="8_{03811F34-F8DF-4B99-9844-06C99932BE84}" xr6:coauthVersionLast="47" xr6:coauthVersionMax="47" xr10:uidLastSave="{00000000-0000-0000-0000-000000000000}"/>
  <bookViews>
    <workbookView xWindow="-108" yWindow="-108" windowWidth="23256" windowHeight="12576" xr2:uid="{31D7ABFC-CF4A-4156-A2A2-1D773A5FD8F1}"/>
  </bookViews>
  <sheets>
    <sheet name="Key Metrics" sheetId="12" r:id="rId1"/>
    <sheet name="Data Dictionary" sheetId="11" r:id="rId2"/>
    <sheet name="2023 Combined" sheetId="10" r:id="rId3"/>
    <sheet name="MCE 2023" sheetId="9" r:id="rId4"/>
    <sheet name="PG&amp;E 2023" sheetId="8" r:id="rId5"/>
    <sheet name="SCE 2023" sheetId="7" r:id="rId6"/>
    <sheet name="SDGE 2023" sheetId="6" r:id="rId7"/>
    <sheet name="2022 Combined" sheetId="5" r:id="rId8"/>
    <sheet name="MCE 2022" sheetId="4" r:id="rId9"/>
    <sheet name="PG&amp;E 2022" sheetId="3" r:id="rId10"/>
    <sheet name="SCE 2022" sheetId="2" r:id="rId11"/>
    <sheet name="SDGE 2022" sheetId="1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2" l="1"/>
  <c r="B6" i="12"/>
  <c r="B5" i="12"/>
  <c r="B4" i="12"/>
  <c r="B3" i="12"/>
  <c r="B2" i="12"/>
  <c r="B29" i="10"/>
  <c r="R29" i="10" s="1"/>
  <c r="S29" i="10" s="1"/>
  <c r="R28" i="10"/>
  <c r="S28" i="10" s="1"/>
  <c r="B28" i="10"/>
  <c r="R27" i="10"/>
  <c r="S27" i="10" s="1"/>
  <c r="B27" i="10"/>
  <c r="R26" i="10"/>
  <c r="S26" i="10" s="1"/>
  <c r="B26" i="10"/>
  <c r="B25" i="10"/>
  <c r="R25" i="10" s="1"/>
  <c r="S25" i="10" s="1"/>
  <c r="S24" i="10"/>
  <c r="R24" i="10"/>
  <c r="B24" i="10"/>
  <c r="B22" i="10"/>
  <c r="R22" i="10" s="1"/>
  <c r="S22" i="10" s="1"/>
  <c r="S21" i="10"/>
  <c r="R18" i="10"/>
  <c r="S18" i="10" s="1"/>
  <c r="B18" i="10"/>
  <c r="S17" i="10"/>
  <c r="B16" i="10"/>
  <c r="R16" i="10" s="1"/>
  <c r="S16" i="10" s="1"/>
  <c r="S15" i="10"/>
  <c r="R14" i="10"/>
  <c r="S14" i="10" s="1"/>
  <c r="B14" i="10"/>
  <c r="B13" i="10"/>
  <c r="R13" i="10" s="1"/>
  <c r="S13" i="10" s="1"/>
  <c r="S12" i="10"/>
  <c r="B10" i="10"/>
  <c r="R10" i="10" s="1"/>
  <c r="S10" i="10" s="1"/>
  <c r="S9" i="10"/>
  <c r="B8" i="10"/>
  <c r="R8" i="10" s="1"/>
  <c r="S8" i="10" s="1"/>
  <c r="S7" i="10"/>
  <c r="B5" i="10"/>
  <c r="R5" i="10" s="1"/>
  <c r="S5" i="10" s="1"/>
  <c r="B4" i="10"/>
  <c r="B3" i="10"/>
  <c r="R3" i="10" s="1"/>
  <c r="S3" i="10" s="1"/>
  <c r="L29" i="5"/>
  <c r="J29" i="5"/>
  <c r="I29" i="5"/>
  <c r="H29" i="5"/>
  <c r="F29" i="5"/>
  <c r="E29" i="5"/>
  <c r="D29" i="5"/>
  <c r="B29" i="5"/>
  <c r="L28" i="5"/>
  <c r="J28" i="5"/>
  <c r="I28" i="5"/>
  <c r="H28" i="5"/>
  <c r="F28" i="5"/>
  <c r="E28" i="5"/>
  <c r="D28" i="5"/>
  <c r="B28" i="5"/>
  <c r="L27" i="5"/>
  <c r="J27" i="5"/>
  <c r="I27" i="5"/>
  <c r="H27" i="5"/>
  <c r="F27" i="5"/>
  <c r="E27" i="5"/>
  <c r="D27" i="5"/>
  <c r="B27" i="5"/>
  <c r="L26" i="5"/>
  <c r="J26" i="5"/>
  <c r="I26" i="5"/>
  <c r="H26" i="5"/>
  <c r="F26" i="5"/>
  <c r="E26" i="5"/>
  <c r="D26" i="5"/>
  <c r="B26" i="5"/>
  <c r="L25" i="5"/>
  <c r="J25" i="5"/>
  <c r="I25" i="5"/>
  <c r="H25" i="5"/>
  <c r="F25" i="5"/>
  <c r="E25" i="5"/>
  <c r="D25" i="5"/>
  <c r="B25" i="5"/>
  <c r="L24" i="5"/>
  <c r="J24" i="5"/>
  <c r="I24" i="5"/>
  <c r="H24" i="5"/>
  <c r="F24" i="5"/>
  <c r="E24" i="5"/>
  <c r="D24" i="5"/>
  <c r="B24" i="5"/>
  <c r="J22" i="5"/>
  <c r="I22" i="5"/>
  <c r="H22" i="5"/>
  <c r="F22" i="5"/>
  <c r="E22" i="5"/>
  <c r="D22" i="5"/>
  <c r="B22" i="5"/>
  <c r="L22" i="5" s="1"/>
  <c r="L21" i="5"/>
  <c r="G21" i="5"/>
  <c r="C21" i="5"/>
  <c r="L18" i="5"/>
  <c r="J18" i="5"/>
  <c r="I18" i="5"/>
  <c r="H18" i="5"/>
  <c r="F18" i="5"/>
  <c r="E18" i="5"/>
  <c r="D18" i="5"/>
  <c r="B18" i="5"/>
  <c r="G17" i="5"/>
  <c r="C17" i="5"/>
  <c r="L17" i="5" s="1"/>
  <c r="L16" i="5"/>
  <c r="J16" i="5"/>
  <c r="I16" i="5"/>
  <c r="H16" i="5"/>
  <c r="F16" i="5"/>
  <c r="E16" i="5"/>
  <c r="D16" i="5"/>
  <c r="B16" i="5"/>
  <c r="G15" i="5"/>
  <c r="L15" i="5" s="1"/>
  <c r="C15" i="5"/>
  <c r="L14" i="5"/>
  <c r="J14" i="5"/>
  <c r="I14" i="5"/>
  <c r="H14" i="5"/>
  <c r="F14" i="5"/>
  <c r="E14" i="5"/>
  <c r="D14" i="5"/>
  <c r="B14" i="5"/>
  <c r="L13" i="5"/>
  <c r="J13" i="5"/>
  <c r="I13" i="5"/>
  <c r="H13" i="5"/>
  <c r="F13" i="5"/>
  <c r="E13" i="5"/>
  <c r="D13" i="5"/>
  <c r="B13" i="5"/>
  <c r="G12" i="5"/>
  <c r="C12" i="5"/>
  <c r="L12" i="5" s="1"/>
  <c r="L10" i="5"/>
  <c r="J10" i="5"/>
  <c r="I10" i="5"/>
  <c r="H10" i="5"/>
  <c r="F10" i="5"/>
  <c r="E10" i="5"/>
  <c r="D10" i="5"/>
  <c r="B10" i="5"/>
  <c r="G9" i="5"/>
  <c r="C9" i="5"/>
  <c r="L9" i="5" s="1"/>
  <c r="L8" i="5"/>
  <c r="J8" i="5"/>
  <c r="I8" i="5"/>
  <c r="H8" i="5"/>
  <c r="F8" i="5"/>
  <c r="E8" i="5"/>
  <c r="D8" i="5"/>
  <c r="B8" i="5"/>
  <c r="L7" i="5"/>
  <c r="G7" i="5"/>
  <c r="C7" i="5"/>
  <c r="L5" i="5"/>
  <c r="J5" i="5"/>
  <c r="I5" i="5"/>
  <c r="H5" i="5"/>
  <c r="F5" i="5"/>
  <c r="E5" i="5"/>
  <c r="D5" i="5"/>
  <c r="B5" i="5"/>
  <c r="J4" i="5"/>
  <c r="I4" i="5"/>
  <c r="H4" i="5"/>
  <c r="F4" i="5"/>
  <c r="E4" i="5"/>
  <c r="D4" i="5"/>
  <c r="B4" i="5"/>
  <c r="L3" i="5"/>
  <c r="J3" i="5"/>
  <c r="I3" i="5"/>
  <c r="H3" i="5"/>
  <c r="F3" i="5"/>
  <c r="E3" i="5"/>
  <c r="D3" i="5"/>
  <c r="B3" i="5"/>
</calcChain>
</file>

<file path=xl/sharedStrings.xml><?xml version="1.0" encoding="utf-8"?>
<sst xmlns="http://schemas.openxmlformats.org/spreadsheetml/2006/main" count="707" uniqueCount="113">
  <si>
    <t>Metric</t>
  </si>
  <si>
    <t>June</t>
  </si>
  <si>
    <t>Q2</t>
  </si>
  <si>
    <t>July</t>
  </si>
  <si>
    <t>August</t>
  </si>
  <si>
    <t>September</t>
  </si>
  <si>
    <t>Q3</t>
  </si>
  <si>
    <t>October</t>
  </si>
  <si>
    <t>November</t>
  </si>
  <si>
    <t>December</t>
  </si>
  <si>
    <t>Q4</t>
  </si>
  <si>
    <t>YTD</t>
  </si>
  <si>
    <t>Enrollments</t>
  </si>
  <si>
    <t>Enrolled Aggregators</t>
  </si>
  <si>
    <t>Pipeline Projects</t>
  </si>
  <si>
    <t>Completed Projects</t>
  </si>
  <si>
    <t>Demand Savings</t>
  </si>
  <si>
    <t>Measured Summer Peak Savings (kW)</t>
  </si>
  <si>
    <t>Forecasted Summer Peak Savings (kW)</t>
  </si>
  <si>
    <t>Measured Summer Net Peak Savings (kW)</t>
  </si>
  <si>
    <t>Forecasted Summer Net Peak Savings (kW)</t>
  </si>
  <si>
    <t>Energy Savings</t>
  </si>
  <si>
    <t>Measured First Year Savings (kWh)</t>
  </si>
  <si>
    <t>Forecasted First Year Savings (kWh)</t>
  </si>
  <si>
    <t>Forecasted Lifecycle Savings (kWh)</t>
  </si>
  <si>
    <t>Measured Summer Peak Energy Savings (kWh)</t>
  </si>
  <si>
    <t>Forecasted Summer Peak Energy Savings (kWh)</t>
  </si>
  <si>
    <t>Measured Summer Net Peak Energy Savings (kWh)</t>
  </si>
  <si>
    <t>Forecasted Summer Net Peak Energy Savings (kWh)</t>
  </si>
  <si>
    <t>Average Estimated Useful Life</t>
  </si>
  <si>
    <t>TSB</t>
  </si>
  <si>
    <t>Total System Benefit ($)</t>
  </si>
  <si>
    <t>Forecasted Total System Benefit</t>
  </si>
  <si>
    <t>Budget Utilization</t>
  </si>
  <si>
    <t>Program Budget ($)</t>
  </si>
  <si>
    <t>Aggregator Payments ($)</t>
  </si>
  <si>
    <t>Forecasted Aggregator Payments ($)</t>
  </si>
  <si>
    <t>Budget Reserved ($)</t>
  </si>
  <si>
    <t>Program Spending (Non-Incentive) ($)</t>
  </si>
  <si>
    <t>Remaining Budget Available ($)</t>
  </si>
  <si>
    <t xml:space="preserve"> Total Q2</t>
  </si>
  <si>
    <t>Total Q3</t>
  </si>
  <si>
    <t>Total Q4</t>
  </si>
  <si>
    <t>Forecasted Total System Benefit ($)</t>
  </si>
  <si>
    <t>Program Budget ($) - 2022 Only</t>
  </si>
  <si>
    <t>N/A</t>
  </si>
  <si>
    <t>2022 Year End</t>
  </si>
  <si>
    <t>Enrolled Implementers</t>
  </si>
  <si>
    <t>--</t>
  </si>
  <si>
    <t>Implementer Payments ($)</t>
  </si>
  <si>
    <t>Forecasted Implementer Payments ($)</t>
  </si>
  <si>
    <t>Admin Spending ($)</t>
  </si>
  <si>
    <t>January</t>
  </si>
  <si>
    <t>February</t>
  </si>
  <si>
    <t>March</t>
  </si>
  <si>
    <t>Q1</t>
  </si>
  <si>
    <t>April</t>
  </si>
  <si>
    <t>May</t>
  </si>
  <si>
    <t>2023 YTD</t>
  </si>
  <si>
    <t>Cumulative '22 + '23</t>
  </si>
  <si>
    <t xml:space="preserve">$-   </t>
  </si>
  <si>
    <t xml:space="preserve"> $-   </t>
  </si>
  <si>
    <t>Incomplete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</si>
  <si>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</si>
  <si>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</si>
  <si>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</si>
  <si>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</si>
  <si>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</si>
  <si>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</si>
  <si>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</si>
  <si>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</si>
  <si>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</si>
  <si>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</si>
  <si>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</si>
  <si>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Cumulative '22  + '23</t>
  </si>
  <si>
    <t>2022 + 2023 Combined</t>
  </si>
  <si>
    <t>Reported Monthly</t>
  </si>
  <si>
    <t>Reported Quarterly</t>
  </si>
  <si>
    <t>YTD (PY 2022)</t>
  </si>
  <si>
    <t>Description</t>
  </si>
  <si>
    <t> </t>
  </si>
  <si>
    <t>Yes</t>
  </si>
  <si>
    <t>Aggregators (entities that enroll in Market Access programs, submit projects for savings measurement and are paid based on the savings they achieve) that have entered an agreement to install projects</t>
  </si>
  <si>
    <t>Number of projects with reserved funds for an incentive, pending installation</t>
  </si>
  <si>
    <t>Completed (installed) Projects</t>
  </si>
  <si>
    <t xml:space="preserve">Number of grid operational projects that are being measured for savings. </t>
  </si>
  <si>
    <t>Average demand savings of installed projects between 4-9pm for each month between June 1 and Sept.30. Averaged across all peak hours of the month. Measured in kWh/hr.</t>
  </si>
  <si>
    <t>Forecasted summer peak savings across all installed projects (4-9pm)</t>
  </si>
  <si>
    <t>Average demand savings of installed projects for the reporting period. Averaged across all net peak hours (7-9pm)</t>
  </si>
  <si>
    <t>Forecasted summer net peak savings across all installed projects (7-9pm)</t>
  </si>
  <si>
    <t>Measured first year kWh savings across all installed projects</t>
  </si>
  <si>
    <t>Forecasted first year kWh savings across all installed projects</t>
  </si>
  <si>
    <t>Forecasted lifecycle kWh savings across all installed projects</t>
  </si>
  <si>
    <t>Sum of energy savings (kWh) of installed projects between 4-9pm for each month from June 1 through September 30</t>
  </si>
  <si>
    <t xml:space="preserve">Sum of forecasted energy savings (kWh) of installed projects between 4-9pm from June 1 through September 30.  </t>
  </si>
  <si>
    <t>Sum of energy savings (kWh) of installed projects between 7-9pm for each month  from June 1 through September 30.</t>
  </si>
  <si>
    <t>Sum of forecasted energy savings (kWh) of installed projects between 7-9pm from June 1 through September 30.</t>
  </si>
  <si>
    <t>For all installed projects</t>
  </si>
  <si>
    <t>Measured TSB from installed projects to date using CPUC adopted avoided costs</t>
  </si>
  <si>
    <t>Forecasted TSB from installed projects using CPUC adopted avoided costs</t>
  </si>
  <si>
    <t xml:space="preserve">Total budget from advice letter approved </t>
  </si>
  <si>
    <t>Payments made to aggregators (entities that enroll in Market Access programs, submit projects for savings measurement and are paid based on the savings they achieve) to date</t>
  </si>
  <si>
    <t>Total payments expected for installed projects including payments to date</t>
  </si>
  <si>
    <t>Budget reserved for pipeline projects</t>
  </si>
  <si>
    <t>Budget spent on all non-incentive costs (program expenditures not including payments to aggregators, defined above)</t>
  </si>
  <si>
    <t>Budget available at closing of reporting month. Calculated as total program budget minus aggregator payments, budget reserved, and admin spending  to date</t>
  </si>
  <si>
    <t>Cumulative 2022 + 2023</t>
  </si>
  <si>
    <t>Completed Projects:</t>
  </si>
  <si>
    <t>Measured Summer Peak Savings (KW):</t>
  </si>
  <si>
    <t>Measured Summer Net Peak Savings (KW):</t>
  </si>
  <si>
    <t>Forecasted Summer Peak Savings (KW):</t>
  </si>
  <si>
    <t>Forecasted Summer Net Peak Savings (KW):</t>
  </si>
  <si>
    <t>Total System Benefit: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</si>
</sst>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"/>
    <numFmt numFmtId="168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594E"/>
        <bgColor rgb="FF00594E"/>
      </patternFill>
    </fill>
    <fill>
      <patternFill patternType="solid">
        <fgColor rgb="FF00927E"/>
        <bgColor rgb="FF00927E"/>
      </patternFill>
    </fill>
    <fill>
      <patternFill patternType="solid">
        <fgColor rgb="FFD0CECE"/>
        <bgColor rgb="FFD0CECE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9">
    <xf numFmtId="0" fontId="0" fillId="0" borderId="0" xfId="0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5" fillId="0" borderId="5" xfId="0" applyFont="1" applyBorder="1" applyAlignment="1">
      <alignment horizontal="left" indent="1"/>
    </xf>
    <xf numFmtId="164" fontId="0" fillId="0" borderId="0" xfId="0" applyNumberFormat="1"/>
    <xf numFmtId="0" fontId="6" fillId="0" borderId="5" xfId="0" applyFont="1" applyBorder="1" applyAlignment="1">
      <alignment horizontal="left" indent="1"/>
    </xf>
    <xf numFmtId="164" fontId="0" fillId="0" borderId="6" xfId="0" applyNumberFormat="1" applyBorder="1"/>
    <xf numFmtId="0" fontId="7" fillId="0" borderId="5" xfId="0" applyFont="1" applyBorder="1"/>
    <xf numFmtId="1" fontId="0" fillId="0" borderId="0" xfId="0" applyNumberFormat="1"/>
    <xf numFmtId="1" fontId="0" fillId="0" borderId="7" xfId="0" applyNumberFormat="1" applyBorder="1"/>
    <xf numFmtId="2" fontId="0" fillId="0" borderId="0" xfId="0" applyNumberFormat="1"/>
    <xf numFmtId="2" fontId="0" fillId="0" borderId="7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3" fontId="5" fillId="0" borderId="0" xfId="0" applyNumberFormat="1" applyFont="1"/>
    <xf numFmtId="3" fontId="5" fillId="0" borderId="6" xfId="0" applyNumberFormat="1" applyFont="1" applyBorder="1"/>
    <xf numFmtId="3" fontId="5" fillId="0" borderId="7" xfId="0" applyNumberFormat="1" applyFont="1" applyBorder="1"/>
    <xf numFmtId="0" fontId="6" fillId="0" borderId="5" xfId="0" applyFont="1" applyBorder="1"/>
    <xf numFmtId="6" fontId="5" fillId="0" borderId="0" xfId="0" applyNumberFormat="1" applyFont="1"/>
    <xf numFmtId="6" fontId="5" fillId="0" borderId="6" xfId="0" applyNumberFormat="1" applyFont="1" applyBorder="1"/>
    <xf numFmtId="6" fontId="5" fillId="0" borderId="7" xfId="0" applyNumberFormat="1" applyFont="1" applyBorder="1"/>
    <xf numFmtId="8" fontId="5" fillId="0" borderId="0" xfId="0" applyNumberFormat="1" applyFont="1"/>
    <xf numFmtId="6" fontId="5" fillId="0" borderId="8" xfId="0" applyNumberFormat="1" applyFont="1" applyBorder="1"/>
    <xf numFmtId="6" fontId="5" fillId="0" borderId="9" xfId="0" applyNumberFormat="1" applyFont="1" applyBorder="1"/>
    <xf numFmtId="6" fontId="5" fillId="0" borderId="10" xfId="0" applyNumberFormat="1" applyFont="1" applyBorder="1"/>
    <xf numFmtId="0" fontId="5" fillId="0" borderId="8" xfId="0" applyFont="1" applyBorder="1"/>
    <xf numFmtId="0" fontId="5" fillId="0" borderId="9" xfId="0" applyFont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3" borderId="14" xfId="0" applyFont="1" applyFill="1" applyBorder="1"/>
    <xf numFmtId="0" fontId="9" fillId="3" borderId="0" xfId="0" applyFont="1" applyFill="1"/>
    <xf numFmtId="0" fontId="8" fillId="3" borderId="6" xfId="0" applyFont="1" applyFill="1" applyBorder="1"/>
    <xf numFmtId="0" fontId="5" fillId="0" borderId="14" xfId="0" applyFont="1" applyBorder="1" applyAlignment="1">
      <alignment horizontal="left"/>
    </xf>
    <xf numFmtId="0" fontId="1" fillId="0" borderId="0" xfId="0" applyFont="1"/>
    <xf numFmtId="0" fontId="10" fillId="4" borderId="6" xfId="0" applyFont="1" applyFill="1" applyBorder="1"/>
    <xf numFmtId="0" fontId="11" fillId="0" borderId="0" xfId="0" applyFont="1" applyAlignment="1">
      <alignment horizontal="right"/>
    </xf>
    <xf numFmtId="165" fontId="10" fillId="0" borderId="6" xfId="0" applyNumberFormat="1" applyFont="1" applyBorder="1"/>
    <xf numFmtId="0" fontId="10" fillId="0" borderId="6" xfId="0" applyFont="1" applyBorder="1"/>
    <xf numFmtId="0" fontId="11" fillId="3" borderId="0" xfId="0" applyFont="1" applyFill="1"/>
    <xf numFmtId="2" fontId="5" fillId="0" borderId="14" xfId="0" applyNumberFormat="1" applyFont="1" applyBorder="1" applyAlignment="1">
      <alignment horizontal="left"/>
    </xf>
    <xf numFmtId="2" fontId="11" fillId="4" borderId="0" xfId="0" applyNumberFormat="1" applyFont="1" applyFill="1"/>
    <xf numFmtId="2" fontId="10" fillId="0" borderId="6" xfId="0" applyNumberFormat="1" applyFont="1" applyBorder="1"/>
    <xf numFmtId="2" fontId="10" fillId="4" borderId="6" xfId="0" applyNumberFormat="1" applyFont="1" applyFill="1" applyBorder="1"/>
    <xf numFmtId="2" fontId="11" fillId="0" borderId="0" xfId="0" applyNumberFormat="1" applyFont="1"/>
    <xf numFmtId="2" fontId="11" fillId="0" borderId="0" xfId="0" applyNumberFormat="1" applyFont="1" applyAlignment="1">
      <alignment horizontal="right"/>
    </xf>
    <xf numFmtId="1" fontId="11" fillId="0" borderId="0" xfId="0" applyNumberFormat="1" applyFont="1"/>
    <xf numFmtId="1" fontId="11" fillId="4" borderId="0" xfId="0" applyNumberFormat="1" applyFont="1" applyFill="1"/>
    <xf numFmtId="1" fontId="9" fillId="3" borderId="0" xfId="0" applyNumberFormat="1" applyFont="1" applyFill="1"/>
    <xf numFmtId="4" fontId="11" fillId="0" borderId="0" xfId="0" applyNumberFormat="1" applyFont="1" applyAlignment="1">
      <alignment horizontal="right"/>
    </xf>
    <xf numFmtId="4" fontId="10" fillId="4" borderId="6" xfId="0" applyNumberFormat="1" applyFont="1" applyFill="1" applyBorder="1"/>
    <xf numFmtId="4" fontId="11" fillId="0" borderId="0" xfId="0" applyNumberFormat="1" applyFont="1"/>
    <xf numFmtId="4" fontId="10" fillId="0" borderId="6" xfId="0" applyNumberFormat="1" applyFont="1" applyBorder="1"/>
    <xf numFmtId="2" fontId="11" fillId="0" borderId="14" xfId="0" applyNumberFormat="1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44" fontId="11" fillId="4" borderId="0" xfId="0" applyNumberFormat="1" applyFont="1" applyFill="1"/>
    <xf numFmtId="44" fontId="10" fillId="0" borderId="6" xfId="0" applyNumberFormat="1" applyFont="1" applyBorder="1"/>
    <xf numFmtId="44" fontId="10" fillId="4" borderId="6" xfId="0" applyNumberFormat="1" applyFont="1" applyFill="1" applyBorder="1"/>
    <xf numFmtId="44" fontId="11" fillId="0" borderId="0" xfId="0" applyNumberFormat="1" applyFont="1"/>
    <xf numFmtId="44" fontId="11" fillId="0" borderId="0" xfId="0" applyNumberFormat="1" applyFont="1" applyAlignment="1">
      <alignment horizontal="right"/>
    </xf>
    <xf numFmtId="166" fontId="9" fillId="3" borderId="0" xfId="0" applyNumberFormat="1" applyFont="1" applyFill="1"/>
    <xf numFmtId="166" fontId="8" fillId="3" borderId="6" xfId="0" applyNumberFormat="1" applyFont="1" applyFill="1" applyBorder="1"/>
    <xf numFmtId="166" fontId="11" fillId="3" borderId="0" xfId="0" applyNumberFormat="1" applyFont="1" applyFill="1"/>
    <xf numFmtId="166" fontId="11" fillId="0" borderId="0" xfId="0" applyNumberFormat="1" applyFont="1"/>
    <xf numFmtId="166" fontId="11" fillId="0" borderId="6" xfId="0" applyNumberFormat="1" applyFont="1" applyBorder="1"/>
    <xf numFmtId="166" fontId="11" fillId="4" borderId="6" xfId="0" applyNumberFormat="1" applyFont="1" applyFill="1" applyBorder="1"/>
    <xf numFmtId="166" fontId="10" fillId="4" borderId="6" xfId="0" applyNumberFormat="1" applyFont="1" applyFill="1" applyBorder="1"/>
    <xf numFmtId="166" fontId="10" fillId="0" borderId="6" xfId="0" applyNumberFormat="1" applyFont="1" applyBorder="1"/>
    <xf numFmtId="167" fontId="1" fillId="0" borderId="0" xfId="0" applyNumberFormat="1" applyFont="1"/>
    <xf numFmtId="44" fontId="11" fillId="0" borderId="15" xfId="0" applyNumberFormat="1" applyFont="1" applyBorder="1"/>
    <xf numFmtId="44" fontId="10" fillId="4" borderId="16" xfId="0" applyNumberFormat="1" applyFont="1" applyFill="1" applyBorder="1"/>
    <xf numFmtId="44" fontId="10" fillId="0" borderId="16" xfId="0" applyNumberFormat="1" applyFont="1" applyBorder="1"/>
    <xf numFmtId="0" fontId="4" fillId="0" borderId="11" xfId="0" applyFont="1" applyBorder="1"/>
    <xf numFmtId="0" fontId="3" fillId="0" borderId="11" xfId="0" applyFont="1" applyBorder="1"/>
    <xf numFmtId="0" fontId="3" fillId="0" borderId="17" xfId="0" applyFont="1" applyBorder="1"/>
    <xf numFmtId="0" fontId="5" fillId="0" borderId="11" xfId="0" applyFont="1" applyBorder="1" applyAlignment="1">
      <alignment horizontal="left" indent="1"/>
    </xf>
    <xf numFmtId="0" fontId="0" fillId="0" borderId="11" xfId="0" applyBorder="1"/>
    <xf numFmtId="0" fontId="0" fillId="5" borderId="11" xfId="0" applyFill="1" applyBorder="1" applyAlignment="1">
      <alignment horizontal="center"/>
    </xf>
    <xf numFmtId="0" fontId="0" fillId="0" borderId="17" xfId="0" applyBorder="1"/>
    <xf numFmtId="0" fontId="0" fillId="5" borderId="17" xfId="0" applyFill="1" applyBorder="1" applyAlignment="1">
      <alignment horizontal="center"/>
    </xf>
    <xf numFmtId="2" fontId="0" fillId="0" borderId="11" xfId="0" applyNumberFormat="1" applyBorder="1"/>
    <xf numFmtId="2" fontId="0" fillId="0" borderId="17" xfId="0" applyNumberFormat="1" applyBorder="1"/>
    <xf numFmtId="168" fontId="0" fillId="0" borderId="11" xfId="1" applyNumberFormat="1" applyFont="1" applyBorder="1"/>
    <xf numFmtId="0" fontId="6" fillId="0" borderId="11" xfId="0" applyFont="1" applyBorder="1" applyAlignment="1">
      <alignment horizontal="left" indent="1"/>
    </xf>
    <xf numFmtId="44" fontId="0" fillId="0" borderId="11" xfId="0" applyNumberFormat="1" applyBorder="1"/>
    <xf numFmtId="44" fontId="0" fillId="0" borderId="17" xfId="0" applyNumberFormat="1" applyBorder="1"/>
    <xf numFmtId="0" fontId="6" fillId="0" borderId="18" xfId="0" applyFont="1" applyBorder="1" applyAlignment="1">
      <alignment horizontal="left" indent="1"/>
    </xf>
    <xf numFmtId="44" fontId="0" fillId="0" borderId="18" xfId="0" applyNumberFormat="1" applyBorder="1"/>
    <xf numFmtId="0" fontId="0" fillId="5" borderId="18" xfId="0" applyFill="1" applyBorder="1" applyAlignment="1">
      <alignment horizontal="center"/>
    </xf>
    <xf numFmtId="44" fontId="0" fillId="0" borderId="19" xfId="0" applyNumberFormat="1" applyBorder="1"/>
    <xf numFmtId="0" fontId="3" fillId="0" borderId="12" xfId="0" applyFont="1" applyBorder="1"/>
    <xf numFmtId="0" fontId="3" fillId="0" borderId="13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3" xfId="0" applyFont="1" applyBorder="1" applyAlignment="1">
      <alignment wrapText="1"/>
    </xf>
    <xf numFmtId="0" fontId="4" fillId="0" borderId="21" xfId="0" applyFont="1" applyBorder="1"/>
    <xf numFmtId="0" fontId="0" fillId="0" borderId="22" xfId="0" applyBorder="1"/>
    <xf numFmtId="0" fontId="5" fillId="0" borderId="21" xfId="0" applyFont="1" applyBorder="1" applyAlignment="1">
      <alignment horizontal="left" indent="1"/>
    </xf>
    <xf numFmtId="0" fontId="3" fillId="0" borderId="0" xfId="0" applyFont="1"/>
    <xf numFmtId="0" fontId="6" fillId="0" borderId="21" xfId="0" applyFont="1" applyBorder="1" applyAlignment="1">
      <alignment horizontal="left" indent="1"/>
    </xf>
    <xf numFmtId="164" fontId="0" fillId="0" borderId="22" xfId="0" applyNumberFormat="1" applyBorder="1"/>
    <xf numFmtId="2" fontId="0" fillId="0" borderId="6" xfId="0" applyNumberFormat="1" applyBorder="1"/>
    <xf numFmtId="0" fontId="7" fillId="0" borderId="21" xfId="0" applyFont="1" applyBorder="1"/>
    <xf numFmtId="0" fontId="6" fillId="0" borderId="23" xfId="0" applyFont="1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0" fillId="0" borderId="24" xfId="0" applyBorder="1"/>
    <xf numFmtId="0" fontId="4" fillId="6" borderId="25" xfId="0" applyFont="1" applyFill="1" applyBorder="1"/>
    <xf numFmtId="0" fontId="4" fillId="6" borderId="2" xfId="0" applyFont="1" applyFill="1" applyBorder="1"/>
    <xf numFmtId="0" fontId="4" fillId="6" borderId="4" xfId="0" applyFont="1" applyFill="1" applyBorder="1"/>
    <xf numFmtId="0" fontId="4" fillId="0" borderId="26" xfId="0" applyFont="1" applyBorder="1"/>
    <xf numFmtId="0" fontId="5" fillId="0" borderId="26" xfId="0" applyFont="1" applyBorder="1"/>
    <xf numFmtId="0" fontId="4" fillId="0" borderId="0" xfId="0" applyFont="1"/>
    <xf numFmtId="0" fontId="6" fillId="0" borderId="26" xfId="0" applyFont="1" applyBorder="1"/>
    <xf numFmtId="0" fontId="7" fillId="0" borderId="26" xfId="0" applyFont="1" applyBorder="1"/>
    <xf numFmtId="8" fontId="5" fillId="0" borderId="26" xfId="0" applyNumberFormat="1" applyFont="1" applyBorder="1"/>
    <xf numFmtId="8" fontId="5" fillId="7" borderId="26" xfId="0" applyNumberFormat="1" applyFont="1" applyFill="1" applyBorder="1"/>
    <xf numFmtId="8" fontId="5" fillId="7" borderId="7" xfId="0" applyNumberFormat="1" applyFont="1" applyFill="1" applyBorder="1"/>
    <xf numFmtId="8" fontId="5" fillId="7" borderId="0" xfId="0" applyNumberFormat="1" applyFont="1" applyFill="1"/>
    <xf numFmtId="0" fontId="5" fillId="7" borderId="26" xfId="0" applyFont="1" applyFill="1" applyBorder="1"/>
    <xf numFmtId="0" fontId="2" fillId="0" borderId="0" xfId="0" applyFont="1" applyAlignment="1">
      <alignment horizontal="center"/>
    </xf>
    <xf numFmtId="0" fontId="5" fillId="7" borderId="7" xfId="0" applyFont="1" applyFill="1" applyBorder="1"/>
    <xf numFmtId="8" fontId="5" fillId="0" borderId="8" xfId="0" applyNumberFormat="1" applyFont="1" applyBorder="1"/>
    <xf numFmtId="8" fontId="5" fillId="7" borderId="5" xfId="0" applyNumberFormat="1" applyFont="1" applyFill="1" applyBorder="1"/>
    <xf numFmtId="0" fontId="5" fillId="7" borderId="5" xfId="0" applyFont="1" applyFill="1" applyBorder="1"/>
    <xf numFmtId="8" fontId="5" fillId="7" borderId="10" xfId="0" applyNumberFormat="1" applyFont="1" applyFill="1" applyBorder="1"/>
    <xf numFmtId="8" fontId="5" fillId="7" borderId="27" xfId="0" applyNumberFormat="1" applyFont="1" applyFill="1" applyBorder="1"/>
    <xf numFmtId="0" fontId="4" fillId="8" borderId="11" xfId="0" applyFont="1" applyFill="1" applyBorder="1" applyAlignment="1">
      <alignment horizontal="center"/>
    </xf>
    <xf numFmtId="165" fontId="3" fillId="8" borderId="12" xfId="1" applyNumberFormat="1" applyFont="1" applyFill="1" applyBorder="1" applyAlignment="1">
      <alignment horizontal="center"/>
    </xf>
    <xf numFmtId="165" fontId="3" fillId="8" borderId="13" xfId="1" applyNumberFormat="1" applyFont="1" applyFill="1" applyBorder="1" applyAlignment="1">
      <alignment horizontal="center"/>
    </xf>
    <xf numFmtId="165" fontId="3" fillId="8" borderId="18" xfId="1" applyNumberFormat="1" applyFont="1" applyFill="1" applyBorder="1" applyAlignment="1">
      <alignment horizontal="center"/>
    </xf>
    <xf numFmtId="165" fontId="3" fillId="8" borderId="20" xfId="1" applyNumberFormat="1" applyFont="1" applyFill="1" applyBorder="1" applyAlignment="1">
      <alignment horizontal="center"/>
    </xf>
    <xf numFmtId="165" fontId="3" fillId="8" borderId="20" xfId="1" applyNumberFormat="1" applyFont="1" applyFill="1" applyBorder="1" applyAlignment="1">
      <alignment horizontal="center" wrapText="1"/>
    </xf>
    <xf numFmtId="0" fontId="4" fillId="9" borderId="8" xfId="0" applyFont="1" applyFill="1" applyBorder="1"/>
    <xf numFmtId="165" fontId="0" fillId="9" borderId="28" xfId="1" applyNumberFormat="1" applyFont="1" applyFill="1" applyBorder="1"/>
    <xf numFmtId="165" fontId="0" fillId="9" borderId="29" xfId="1" applyNumberFormat="1" applyFont="1" applyFill="1" applyBorder="1"/>
    <xf numFmtId="165" fontId="0" fillId="0" borderId="30" xfId="1" applyNumberFormat="1" applyFont="1" applyBorder="1"/>
    <xf numFmtId="165" fontId="3" fillId="0" borderId="30" xfId="1" applyNumberFormat="1" applyFont="1" applyBorder="1"/>
    <xf numFmtId="165" fontId="0" fillId="0" borderId="30" xfId="1" applyNumberFormat="1" applyFont="1" applyFill="1" applyBorder="1"/>
    <xf numFmtId="0" fontId="7" fillId="9" borderId="8" xfId="0" applyFont="1" applyFill="1" applyBorder="1"/>
    <xf numFmtId="166" fontId="0" fillId="0" borderId="30" xfId="2" applyNumberFormat="1" applyFont="1" applyBorder="1"/>
    <xf numFmtId="0" fontId="12" fillId="2" borderId="17" xfId="0" applyFont="1" applyFill="1" applyBorder="1"/>
    <xf numFmtId="0" fontId="12" fillId="2" borderId="19" xfId="0" applyFont="1" applyFill="1" applyBorder="1"/>
    <xf numFmtId="0" fontId="12" fillId="2" borderId="12" xfId="0" applyFont="1" applyFill="1" applyBorder="1"/>
    <xf numFmtId="0" fontId="12" fillId="2" borderId="18" xfId="0" applyFont="1" applyFill="1" applyBorder="1"/>
    <xf numFmtId="0" fontId="12" fillId="2" borderId="13" xfId="0" applyFont="1" applyFill="1" applyBorder="1"/>
    <xf numFmtId="0" fontId="12" fillId="2" borderId="18" xfId="0" applyFont="1" applyFill="1" applyBorder="1" applyAlignment="1">
      <alignment wrapText="1"/>
    </xf>
    <xf numFmtId="0" fontId="12" fillId="3" borderId="31" xfId="0" applyFont="1" applyFill="1" applyBorder="1"/>
    <xf numFmtId="0" fontId="5" fillId="3" borderId="32" xfId="0" applyFont="1" applyFill="1" applyBorder="1"/>
    <xf numFmtId="0" fontId="5" fillId="3" borderId="0" xfId="0" applyFont="1" applyFill="1"/>
    <xf numFmtId="0" fontId="5" fillId="3" borderId="22" xfId="0" applyFont="1" applyFill="1" applyBorder="1"/>
    <xf numFmtId="0" fontId="4" fillId="3" borderId="6" xfId="0" applyFont="1" applyFill="1" applyBorder="1"/>
    <xf numFmtId="0" fontId="4" fillId="3" borderId="22" xfId="0" applyFont="1" applyFill="1" applyBorder="1"/>
    <xf numFmtId="0" fontId="5" fillId="0" borderId="31" xfId="0" applyFont="1" applyBorder="1"/>
    <xf numFmtId="0" fontId="5" fillId="0" borderId="32" xfId="0" applyFont="1" applyBorder="1"/>
    <xf numFmtId="0" fontId="5" fillId="4" borderId="22" xfId="0" applyFont="1" applyFill="1" applyBorder="1"/>
    <xf numFmtId="0" fontId="4" fillId="0" borderId="6" xfId="0" applyFont="1" applyBorder="1"/>
    <xf numFmtId="0" fontId="4" fillId="0" borderId="22" xfId="0" applyFont="1" applyBorder="1"/>
    <xf numFmtId="0" fontId="4" fillId="4" borderId="6" xfId="0" applyFont="1" applyFill="1" applyBorder="1"/>
    <xf numFmtId="0" fontId="4" fillId="4" borderId="22" xfId="0" applyFont="1" applyFill="1" applyBorder="1"/>
    <xf numFmtId="0" fontId="13" fillId="3" borderId="32" xfId="0" applyFont="1" applyFill="1" applyBorder="1"/>
    <xf numFmtId="0" fontId="13" fillId="3" borderId="0" xfId="0" applyFont="1" applyFill="1"/>
    <xf numFmtId="0" fontId="13" fillId="3" borderId="22" xfId="0" applyFont="1" applyFill="1" applyBorder="1"/>
    <xf numFmtId="0" fontId="12" fillId="3" borderId="6" xfId="0" applyFont="1" applyFill="1" applyBorder="1"/>
    <xf numFmtId="0" fontId="12" fillId="3" borderId="22" xfId="0" applyFont="1" applyFill="1" applyBorder="1"/>
    <xf numFmtId="0" fontId="5" fillId="4" borderId="32" xfId="0" applyFont="1" applyFill="1" applyBorder="1"/>
    <xf numFmtId="0" fontId="5" fillId="4" borderId="0" xfId="0" applyFont="1" applyFill="1"/>
    <xf numFmtId="0" fontId="5" fillId="0" borderId="22" xfId="0" applyFont="1" applyBorder="1"/>
    <xf numFmtId="4" fontId="5" fillId="0" borderId="32" xfId="0" applyNumberFormat="1" applyFont="1" applyBorder="1"/>
    <xf numFmtId="4" fontId="4" fillId="0" borderId="6" xfId="0" applyNumberFormat="1" applyFont="1" applyBorder="1"/>
    <xf numFmtId="4" fontId="4" fillId="0" borderId="22" xfId="0" applyNumberFormat="1" applyFont="1" applyBorder="1"/>
    <xf numFmtId="8" fontId="5" fillId="0" borderId="32" xfId="0" applyNumberFormat="1" applyFont="1" applyBorder="1"/>
    <xf numFmtId="8" fontId="4" fillId="0" borderId="6" xfId="0" applyNumberFormat="1" applyFont="1" applyBorder="1"/>
    <xf numFmtId="8" fontId="4" fillId="0" borderId="22" xfId="0" applyNumberFormat="1" applyFont="1" applyBorder="1"/>
    <xf numFmtId="1" fontId="0" fillId="0" borderId="11" xfId="0" applyNumberFormat="1" applyBorder="1"/>
    <xf numFmtId="6" fontId="0" fillId="0" borderId="11" xfId="0" applyNumberFormat="1" applyBorder="1"/>
    <xf numFmtId="164" fontId="0" fillId="0" borderId="11" xfId="0" applyNumberFormat="1" applyBorder="1"/>
    <xf numFmtId="8" fontId="0" fillId="0" borderId="11" xfId="0" applyNumberFormat="1" applyBorder="1"/>
    <xf numFmtId="6" fontId="0" fillId="0" borderId="18" xfId="0" applyNumberFormat="1" applyBorder="1"/>
    <xf numFmtId="164" fontId="0" fillId="0" borderId="18" xfId="0" applyNumberFormat="1" applyBorder="1"/>
    <xf numFmtId="0" fontId="4" fillId="0" borderId="11" xfId="0" applyFont="1" applyBorder="1" applyAlignment="1">
      <alignment wrapText="1"/>
    </xf>
    <xf numFmtId="0" fontId="4" fillId="5" borderId="11" xfId="0" applyFont="1" applyFill="1" applyBorder="1"/>
    <xf numFmtId="0" fontId="4" fillId="5" borderId="11" xfId="0" applyFont="1" applyFill="1" applyBorder="1" applyAlignment="1">
      <alignment wrapText="1"/>
    </xf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0" borderId="35" xfId="0" applyFont="1" applyBorder="1"/>
    <xf numFmtId="0" fontId="0" fillId="0" borderId="36" xfId="0" applyBorder="1"/>
    <xf numFmtId="2" fontId="0" fillId="0" borderId="36" xfId="0" applyNumberFormat="1" applyBorder="1"/>
    <xf numFmtId="0" fontId="3" fillId="0" borderId="37" xfId="0" applyFont="1" applyBorder="1"/>
    <xf numFmtId="44" fontId="0" fillId="0" borderId="38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le\Downloads\January%202023%20Combined%20Reporting%202.17.23%20-%20Copy.xlsx" TargetMode="External"/><Relationship Id="rId1" Type="http://schemas.openxmlformats.org/officeDocument/2006/relationships/externalLinkPath" Target="/Users/yle/Downloads/January%202023%20Combined%20Reporting%202.17.23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y Metrics"/>
      <sheetName val="Data Dictionary"/>
      <sheetName val="2023 Combined"/>
      <sheetName val="MCE 2023"/>
      <sheetName val="PG&amp;E 2023"/>
      <sheetName val="SCE 2023"/>
      <sheetName val="SDGE 2023"/>
      <sheetName val="2022 Combined"/>
      <sheetName val="MCE 2022"/>
      <sheetName val="PG&amp;E 2022"/>
      <sheetName val="SCE 2022"/>
      <sheetName val="SDGE 2022"/>
    </sheetNames>
    <sheetDataSet>
      <sheetData sheetId="0" refreshError="1"/>
      <sheetData sheetId="1" refreshError="1"/>
      <sheetData sheetId="2">
        <row r="5">
          <cell r="S5">
            <v>1894</v>
          </cell>
        </row>
        <row r="7">
          <cell r="S7">
            <v>23.94</v>
          </cell>
        </row>
        <row r="8">
          <cell r="S8">
            <v>1537.8417688524589</v>
          </cell>
        </row>
        <row r="9">
          <cell r="S9">
            <v>9.1499999999999986</v>
          </cell>
        </row>
        <row r="10">
          <cell r="S10">
            <v>923.00396737704921</v>
          </cell>
        </row>
        <row r="21">
          <cell r="S21">
            <v>-7607.32</v>
          </cell>
        </row>
      </sheetData>
      <sheetData sheetId="3">
        <row r="3">
          <cell r="B3">
            <v>0</v>
          </cell>
        </row>
        <row r="4">
          <cell r="B4" t="str">
            <v>N/A</v>
          </cell>
        </row>
        <row r="5">
          <cell r="B5">
            <v>20</v>
          </cell>
        </row>
        <row r="8">
          <cell r="B8">
            <v>0.69</v>
          </cell>
        </row>
        <row r="10">
          <cell r="B10">
            <v>0.53</v>
          </cell>
        </row>
        <row r="13">
          <cell r="B13">
            <v>1400</v>
          </cell>
        </row>
        <row r="14">
          <cell r="B14">
            <v>12600</v>
          </cell>
        </row>
        <row r="16">
          <cell r="B16">
            <v>420</v>
          </cell>
        </row>
        <row r="18">
          <cell r="B18">
            <v>126</v>
          </cell>
        </row>
        <row r="22">
          <cell r="B22">
            <v>1232</v>
          </cell>
        </row>
        <row r="24">
          <cell r="B24">
            <v>6000000</v>
          </cell>
        </row>
        <row r="25">
          <cell r="B25">
            <v>18634.02</v>
          </cell>
        </row>
        <row r="26">
          <cell r="B26">
            <v>924</v>
          </cell>
        </row>
        <row r="27">
          <cell r="B27">
            <v>1108.8</v>
          </cell>
        </row>
        <row r="28">
          <cell r="B28">
            <v>3294.16</v>
          </cell>
        </row>
        <row r="29">
          <cell r="B29">
            <v>5942225.8499999996</v>
          </cell>
        </row>
      </sheetData>
      <sheetData sheetId="4">
        <row r="3">
          <cell r="B3">
            <v>5</v>
          </cell>
        </row>
        <row r="4">
          <cell r="B4">
            <v>4</v>
          </cell>
        </row>
        <row r="5">
          <cell r="B5">
            <v>3</v>
          </cell>
        </row>
        <row r="8">
          <cell r="B8">
            <v>105</v>
          </cell>
        </row>
        <row r="10">
          <cell r="B10">
            <v>48</v>
          </cell>
        </row>
        <row r="13">
          <cell r="B13">
            <v>669500</v>
          </cell>
        </row>
        <row r="14">
          <cell r="B14">
            <v>9759379</v>
          </cell>
        </row>
        <row r="16">
          <cell r="B16">
            <v>64334</v>
          </cell>
        </row>
        <row r="18">
          <cell r="B18">
            <v>0</v>
          </cell>
        </row>
        <row r="22">
          <cell r="B22">
            <v>859952</v>
          </cell>
        </row>
        <row r="24">
          <cell r="B24">
            <v>20000000</v>
          </cell>
        </row>
        <row r="25">
          <cell r="B25">
            <v>0</v>
          </cell>
        </row>
        <row r="26">
          <cell r="B26">
            <v>748753</v>
          </cell>
        </row>
        <row r="27">
          <cell r="B27">
            <v>1950396</v>
          </cell>
        </row>
        <row r="28">
          <cell r="B28">
            <v>410955</v>
          </cell>
        </row>
        <row r="29">
          <cell r="B29">
            <v>17638649</v>
          </cell>
        </row>
      </sheetData>
      <sheetData sheetId="5">
        <row r="3">
          <cell r="B3">
            <v>4</v>
          </cell>
        </row>
        <row r="4">
          <cell r="B4">
            <v>147</v>
          </cell>
        </row>
        <row r="5">
          <cell r="B5">
            <v>405</v>
          </cell>
        </row>
        <row r="8">
          <cell r="B8">
            <v>58.1</v>
          </cell>
        </row>
        <row r="10">
          <cell r="B10">
            <v>39.200000000000003</v>
          </cell>
        </row>
        <row r="13">
          <cell r="B13">
            <v>253990</v>
          </cell>
        </row>
        <row r="14">
          <cell r="B14">
            <v>1500065</v>
          </cell>
        </row>
        <row r="16">
          <cell r="B16">
            <v>24974</v>
          </cell>
        </row>
        <row r="18">
          <cell r="B18">
            <v>6744</v>
          </cell>
        </row>
        <row r="22">
          <cell r="B22">
            <v>362321.39</v>
          </cell>
        </row>
        <row r="24">
          <cell r="B24">
            <v>60000000</v>
          </cell>
        </row>
        <row r="25">
          <cell r="B25">
            <v>1342221</v>
          </cell>
        </row>
        <row r="26">
          <cell r="B26" t="str">
            <v>Incomplete</v>
          </cell>
        </row>
        <row r="27">
          <cell r="B27">
            <v>-912215</v>
          </cell>
        </row>
        <row r="28">
          <cell r="B28">
            <v>763855</v>
          </cell>
        </row>
        <row r="29">
          <cell r="B29">
            <v>55287469</v>
          </cell>
        </row>
      </sheetData>
      <sheetData sheetId="6">
        <row r="3">
          <cell r="B3">
            <v>0</v>
          </cell>
        </row>
        <row r="4">
          <cell r="B4">
            <v>2</v>
          </cell>
        </row>
        <row r="5">
          <cell r="B5">
            <v>1</v>
          </cell>
        </row>
        <row r="8">
          <cell r="B8">
            <v>19</v>
          </cell>
        </row>
        <row r="10">
          <cell r="B10">
            <v>19.8</v>
          </cell>
        </row>
        <row r="13">
          <cell r="B13">
            <v>166278</v>
          </cell>
        </row>
        <row r="14">
          <cell r="B14">
            <v>1995336</v>
          </cell>
        </row>
        <row r="16">
          <cell r="B16">
            <v>11634</v>
          </cell>
        </row>
        <row r="18">
          <cell r="B18">
            <v>4743</v>
          </cell>
        </row>
        <row r="22">
          <cell r="B22">
            <v>185941</v>
          </cell>
        </row>
        <row r="24">
          <cell r="B24">
            <v>22800000</v>
          </cell>
        </row>
        <row r="25">
          <cell r="B25">
            <v>0</v>
          </cell>
        </row>
        <row r="26">
          <cell r="B26">
            <v>54861</v>
          </cell>
        </row>
        <row r="27">
          <cell r="B27">
            <v>68576</v>
          </cell>
        </row>
        <row r="28">
          <cell r="B28">
            <v>124967.49</v>
          </cell>
        </row>
        <row r="29">
          <cell r="B29">
            <v>20831039.060000002</v>
          </cell>
        </row>
      </sheetData>
      <sheetData sheetId="7">
        <row r="3">
          <cell r="L3">
            <v>103</v>
          </cell>
        </row>
        <row r="5">
          <cell r="L5">
            <v>1465</v>
          </cell>
        </row>
        <row r="7">
          <cell r="L7">
            <v>23.94</v>
          </cell>
        </row>
        <row r="8">
          <cell r="L8">
            <v>1355.051768852459</v>
          </cell>
        </row>
        <row r="9">
          <cell r="L9">
            <v>9.1499999999999986</v>
          </cell>
        </row>
        <row r="10">
          <cell r="L10">
            <v>815.47396737704923</v>
          </cell>
        </row>
        <row r="12">
          <cell r="L12">
            <v>-51365.67</v>
          </cell>
        </row>
        <row r="13">
          <cell r="L13">
            <v>4570155.5999999996</v>
          </cell>
        </row>
        <row r="14">
          <cell r="L14">
            <v>37393722.810000002</v>
          </cell>
        </row>
        <row r="15">
          <cell r="L15">
            <v>15412.46</v>
          </cell>
        </row>
        <row r="16">
          <cell r="L16">
            <v>965854.23399999994</v>
          </cell>
        </row>
        <row r="17">
          <cell r="L17">
            <v>2207.98</v>
          </cell>
        </row>
        <row r="18">
          <cell r="L18">
            <v>372023.38004000002</v>
          </cell>
        </row>
        <row r="21">
          <cell r="L21">
            <v>-7607.32</v>
          </cell>
        </row>
        <row r="22">
          <cell r="L22">
            <v>3159305.6168903359</v>
          </cell>
        </row>
        <row r="25">
          <cell r="L25">
            <v>3773.22</v>
          </cell>
        </row>
        <row r="26">
          <cell r="L26">
            <v>2056703.6087499999</v>
          </cell>
        </row>
        <row r="27">
          <cell r="L27">
            <v>20846422.890000001</v>
          </cell>
        </row>
        <row r="28">
          <cell r="L28">
            <v>7672922.0800000001</v>
          </cell>
        </row>
      </sheetData>
      <sheetData sheetId="8">
        <row r="3">
          <cell r="B3">
            <v>11</v>
          </cell>
          <cell r="D3">
            <v>0</v>
          </cell>
          <cell r="E3">
            <v>0</v>
          </cell>
          <cell r="F3">
            <v>2</v>
          </cell>
          <cell r="H3">
            <v>0</v>
          </cell>
          <cell r="I3">
            <v>0</v>
          </cell>
          <cell r="J3">
            <v>0</v>
          </cell>
          <cell r="L3">
            <v>13</v>
          </cell>
        </row>
        <row r="4">
          <cell r="B4" t="str">
            <v>N/A</v>
          </cell>
          <cell r="D4">
            <v>0</v>
          </cell>
          <cell r="E4">
            <v>0</v>
          </cell>
          <cell r="F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B5">
            <v>0</v>
          </cell>
          <cell r="D5">
            <v>0</v>
          </cell>
          <cell r="E5">
            <v>0</v>
          </cell>
          <cell r="F5">
            <v>102</v>
          </cell>
          <cell r="H5">
            <v>0</v>
          </cell>
          <cell r="I5">
            <v>0</v>
          </cell>
          <cell r="J5">
            <v>1</v>
          </cell>
          <cell r="L5">
            <v>103</v>
          </cell>
        </row>
        <row r="7">
          <cell r="C7">
            <v>0</v>
          </cell>
          <cell r="G7">
            <v>3.34</v>
          </cell>
        </row>
        <row r="8">
          <cell r="B8">
            <v>0</v>
          </cell>
          <cell r="D8">
            <v>0</v>
          </cell>
          <cell r="E8">
            <v>0</v>
          </cell>
          <cell r="F8">
            <v>3.07</v>
          </cell>
          <cell r="H8">
            <v>0</v>
          </cell>
          <cell r="I8">
            <v>0</v>
          </cell>
          <cell r="J8">
            <v>0.30085901639344265</v>
          </cell>
          <cell r="L8">
            <v>3.3662688524590165</v>
          </cell>
        </row>
        <row r="9">
          <cell r="C9">
            <v>0</v>
          </cell>
          <cell r="G9">
            <v>4.5599999999999996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1.61</v>
          </cell>
          <cell r="H10">
            <v>0</v>
          </cell>
          <cell r="I10">
            <v>0</v>
          </cell>
          <cell r="J10">
            <v>0.15795098360655738</v>
          </cell>
          <cell r="L10">
            <v>1.7694673770491802</v>
          </cell>
        </row>
        <row r="12">
          <cell r="C12">
            <v>0</v>
          </cell>
          <cell r="G12">
            <v>-5915.67</v>
          </cell>
        </row>
        <row r="13">
          <cell r="B13">
            <v>0</v>
          </cell>
          <cell r="D13">
            <v>0</v>
          </cell>
          <cell r="E13">
            <v>0</v>
          </cell>
          <cell r="F13">
            <v>6068.84</v>
          </cell>
          <cell r="H13">
            <v>0</v>
          </cell>
          <cell r="I13">
            <v>0</v>
          </cell>
          <cell r="J13">
            <v>1892</v>
          </cell>
          <cell r="L13">
            <v>7960.84</v>
          </cell>
        </row>
        <row r="14">
          <cell r="B14">
            <v>0</v>
          </cell>
          <cell r="D14">
            <v>0</v>
          </cell>
          <cell r="E14">
            <v>0</v>
          </cell>
          <cell r="F14">
            <v>54619.6</v>
          </cell>
          <cell r="H14">
            <v>0</v>
          </cell>
          <cell r="I14">
            <v>0</v>
          </cell>
          <cell r="J14">
            <v>18920</v>
          </cell>
          <cell r="L14">
            <v>73539.600000000006</v>
          </cell>
        </row>
        <row r="15">
          <cell r="C15">
            <v>0</v>
          </cell>
          <cell r="G15">
            <v>2036.46</v>
          </cell>
        </row>
        <row r="16">
          <cell r="B16">
            <v>0</v>
          </cell>
          <cell r="D16">
            <v>0</v>
          </cell>
          <cell r="E16">
            <v>0</v>
          </cell>
          <cell r="F16">
            <v>1869.9</v>
          </cell>
          <cell r="H16">
            <v>0</v>
          </cell>
          <cell r="I16">
            <v>0</v>
          </cell>
          <cell r="J16">
            <v>183.524</v>
          </cell>
          <cell r="L16">
            <v>2053.424</v>
          </cell>
        </row>
        <row r="17">
          <cell r="C17">
            <v>0</v>
          </cell>
          <cell r="G17">
            <v>1111.98</v>
          </cell>
        </row>
        <row r="18">
          <cell r="B18">
            <v>0</v>
          </cell>
          <cell r="D18">
            <v>0</v>
          </cell>
          <cell r="E18">
            <v>0</v>
          </cell>
          <cell r="F18">
            <v>393.21</v>
          </cell>
          <cell r="H18">
            <v>0</v>
          </cell>
          <cell r="I18">
            <v>0</v>
          </cell>
          <cell r="J18">
            <v>38.540039999999998</v>
          </cell>
          <cell r="L18">
            <v>431.75003999999996</v>
          </cell>
        </row>
        <row r="21">
          <cell r="C21">
            <v>0</v>
          </cell>
          <cell r="G21">
            <v>-1739.79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1231.1600000000001</v>
          </cell>
          <cell r="H22">
            <v>0</v>
          </cell>
          <cell r="I22">
            <v>0</v>
          </cell>
        </row>
        <row r="24">
          <cell r="B24">
            <v>2100000</v>
          </cell>
          <cell r="D24">
            <v>2100000</v>
          </cell>
          <cell r="E24">
            <v>2100000</v>
          </cell>
          <cell r="F24">
            <v>2100000</v>
          </cell>
          <cell r="H24">
            <v>2100000</v>
          </cell>
          <cell r="I24">
            <v>2100000</v>
          </cell>
          <cell r="L24">
            <v>2100000</v>
          </cell>
        </row>
        <row r="25">
          <cell r="B25">
            <v>0</v>
          </cell>
          <cell r="D25">
            <v>0</v>
          </cell>
          <cell r="E25">
            <v>0</v>
          </cell>
          <cell r="F25">
            <v>0</v>
          </cell>
          <cell r="L25">
            <v>0</v>
          </cell>
        </row>
        <row r="26">
          <cell r="B26">
            <v>0</v>
          </cell>
          <cell r="D26">
            <v>0</v>
          </cell>
          <cell r="E26">
            <v>0</v>
          </cell>
          <cell r="F26">
            <v>7014.33</v>
          </cell>
          <cell r="J26">
            <v>1214.55</v>
          </cell>
          <cell r="L26">
            <v>0</v>
          </cell>
        </row>
        <row r="27">
          <cell r="B27">
            <v>0</v>
          </cell>
          <cell r="D27">
            <v>0</v>
          </cell>
          <cell r="E27">
            <v>0</v>
          </cell>
          <cell r="F27">
            <v>7014.33</v>
          </cell>
          <cell r="J27">
            <v>1457.4</v>
          </cell>
          <cell r="L27">
            <v>0</v>
          </cell>
        </row>
        <row r="28">
          <cell r="B28">
            <v>9793.2000000000007</v>
          </cell>
          <cell r="D28">
            <v>219.35</v>
          </cell>
          <cell r="E28">
            <v>3156.86</v>
          </cell>
          <cell r="F28">
            <v>3156.86</v>
          </cell>
          <cell r="H28">
            <v>3154.53</v>
          </cell>
          <cell r="I28">
            <v>2687.5</v>
          </cell>
          <cell r="J28">
            <v>4097.1400000000003</v>
          </cell>
          <cell r="L28">
            <v>13685</v>
          </cell>
        </row>
        <row r="29">
          <cell r="B29">
            <v>2088576</v>
          </cell>
          <cell r="D29">
            <v>2086315</v>
          </cell>
          <cell r="E29">
            <v>2083158.14</v>
          </cell>
          <cell r="F29">
            <v>2072986.9499999997</v>
          </cell>
          <cell r="H29">
            <v>2069832.4199999997</v>
          </cell>
          <cell r="I29">
            <v>2067144.9199999997</v>
          </cell>
          <cell r="J29">
            <v>2061590.38</v>
          </cell>
          <cell r="L29">
            <v>2086315</v>
          </cell>
        </row>
      </sheetData>
      <sheetData sheetId="9">
        <row r="3">
          <cell r="B3">
            <v>18</v>
          </cell>
          <cell r="D3">
            <v>29</v>
          </cell>
          <cell r="E3">
            <v>13</v>
          </cell>
          <cell r="F3">
            <v>3</v>
          </cell>
          <cell r="H3">
            <v>2</v>
          </cell>
          <cell r="I3">
            <v>3</v>
          </cell>
          <cell r="J3">
            <v>1</v>
          </cell>
          <cell r="L3">
            <v>69</v>
          </cell>
        </row>
        <row r="4">
          <cell r="B4">
            <v>0</v>
          </cell>
          <cell r="D4">
            <v>14</v>
          </cell>
          <cell r="E4">
            <v>15</v>
          </cell>
          <cell r="F4">
            <v>16</v>
          </cell>
          <cell r="H4">
            <v>51</v>
          </cell>
          <cell r="I4">
            <v>7</v>
          </cell>
          <cell r="J4">
            <v>32</v>
          </cell>
        </row>
        <row r="5">
          <cell r="B5">
            <v>0</v>
          </cell>
          <cell r="D5">
            <v>0</v>
          </cell>
          <cell r="E5">
            <v>0</v>
          </cell>
          <cell r="F5">
            <v>2</v>
          </cell>
          <cell r="H5">
            <v>2</v>
          </cell>
          <cell r="I5">
            <v>5</v>
          </cell>
          <cell r="J5">
            <v>28</v>
          </cell>
          <cell r="L5">
            <v>37</v>
          </cell>
        </row>
        <row r="7">
          <cell r="C7">
            <v>0</v>
          </cell>
          <cell r="G7">
            <v>0</v>
          </cell>
        </row>
        <row r="8">
          <cell r="B8">
            <v>0</v>
          </cell>
          <cell r="D8">
            <v>0</v>
          </cell>
          <cell r="E8">
            <v>0</v>
          </cell>
          <cell r="F8">
            <v>15</v>
          </cell>
          <cell r="H8">
            <v>47.57</v>
          </cell>
          <cell r="I8">
            <v>72.897000000000006</v>
          </cell>
          <cell r="J8">
            <v>197.61849999999998</v>
          </cell>
          <cell r="L8">
            <v>333.08550000000002</v>
          </cell>
        </row>
        <row r="9">
          <cell r="C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11</v>
          </cell>
          <cell r="H10">
            <v>35.1</v>
          </cell>
          <cell r="I10">
            <v>50.0045</v>
          </cell>
          <cell r="J10">
            <v>137</v>
          </cell>
          <cell r="L10">
            <v>233.1045</v>
          </cell>
        </row>
        <row r="12">
          <cell r="C12">
            <v>0</v>
          </cell>
          <cell r="G12">
            <v>0</v>
          </cell>
        </row>
        <row r="13">
          <cell r="B13">
            <v>0</v>
          </cell>
          <cell r="D13">
            <v>0</v>
          </cell>
          <cell r="E13">
            <v>0</v>
          </cell>
          <cell r="F13">
            <v>134115</v>
          </cell>
          <cell r="H13">
            <v>429554.21</v>
          </cell>
          <cell r="I13">
            <v>620688.55000000005</v>
          </cell>
          <cell r="J13">
            <v>1675212</v>
          </cell>
          <cell r="L13">
            <v>2859569.76</v>
          </cell>
        </row>
        <row r="14">
          <cell r="B14">
            <v>0</v>
          </cell>
          <cell r="D14">
            <v>0</v>
          </cell>
          <cell r="E14">
            <v>0</v>
          </cell>
          <cell r="F14">
            <v>1609375</v>
          </cell>
          <cell r="H14">
            <v>5154650.46</v>
          </cell>
          <cell r="I14">
            <v>7246436.75</v>
          </cell>
          <cell r="J14">
            <v>20102540</v>
          </cell>
          <cell r="L14">
            <v>34113002.210000001</v>
          </cell>
        </row>
        <row r="15">
          <cell r="C15">
            <v>0</v>
          </cell>
          <cell r="G15">
            <v>0</v>
          </cell>
        </row>
        <row r="16">
          <cell r="B16">
            <v>0</v>
          </cell>
          <cell r="D16">
            <v>0</v>
          </cell>
          <cell r="E16">
            <v>0</v>
          </cell>
          <cell r="F16">
            <v>9060</v>
          </cell>
          <cell r="H16">
            <v>29016.91</v>
          </cell>
          <cell r="I16">
            <v>42504.2</v>
          </cell>
          <cell r="J16">
            <v>129504.7</v>
          </cell>
          <cell r="L16">
            <v>210085.81</v>
          </cell>
        </row>
        <row r="17">
          <cell r="C17">
            <v>0</v>
          </cell>
          <cell r="G17">
            <v>0</v>
          </cell>
        </row>
        <row r="18">
          <cell r="B18">
            <v>0</v>
          </cell>
          <cell r="D18">
            <v>0</v>
          </cell>
          <cell r="E18">
            <v>0</v>
          </cell>
          <cell r="F18">
            <v>2674</v>
          </cell>
          <cell r="H18">
            <v>8563.3799999999992</v>
          </cell>
          <cell r="I18">
            <v>12288.25</v>
          </cell>
          <cell r="J18">
            <v>33396</v>
          </cell>
          <cell r="L18">
            <v>56921.63</v>
          </cell>
        </row>
        <row r="21">
          <cell r="C21">
            <v>0</v>
          </cell>
          <cell r="G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11366</v>
          </cell>
          <cell r="H22">
            <v>444137.13</v>
          </cell>
          <cell r="I22">
            <v>629804.42689033598</v>
          </cell>
          <cell r="J22">
            <v>1773108.9</v>
          </cell>
        </row>
        <row r="24">
          <cell r="B24">
            <v>23000000</v>
          </cell>
          <cell r="D24">
            <v>23000000</v>
          </cell>
          <cell r="E24">
            <v>23000000</v>
          </cell>
          <cell r="F24">
            <v>23000000</v>
          </cell>
          <cell r="H24">
            <v>23000000</v>
          </cell>
          <cell r="I24">
            <v>23000000</v>
          </cell>
          <cell r="J24">
            <v>23000000</v>
          </cell>
          <cell r="L24">
            <v>23000000</v>
          </cell>
        </row>
        <row r="25">
          <cell r="B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</row>
        <row r="26">
          <cell r="B26">
            <v>0</v>
          </cell>
          <cell r="D26">
            <v>0</v>
          </cell>
          <cell r="E26">
            <v>0</v>
          </cell>
          <cell r="F26">
            <v>88308</v>
          </cell>
          <cell r="H26">
            <v>279806.39</v>
          </cell>
          <cell r="I26">
            <v>462538.72250000003</v>
          </cell>
          <cell r="J26">
            <v>1102792.4962499999</v>
          </cell>
          <cell r="L26">
            <v>1933445.6087499999</v>
          </cell>
        </row>
        <row r="27">
          <cell r="B27">
            <v>174236</v>
          </cell>
          <cell r="D27">
            <v>2017806</v>
          </cell>
          <cell r="E27">
            <v>609086</v>
          </cell>
          <cell r="F27">
            <v>1379159</v>
          </cell>
          <cell r="H27">
            <v>4842067.07</v>
          </cell>
          <cell r="I27">
            <v>702831.33000000007</v>
          </cell>
          <cell r="J27">
            <v>8177886.4900000002</v>
          </cell>
          <cell r="L27">
            <v>17903071.890000001</v>
          </cell>
        </row>
        <row r="28">
          <cell r="B28">
            <v>902514</v>
          </cell>
          <cell r="D28">
            <v>765637</v>
          </cell>
          <cell r="E28">
            <v>936582</v>
          </cell>
          <cell r="F28">
            <v>510564</v>
          </cell>
          <cell r="H28">
            <v>572764.93999999994</v>
          </cell>
          <cell r="I28">
            <v>648568</v>
          </cell>
          <cell r="J28">
            <v>746501</v>
          </cell>
          <cell r="L28">
            <v>5083130.9399999995</v>
          </cell>
        </row>
        <row r="29">
          <cell r="B29">
            <v>21923250</v>
          </cell>
          <cell r="D29">
            <v>19139807</v>
          </cell>
          <cell r="E29">
            <v>17594139</v>
          </cell>
          <cell r="F29">
            <v>15616108</v>
          </cell>
          <cell r="H29">
            <v>9921469.5999999996</v>
          </cell>
          <cell r="I29">
            <v>8107531.5474999994</v>
          </cell>
          <cell r="J29">
            <v>-1919648.4387500007</v>
          </cell>
          <cell r="L29">
            <v>-1919648.4387499988</v>
          </cell>
        </row>
      </sheetData>
      <sheetData sheetId="10">
        <row r="3">
          <cell r="G3">
            <v>0</v>
          </cell>
          <cell r="H3">
            <v>6</v>
          </cell>
          <cell r="J3">
            <v>0</v>
          </cell>
          <cell r="K3">
            <v>0</v>
          </cell>
          <cell r="L3">
            <v>3</v>
          </cell>
          <cell r="N3">
            <v>9</v>
          </cell>
        </row>
        <row r="4">
          <cell r="G4">
            <v>0</v>
          </cell>
          <cell r="H4">
            <v>1</v>
          </cell>
          <cell r="J4">
            <v>0</v>
          </cell>
          <cell r="K4">
            <v>394</v>
          </cell>
          <cell r="L4">
            <v>826</v>
          </cell>
        </row>
        <row r="5">
          <cell r="G5">
            <v>0</v>
          </cell>
          <cell r="H5">
            <v>0</v>
          </cell>
          <cell r="J5">
            <v>0</v>
          </cell>
          <cell r="K5">
            <v>0</v>
          </cell>
          <cell r="L5">
            <v>455</v>
          </cell>
          <cell r="N5">
            <v>455</v>
          </cell>
        </row>
        <row r="7">
          <cell r="I7">
            <v>0</v>
          </cell>
        </row>
        <row r="8"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803</v>
          </cell>
          <cell r="N8">
            <v>803</v>
          </cell>
        </row>
        <row r="9">
          <cell r="I9">
            <v>0</v>
          </cell>
        </row>
        <row r="10"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365</v>
          </cell>
          <cell r="N10">
            <v>365</v>
          </cell>
        </row>
        <row r="12">
          <cell r="I12">
            <v>0</v>
          </cell>
        </row>
        <row r="13"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1396824</v>
          </cell>
          <cell r="N13">
            <v>1396824</v>
          </cell>
        </row>
        <row r="14"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 t="str">
            <v>Incomplete</v>
          </cell>
          <cell r="N14" t="str">
            <v>Incomplete</v>
          </cell>
        </row>
        <row r="15">
          <cell r="I15">
            <v>0</v>
          </cell>
        </row>
        <row r="16"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693319</v>
          </cell>
          <cell r="N16">
            <v>693319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290496</v>
          </cell>
          <cell r="N18">
            <v>290496</v>
          </cell>
        </row>
        <row r="21">
          <cell r="I21">
            <v>0</v>
          </cell>
        </row>
        <row r="22">
          <cell r="G22">
            <v>0</v>
          </cell>
          <cell r="H22">
            <v>0</v>
          </cell>
          <cell r="J22">
            <v>0</v>
          </cell>
          <cell r="K22">
            <v>0</v>
          </cell>
          <cell r="L22" t="str">
            <v>Incomplete</v>
          </cell>
        </row>
        <row r="24">
          <cell r="D24">
            <v>60000000</v>
          </cell>
          <cell r="F24">
            <v>60000000</v>
          </cell>
          <cell r="G24">
            <v>60000000</v>
          </cell>
          <cell r="H24">
            <v>60000000</v>
          </cell>
          <cell r="J24">
            <v>60000000</v>
          </cell>
          <cell r="K24">
            <v>60000000</v>
          </cell>
          <cell r="L24">
            <v>60000000</v>
          </cell>
          <cell r="N24">
            <v>60000000</v>
          </cell>
        </row>
        <row r="25">
          <cell r="D25">
            <v>0</v>
          </cell>
          <cell r="F25">
            <v>0</v>
          </cell>
          <cell r="G25">
            <v>0</v>
          </cell>
          <cell r="H25">
            <v>0</v>
          </cell>
          <cell r="J25" t="str">
            <v xml:space="preserve"> $                          -  </v>
          </cell>
          <cell r="N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J26" t="str">
            <v xml:space="preserve"> $                          -  </v>
          </cell>
          <cell r="L26" t="str">
            <v>Incomplete</v>
          </cell>
          <cell r="N26" t="str">
            <v>Incomplete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J27" t="str">
            <v xml:space="preserve"> $                          -  </v>
          </cell>
          <cell r="K27">
            <v>776800</v>
          </cell>
          <cell r="L27">
            <v>1631914</v>
          </cell>
          <cell r="N27">
            <v>2408714</v>
          </cell>
        </row>
        <row r="28">
          <cell r="D28">
            <v>39749.629999999997</v>
          </cell>
          <cell r="F28">
            <v>64700.2</v>
          </cell>
          <cell r="G28">
            <v>62968.38</v>
          </cell>
          <cell r="H28">
            <v>2371</v>
          </cell>
          <cell r="J28">
            <v>64329</v>
          </cell>
          <cell r="K28">
            <v>73706</v>
          </cell>
          <cell r="L28">
            <v>911608</v>
          </cell>
          <cell r="N28">
            <v>1339098.9100000001</v>
          </cell>
        </row>
        <row r="29">
          <cell r="D29">
            <v>59840583.669999994</v>
          </cell>
          <cell r="F29">
            <v>59775883.469999991</v>
          </cell>
          <cell r="G29">
            <v>59712915.089999989</v>
          </cell>
          <cell r="H29">
            <v>59710544.089999989</v>
          </cell>
          <cell r="J29">
            <v>59647575.709999986</v>
          </cell>
          <cell r="K29">
            <v>58797069.709999986</v>
          </cell>
          <cell r="L29">
            <v>57885461.709999986</v>
          </cell>
          <cell r="N29">
            <v>56252187.090000004</v>
          </cell>
        </row>
      </sheetData>
      <sheetData sheetId="11">
        <row r="3">
          <cell r="B3">
            <v>0</v>
          </cell>
          <cell r="D3">
            <v>2</v>
          </cell>
          <cell r="E3">
            <v>5</v>
          </cell>
          <cell r="F3">
            <v>1</v>
          </cell>
          <cell r="H3">
            <v>3</v>
          </cell>
          <cell r="I3">
            <v>1</v>
          </cell>
          <cell r="J3">
            <v>0</v>
          </cell>
          <cell r="L3">
            <v>12</v>
          </cell>
        </row>
        <row r="4">
          <cell r="B4">
            <v>0</v>
          </cell>
          <cell r="D4">
            <v>0</v>
          </cell>
          <cell r="E4">
            <v>909</v>
          </cell>
          <cell r="F4">
            <v>0</v>
          </cell>
          <cell r="H4">
            <v>284</v>
          </cell>
          <cell r="I4">
            <v>2</v>
          </cell>
          <cell r="J4">
            <v>0</v>
          </cell>
        </row>
        <row r="5">
          <cell r="B5">
            <v>0</v>
          </cell>
          <cell r="D5">
            <v>0</v>
          </cell>
          <cell r="E5">
            <v>727</v>
          </cell>
          <cell r="F5">
            <v>0</v>
          </cell>
          <cell r="H5">
            <v>142</v>
          </cell>
          <cell r="I5">
            <v>0</v>
          </cell>
          <cell r="J5">
            <v>1</v>
          </cell>
          <cell r="L5">
            <v>870</v>
          </cell>
        </row>
        <row r="7">
          <cell r="C7">
            <v>0</v>
          </cell>
          <cell r="G7">
            <v>20.6</v>
          </cell>
        </row>
        <row r="8">
          <cell r="B8">
            <v>0</v>
          </cell>
          <cell r="D8">
            <v>0</v>
          </cell>
          <cell r="E8">
            <v>155</v>
          </cell>
          <cell r="F8">
            <v>0</v>
          </cell>
          <cell r="H8">
            <v>30</v>
          </cell>
          <cell r="I8">
            <v>0</v>
          </cell>
          <cell r="J8">
            <v>30.6</v>
          </cell>
          <cell r="L8">
            <v>215.6</v>
          </cell>
        </row>
        <row r="9">
          <cell r="C9">
            <v>0</v>
          </cell>
          <cell r="G9">
            <v>4.59</v>
          </cell>
        </row>
        <row r="10">
          <cell r="B10">
            <v>0</v>
          </cell>
          <cell r="D10">
            <v>0</v>
          </cell>
          <cell r="E10">
            <v>155</v>
          </cell>
          <cell r="F10">
            <v>0</v>
          </cell>
          <cell r="H10">
            <v>30</v>
          </cell>
          <cell r="I10">
            <v>0</v>
          </cell>
          <cell r="J10">
            <v>30.6</v>
          </cell>
          <cell r="L10">
            <v>215.6</v>
          </cell>
        </row>
        <row r="12">
          <cell r="C12">
            <v>0</v>
          </cell>
          <cell r="G12">
            <v>-45450</v>
          </cell>
        </row>
        <row r="13">
          <cell r="B13">
            <v>0</v>
          </cell>
          <cell r="D13">
            <v>0</v>
          </cell>
          <cell r="E13">
            <v>35171</v>
          </cell>
          <cell r="F13">
            <v>0</v>
          </cell>
          <cell r="H13">
            <v>6868</v>
          </cell>
          <cell r="I13">
            <v>0</v>
          </cell>
          <cell r="J13">
            <v>263762</v>
          </cell>
          <cell r="L13">
            <v>305801</v>
          </cell>
        </row>
        <row r="14">
          <cell r="B14">
            <v>0</v>
          </cell>
          <cell r="D14">
            <v>0</v>
          </cell>
          <cell r="E14">
            <v>35171</v>
          </cell>
          <cell r="F14">
            <v>0</v>
          </cell>
          <cell r="H14">
            <v>6868</v>
          </cell>
          <cell r="I14">
            <v>0</v>
          </cell>
          <cell r="J14">
            <v>3165142</v>
          </cell>
          <cell r="L14">
            <v>3207181</v>
          </cell>
        </row>
        <row r="15">
          <cell r="C15">
            <v>0</v>
          </cell>
          <cell r="G15">
            <v>13376</v>
          </cell>
        </row>
        <row r="16">
          <cell r="B16">
            <v>0</v>
          </cell>
          <cell r="D16">
            <v>0</v>
          </cell>
          <cell r="E16">
            <v>35171</v>
          </cell>
          <cell r="F16">
            <v>0</v>
          </cell>
          <cell r="H16">
            <v>6868</v>
          </cell>
          <cell r="I16">
            <v>0</v>
          </cell>
          <cell r="J16">
            <v>18357</v>
          </cell>
          <cell r="L16">
            <v>60396</v>
          </cell>
        </row>
        <row r="17">
          <cell r="C17">
            <v>0</v>
          </cell>
          <cell r="G17">
            <v>1096</v>
          </cell>
        </row>
        <row r="18">
          <cell r="B18">
            <v>0</v>
          </cell>
          <cell r="D18">
            <v>0</v>
          </cell>
          <cell r="E18">
            <v>14068</v>
          </cell>
          <cell r="F18">
            <v>0</v>
          </cell>
          <cell r="H18">
            <v>2747</v>
          </cell>
          <cell r="I18">
            <v>0</v>
          </cell>
          <cell r="J18">
            <v>7359</v>
          </cell>
          <cell r="L18">
            <v>24174</v>
          </cell>
        </row>
        <row r="21">
          <cell r="C21">
            <v>0</v>
          </cell>
          <cell r="G21">
            <v>-5867.53</v>
          </cell>
        </row>
        <row r="22">
          <cell r="B22">
            <v>0</v>
          </cell>
          <cell r="D22">
            <v>0</v>
          </cell>
          <cell r="E22">
            <v>6041</v>
          </cell>
          <cell r="F22">
            <v>0</v>
          </cell>
          <cell r="H22">
            <v>1562</v>
          </cell>
          <cell r="I22">
            <v>0</v>
          </cell>
          <cell r="J22">
            <v>292055</v>
          </cell>
        </row>
        <row r="24">
          <cell r="B24">
            <v>5700000</v>
          </cell>
          <cell r="D24">
            <v>5700000</v>
          </cell>
          <cell r="E24">
            <v>5700000</v>
          </cell>
          <cell r="F24">
            <v>5700000</v>
          </cell>
          <cell r="H24">
            <v>5700000</v>
          </cell>
          <cell r="I24">
            <v>5700000</v>
          </cell>
          <cell r="J24">
            <v>5700000</v>
          </cell>
          <cell r="L24">
            <v>5700000</v>
          </cell>
        </row>
        <row r="25">
          <cell r="B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3773.22</v>
          </cell>
          <cell r="J25">
            <v>0</v>
          </cell>
          <cell r="L25">
            <v>3773.22</v>
          </cell>
        </row>
        <row r="26">
          <cell r="B26">
            <v>0</v>
          </cell>
          <cell r="D26">
            <v>0</v>
          </cell>
          <cell r="E26">
            <v>10674</v>
          </cell>
          <cell r="F26">
            <v>0</v>
          </cell>
          <cell r="H26">
            <v>2084</v>
          </cell>
          <cell r="I26">
            <v>0</v>
          </cell>
          <cell r="J26">
            <v>110500</v>
          </cell>
          <cell r="L26">
            <v>123258</v>
          </cell>
        </row>
        <row r="27">
          <cell r="B27">
            <v>0</v>
          </cell>
          <cell r="D27">
            <v>0</v>
          </cell>
          <cell r="E27">
            <v>13343</v>
          </cell>
          <cell r="F27">
            <v>0</v>
          </cell>
          <cell r="H27">
            <v>4169</v>
          </cell>
          <cell r="I27">
            <v>413700</v>
          </cell>
          <cell r="J27">
            <v>103425</v>
          </cell>
          <cell r="L27">
            <v>534637</v>
          </cell>
        </row>
        <row r="28">
          <cell r="B28">
            <v>426032.5</v>
          </cell>
          <cell r="D28">
            <v>24097.5</v>
          </cell>
          <cell r="E28">
            <v>263769.34999999998</v>
          </cell>
          <cell r="F28">
            <v>140120.73000000001</v>
          </cell>
          <cell r="H28">
            <v>130786.83</v>
          </cell>
          <cell r="I28">
            <v>127232.83</v>
          </cell>
          <cell r="J28">
            <v>124967.49</v>
          </cell>
          <cell r="L28">
            <v>1237007.23</v>
          </cell>
        </row>
        <row r="29">
          <cell r="B29">
            <v>5273967.5</v>
          </cell>
          <cell r="D29">
            <v>5249870</v>
          </cell>
          <cell r="E29">
            <v>4972757.6500000004</v>
          </cell>
          <cell r="F29">
            <v>4832636.92</v>
          </cell>
          <cell r="H29">
            <v>4697681.09</v>
          </cell>
          <cell r="I29">
            <v>4152975.04</v>
          </cell>
          <cell r="J29">
            <v>3924582.55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9840-5389-426B-83B4-164B6A1E0F77}">
  <dimension ref="A1:B7"/>
  <sheetViews>
    <sheetView tabSelected="1" workbookViewId="0">
      <selection sqref="A1:B1"/>
    </sheetView>
  </sheetViews>
  <sheetFormatPr defaultRowHeight="14.4" x14ac:dyDescent="0.3"/>
  <cols>
    <col min="1" max="1" width="38.44140625" bestFit="1" customWidth="1"/>
    <col min="2" max="2" width="10.6640625" bestFit="1" customWidth="1"/>
  </cols>
  <sheetData>
    <row r="1" spans="1:2" x14ac:dyDescent="0.3">
      <c r="A1" s="202" t="s">
        <v>106</v>
      </c>
      <c r="B1" s="203"/>
    </row>
    <row r="2" spans="1:2" x14ac:dyDescent="0.3">
      <c r="A2" s="204" t="s">
        <v>107</v>
      </c>
      <c r="B2" s="205">
        <f>'[1]2023 Combined'!S5</f>
        <v>1894</v>
      </c>
    </row>
    <row r="3" spans="1:2" x14ac:dyDescent="0.3">
      <c r="A3" s="204" t="s">
        <v>108</v>
      </c>
      <c r="B3" s="206">
        <f>'[1]2023 Combined'!S7</f>
        <v>23.94</v>
      </c>
    </row>
    <row r="4" spans="1:2" x14ac:dyDescent="0.3">
      <c r="A4" s="204" t="s">
        <v>109</v>
      </c>
      <c r="B4" s="206">
        <f>'[1]2023 Combined'!S9</f>
        <v>9.1499999999999986</v>
      </c>
    </row>
    <row r="5" spans="1:2" x14ac:dyDescent="0.3">
      <c r="A5" s="204" t="s">
        <v>110</v>
      </c>
      <c r="B5" s="206">
        <f>'[1]2023 Combined'!S8</f>
        <v>1537.8417688524589</v>
      </c>
    </row>
    <row r="6" spans="1:2" x14ac:dyDescent="0.3">
      <c r="A6" s="204" t="s">
        <v>111</v>
      </c>
      <c r="B6" s="206">
        <f>'[1]2023 Combined'!S10</f>
        <v>923.00396737704921</v>
      </c>
    </row>
    <row r="7" spans="1:2" ht="15" thickBot="1" x14ac:dyDescent="0.35">
      <c r="A7" s="207" t="s">
        <v>112</v>
      </c>
      <c r="B7" s="208">
        <f>'[1]2023 Combined'!S21</f>
        <v>-7607.32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54CB2-97E1-4B1C-AFB5-5BEA030B1A8D}">
  <dimension ref="A1:L29"/>
  <sheetViews>
    <sheetView workbookViewId="0">
      <selection activeCell="B27" sqref="B27"/>
    </sheetView>
  </sheetViews>
  <sheetFormatPr defaultRowHeight="14.4" x14ac:dyDescent="0.3"/>
  <cols>
    <col min="1" max="1" width="43.21875" bestFit="1" customWidth="1"/>
    <col min="2" max="7" width="11.44140625" bestFit="1" customWidth="1"/>
    <col min="8" max="9" width="11.5546875" bestFit="1" customWidth="1"/>
    <col min="10" max="10" width="12.6640625" bestFit="1" customWidth="1"/>
    <col min="12" max="12" width="12" bestFit="1" customWidth="1"/>
  </cols>
  <sheetData>
    <row r="1" spans="1:12" x14ac:dyDescent="0.3">
      <c r="A1" s="1" t="s">
        <v>0</v>
      </c>
      <c r="B1" s="21" t="s">
        <v>1</v>
      </c>
      <c r="C1" s="22" t="s">
        <v>40</v>
      </c>
      <c r="D1" s="21" t="s">
        <v>3</v>
      </c>
      <c r="E1" s="21" t="s">
        <v>4</v>
      </c>
      <c r="F1" s="21" t="s">
        <v>5</v>
      </c>
      <c r="G1" s="22" t="s">
        <v>41</v>
      </c>
      <c r="H1" s="21" t="s">
        <v>7</v>
      </c>
      <c r="I1" s="21" t="s">
        <v>8</v>
      </c>
      <c r="J1" s="21" t="s">
        <v>9</v>
      </c>
      <c r="K1" s="22" t="s">
        <v>42</v>
      </c>
      <c r="L1" s="23" t="s">
        <v>11</v>
      </c>
    </row>
    <row r="2" spans="1:12" x14ac:dyDescent="0.3">
      <c r="A2" s="5" t="s">
        <v>12</v>
      </c>
      <c r="B2" s="24"/>
      <c r="C2" s="25"/>
      <c r="D2" s="24"/>
      <c r="E2" s="24"/>
      <c r="F2" s="24"/>
      <c r="G2" s="25"/>
      <c r="H2" s="24"/>
      <c r="I2" s="24"/>
      <c r="J2" s="24"/>
      <c r="K2" s="25"/>
      <c r="L2" s="26"/>
    </row>
    <row r="3" spans="1:12" x14ac:dyDescent="0.3">
      <c r="A3" s="27" t="s">
        <v>13</v>
      </c>
      <c r="B3" s="24">
        <v>18</v>
      </c>
      <c r="C3" s="25"/>
      <c r="D3" s="24">
        <v>29</v>
      </c>
      <c r="E3" s="24">
        <v>13</v>
      </c>
      <c r="F3" s="24">
        <v>3</v>
      </c>
      <c r="G3" s="25">
        <v>45</v>
      </c>
      <c r="H3" s="24">
        <v>2</v>
      </c>
      <c r="I3" s="24">
        <v>3</v>
      </c>
      <c r="J3" s="24">
        <v>1</v>
      </c>
      <c r="K3" s="25">
        <v>6</v>
      </c>
      <c r="L3" s="26">
        <v>69</v>
      </c>
    </row>
    <row r="4" spans="1:12" x14ac:dyDescent="0.3">
      <c r="A4" s="27" t="s">
        <v>14</v>
      </c>
      <c r="B4" s="24">
        <v>0</v>
      </c>
      <c r="C4" s="25"/>
      <c r="D4" s="24">
        <v>14</v>
      </c>
      <c r="E4" s="24">
        <v>15</v>
      </c>
      <c r="F4" s="24">
        <v>16</v>
      </c>
      <c r="G4" s="25">
        <v>45</v>
      </c>
      <c r="H4" s="24">
        <v>51</v>
      </c>
      <c r="I4" s="24">
        <v>7</v>
      </c>
      <c r="J4" s="24">
        <v>32</v>
      </c>
      <c r="K4" s="25">
        <v>90</v>
      </c>
      <c r="L4" s="26">
        <v>135</v>
      </c>
    </row>
    <row r="5" spans="1:12" x14ac:dyDescent="0.3">
      <c r="A5" s="27" t="s">
        <v>15</v>
      </c>
      <c r="B5" s="24">
        <v>0</v>
      </c>
      <c r="C5" s="25"/>
      <c r="D5" s="24">
        <v>0</v>
      </c>
      <c r="E5" s="24">
        <v>0</v>
      </c>
      <c r="F5" s="24">
        <v>2</v>
      </c>
      <c r="G5" s="25">
        <v>2</v>
      </c>
      <c r="H5" s="24">
        <v>2</v>
      </c>
      <c r="I5" s="24">
        <v>5</v>
      </c>
      <c r="J5" s="24">
        <v>28</v>
      </c>
      <c r="K5" s="25">
        <v>35</v>
      </c>
      <c r="L5" s="26">
        <v>37</v>
      </c>
    </row>
    <row r="6" spans="1:12" x14ac:dyDescent="0.3">
      <c r="A6" s="5" t="s">
        <v>16</v>
      </c>
      <c r="B6" s="24"/>
      <c r="C6" s="25"/>
      <c r="D6" s="24"/>
      <c r="E6" s="24"/>
      <c r="F6" s="24"/>
      <c r="G6" s="25"/>
      <c r="H6" s="24"/>
      <c r="I6" s="24"/>
      <c r="J6" s="24"/>
      <c r="K6" s="25"/>
      <c r="L6" s="26"/>
    </row>
    <row r="7" spans="1:12" x14ac:dyDescent="0.3">
      <c r="A7" s="27" t="s">
        <v>17</v>
      </c>
      <c r="B7" s="24">
        <v>0</v>
      </c>
      <c r="C7" s="25">
        <v>0</v>
      </c>
      <c r="D7" s="24">
        <v>0</v>
      </c>
      <c r="E7" s="24">
        <v>0</v>
      </c>
      <c r="F7" s="24">
        <v>0</v>
      </c>
      <c r="G7" s="25">
        <v>0</v>
      </c>
      <c r="H7" s="24">
        <v>0</v>
      </c>
      <c r="I7" s="24">
        <v>0</v>
      </c>
      <c r="J7" s="24">
        <v>0</v>
      </c>
      <c r="K7" s="25">
        <v>0</v>
      </c>
      <c r="L7" s="26">
        <v>0</v>
      </c>
    </row>
    <row r="8" spans="1:12" x14ac:dyDescent="0.3">
      <c r="A8" s="27" t="s">
        <v>18</v>
      </c>
      <c r="B8" s="24">
        <v>0</v>
      </c>
      <c r="C8" s="25"/>
      <c r="D8" s="24">
        <v>0</v>
      </c>
      <c r="E8" s="24">
        <v>0</v>
      </c>
      <c r="F8" s="24">
        <v>15</v>
      </c>
      <c r="G8" s="25">
        <v>15</v>
      </c>
      <c r="H8" s="24">
        <v>47.57</v>
      </c>
      <c r="I8" s="24">
        <v>72.897000000000006</v>
      </c>
      <c r="J8" s="24">
        <v>197.61849999999998</v>
      </c>
      <c r="K8" s="25">
        <v>318.08550000000002</v>
      </c>
      <c r="L8" s="26">
        <v>333.08550000000002</v>
      </c>
    </row>
    <row r="9" spans="1:12" x14ac:dyDescent="0.3">
      <c r="A9" s="27" t="s">
        <v>19</v>
      </c>
      <c r="B9" s="24"/>
      <c r="C9" s="25">
        <v>0</v>
      </c>
      <c r="D9" s="24"/>
      <c r="E9" s="24"/>
      <c r="F9" s="24">
        <v>0</v>
      </c>
      <c r="G9" s="25">
        <v>0</v>
      </c>
      <c r="H9" s="24">
        <v>0</v>
      </c>
      <c r="I9" s="24">
        <v>0</v>
      </c>
      <c r="J9" s="24">
        <v>0</v>
      </c>
      <c r="K9" s="25">
        <v>0</v>
      </c>
      <c r="L9" s="26">
        <v>0</v>
      </c>
    </row>
    <row r="10" spans="1:12" x14ac:dyDescent="0.3">
      <c r="A10" s="27" t="s">
        <v>20</v>
      </c>
      <c r="B10" s="24">
        <v>0</v>
      </c>
      <c r="C10" s="25"/>
      <c r="D10" s="24">
        <v>0</v>
      </c>
      <c r="E10" s="24">
        <v>0</v>
      </c>
      <c r="F10" s="24">
        <v>11</v>
      </c>
      <c r="G10" s="25">
        <v>11</v>
      </c>
      <c r="H10" s="24">
        <v>35.1</v>
      </c>
      <c r="I10" s="24">
        <v>50.0045</v>
      </c>
      <c r="J10" s="24">
        <v>137</v>
      </c>
      <c r="K10" s="25">
        <v>222.1045</v>
      </c>
      <c r="L10" s="26">
        <v>233.1045</v>
      </c>
    </row>
    <row r="11" spans="1:12" x14ac:dyDescent="0.3">
      <c r="A11" s="5" t="s">
        <v>21</v>
      </c>
      <c r="B11" s="24"/>
      <c r="C11" s="25"/>
      <c r="D11" s="24"/>
      <c r="E11" s="24"/>
      <c r="F11" s="24"/>
      <c r="G11" s="25"/>
      <c r="H11" s="24"/>
      <c r="I11" s="24"/>
      <c r="J11" s="24"/>
      <c r="K11" s="25"/>
      <c r="L11" s="26"/>
    </row>
    <row r="12" spans="1:12" x14ac:dyDescent="0.3">
      <c r="A12" s="27" t="s">
        <v>22</v>
      </c>
      <c r="B12" s="24">
        <v>0</v>
      </c>
      <c r="C12" s="25">
        <v>0</v>
      </c>
      <c r="D12" s="24">
        <v>0</v>
      </c>
      <c r="E12" s="24">
        <v>0</v>
      </c>
      <c r="F12" s="24">
        <v>0</v>
      </c>
      <c r="G12" s="25">
        <v>0</v>
      </c>
      <c r="H12" s="24">
        <v>0</v>
      </c>
      <c r="I12" s="24">
        <v>0</v>
      </c>
      <c r="J12" s="24">
        <v>0</v>
      </c>
      <c r="K12" s="25">
        <v>0</v>
      </c>
      <c r="L12" s="26">
        <v>0</v>
      </c>
    </row>
    <row r="13" spans="1:12" x14ac:dyDescent="0.3">
      <c r="A13" s="27" t="s">
        <v>23</v>
      </c>
      <c r="B13" s="24">
        <v>0</v>
      </c>
      <c r="C13" s="25">
        <v>0</v>
      </c>
      <c r="D13" s="24">
        <v>0</v>
      </c>
      <c r="E13" s="24">
        <v>0</v>
      </c>
      <c r="F13" s="28">
        <v>134115</v>
      </c>
      <c r="G13" s="29">
        <v>134115</v>
      </c>
      <c r="H13" s="28">
        <v>429554.21</v>
      </c>
      <c r="I13" s="28">
        <v>620688.55000000005</v>
      </c>
      <c r="J13" s="24">
        <v>1675212</v>
      </c>
      <c r="K13" s="25">
        <v>2725454.76</v>
      </c>
      <c r="L13" s="30">
        <v>2859569.76</v>
      </c>
    </row>
    <row r="14" spans="1:12" x14ac:dyDescent="0.3">
      <c r="A14" s="31" t="s">
        <v>24</v>
      </c>
      <c r="B14" s="24">
        <v>0</v>
      </c>
      <c r="C14" s="25">
        <v>0</v>
      </c>
      <c r="D14" s="24">
        <v>0</v>
      </c>
      <c r="E14" s="24">
        <v>0</v>
      </c>
      <c r="F14" s="28">
        <v>1609375</v>
      </c>
      <c r="G14" s="29">
        <v>1609375</v>
      </c>
      <c r="H14" s="28">
        <v>5154650.46</v>
      </c>
      <c r="I14" s="28">
        <v>7246436.75</v>
      </c>
      <c r="J14" s="24">
        <v>20102540</v>
      </c>
      <c r="K14" s="25">
        <v>32503627.210000001</v>
      </c>
      <c r="L14" s="30">
        <v>34113002.210000001</v>
      </c>
    </row>
    <row r="15" spans="1:12" x14ac:dyDescent="0.3">
      <c r="A15" s="31" t="s">
        <v>25</v>
      </c>
      <c r="B15" s="24">
        <v>0</v>
      </c>
      <c r="C15" s="25">
        <v>0</v>
      </c>
      <c r="D15" s="24">
        <v>0</v>
      </c>
      <c r="E15" s="24">
        <v>0</v>
      </c>
      <c r="F15" s="24">
        <v>0</v>
      </c>
      <c r="G15" s="25">
        <v>0</v>
      </c>
      <c r="H15" s="24">
        <v>0</v>
      </c>
      <c r="I15" s="24">
        <v>0</v>
      </c>
      <c r="J15" s="24">
        <v>0</v>
      </c>
      <c r="K15" s="25">
        <v>0</v>
      </c>
      <c r="L15" s="26">
        <v>0</v>
      </c>
    </row>
    <row r="16" spans="1:12" x14ac:dyDescent="0.3">
      <c r="A16" s="31" t="s">
        <v>26</v>
      </c>
      <c r="B16" s="24">
        <v>0</v>
      </c>
      <c r="C16" s="25">
        <v>0</v>
      </c>
      <c r="D16" s="24">
        <v>0</v>
      </c>
      <c r="E16" s="24">
        <v>0</v>
      </c>
      <c r="F16" s="28">
        <v>9060</v>
      </c>
      <c r="G16" s="29">
        <v>9060</v>
      </c>
      <c r="H16" s="28">
        <v>29016.91</v>
      </c>
      <c r="I16" s="28">
        <v>42504.2</v>
      </c>
      <c r="J16" s="24">
        <v>129504.7</v>
      </c>
      <c r="K16" s="25">
        <v>201025.81</v>
      </c>
      <c r="L16" s="30">
        <v>210085.81</v>
      </c>
    </row>
    <row r="17" spans="1:12" x14ac:dyDescent="0.3">
      <c r="A17" s="31" t="s">
        <v>27</v>
      </c>
      <c r="B17" s="24">
        <v>0</v>
      </c>
      <c r="C17" s="25">
        <v>0</v>
      </c>
      <c r="D17" s="24">
        <v>0</v>
      </c>
      <c r="E17" s="24">
        <v>0</v>
      </c>
      <c r="F17" s="24">
        <v>0</v>
      </c>
      <c r="G17" s="25">
        <v>0</v>
      </c>
      <c r="H17" s="24">
        <v>0</v>
      </c>
      <c r="I17" s="24">
        <v>0</v>
      </c>
      <c r="J17" s="24">
        <v>0</v>
      </c>
      <c r="K17" s="25">
        <v>0</v>
      </c>
      <c r="L17" s="26">
        <v>0</v>
      </c>
    </row>
    <row r="18" spans="1:12" x14ac:dyDescent="0.3">
      <c r="A18" s="31" t="s">
        <v>28</v>
      </c>
      <c r="B18" s="24">
        <v>0</v>
      </c>
      <c r="C18" s="25">
        <v>0</v>
      </c>
      <c r="D18" s="24">
        <v>0</v>
      </c>
      <c r="E18" s="24">
        <v>0</v>
      </c>
      <c r="F18" s="28">
        <v>2674</v>
      </c>
      <c r="G18" s="29">
        <v>2674</v>
      </c>
      <c r="H18" s="28">
        <v>8563.3799999999992</v>
      </c>
      <c r="I18" s="28">
        <v>12288.25</v>
      </c>
      <c r="J18" s="24">
        <v>33396</v>
      </c>
      <c r="K18" s="25">
        <v>54247.63</v>
      </c>
      <c r="L18" s="30">
        <v>56921.63</v>
      </c>
    </row>
    <row r="19" spans="1:12" x14ac:dyDescent="0.3">
      <c r="A19" s="31" t="s">
        <v>29</v>
      </c>
      <c r="B19" s="24">
        <v>0</v>
      </c>
      <c r="C19" s="25">
        <v>0</v>
      </c>
      <c r="D19" s="24">
        <v>0</v>
      </c>
      <c r="E19" s="24">
        <v>0</v>
      </c>
      <c r="F19" s="24">
        <v>12</v>
      </c>
      <c r="G19" s="25">
        <v>12</v>
      </c>
      <c r="H19" s="24">
        <v>12</v>
      </c>
      <c r="I19" s="24">
        <v>8.5</v>
      </c>
      <c r="J19" s="24">
        <v>12</v>
      </c>
      <c r="K19" s="25">
        <v>32.5</v>
      </c>
      <c r="L19" s="26">
        <v>6.3571428571428568</v>
      </c>
    </row>
    <row r="20" spans="1:12" x14ac:dyDescent="0.3">
      <c r="A20" s="12" t="s">
        <v>30</v>
      </c>
      <c r="B20" s="24"/>
      <c r="C20" s="25"/>
      <c r="D20" s="24"/>
      <c r="E20" s="24"/>
      <c r="F20" s="24"/>
      <c r="G20" s="25"/>
      <c r="H20" s="24"/>
      <c r="I20" s="24"/>
      <c r="J20" s="24"/>
      <c r="K20" s="25"/>
      <c r="L20" s="26"/>
    </row>
    <row r="21" spans="1:12" x14ac:dyDescent="0.3">
      <c r="A21" s="31" t="s">
        <v>31</v>
      </c>
      <c r="B21" s="24">
        <v>0</v>
      </c>
      <c r="C21" s="25">
        <v>0</v>
      </c>
      <c r="D21" s="24">
        <v>0</v>
      </c>
      <c r="E21" s="24">
        <v>0</v>
      </c>
      <c r="F21" s="24">
        <v>0</v>
      </c>
      <c r="G21" s="25">
        <v>0</v>
      </c>
      <c r="H21" s="24">
        <v>0</v>
      </c>
      <c r="I21" s="24">
        <v>0</v>
      </c>
      <c r="J21" s="24">
        <v>0</v>
      </c>
      <c r="K21" s="25">
        <v>0</v>
      </c>
      <c r="L21" s="26">
        <v>0</v>
      </c>
    </row>
    <row r="22" spans="1:12" x14ac:dyDescent="0.3">
      <c r="A22" s="31" t="s">
        <v>43</v>
      </c>
      <c r="B22" s="24">
        <v>0</v>
      </c>
      <c r="C22" s="25">
        <v>0</v>
      </c>
      <c r="D22" s="24">
        <v>0</v>
      </c>
      <c r="E22" s="24">
        <v>0</v>
      </c>
      <c r="F22" s="32">
        <v>11366</v>
      </c>
      <c r="G22" s="33">
        <v>11366</v>
      </c>
      <c r="H22" s="32">
        <v>444137.13</v>
      </c>
      <c r="I22" s="32">
        <v>629804.42689033598</v>
      </c>
      <c r="J22" s="24">
        <v>1773108.9</v>
      </c>
      <c r="K22" s="25">
        <v>2847050.4568903358</v>
      </c>
      <c r="L22" s="34">
        <v>2858416.4568903358</v>
      </c>
    </row>
    <row r="23" spans="1:12" x14ac:dyDescent="0.3">
      <c r="A23" s="12" t="s">
        <v>33</v>
      </c>
      <c r="B23" s="24"/>
      <c r="C23" s="25"/>
      <c r="D23" s="24"/>
      <c r="E23" s="24"/>
      <c r="F23" s="24"/>
      <c r="G23" s="25"/>
      <c r="H23" s="24"/>
      <c r="I23" s="24"/>
      <c r="J23" s="24"/>
      <c r="K23" s="25"/>
      <c r="L23" s="26"/>
    </row>
    <row r="24" spans="1:12" x14ac:dyDescent="0.3">
      <c r="A24" s="31" t="s">
        <v>44</v>
      </c>
      <c r="B24" s="32">
        <v>23000000</v>
      </c>
      <c r="C24" s="34">
        <v>23000000</v>
      </c>
      <c r="D24" s="32">
        <v>23000000</v>
      </c>
      <c r="E24" s="32">
        <v>23000000</v>
      </c>
      <c r="F24" s="32">
        <v>23000000</v>
      </c>
      <c r="G24" s="34">
        <v>23000000</v>
      </c>
      <c r="H24" s="32">
        <v>23000000</v>
      </c>
      <c r="I24" s="32">
        <v>23000000</v>
      </c>
      <c r="J24" s="24">
        <v>23000000</v>
      </c>
      <c r="K24" s="26">
        <v>23000000</v>
      </c>
      <c r="L24" s="34">
        <v>23000000</v>
      </c>
    </row>
    <row r="25" spans="1:12" x14ac:dyDescent="0.3">
      <c r="A25" s="31" t="s">
        <v>35</v>
      </c>
      <c r="B25" s="24">
        <v>0</v>
      </c>
      <c r="C25" s="25">
        <v>0</v>
      </c>
      <c r="D25" s="24">
        <v>0</v>
      </c>
      <c r="E25" s="24">
        <v>0</v>
      </c>
      <c r="F25" s="24">
        <v>0</v>
      </c>
      <c r="G25" s="25">
        <v>0</v>
      </c>
      <c r="H25" s="24">
        <v>0</v>
      </c>
      <c r="I25" s="24">
        <v>0</v>
      </c>
      <c r="J25" s="24">
        <v>0</v>
      </c>
      <c r="K25" s="25">
        <v>0</v>
      </c>
      <c r="L25" s="26">
        <v>0</v>
      </c>
    </row>
    <row r="26" spans="1:12" x14ac:dyDescent="0.3">
      <c r="A26" s="31" t="s">
        <v>36</v>
      </c>
      <c r="B26" s="24">
        <v>0</v>
      </c>
      <c r="C26" s="25">
        <v>0</v>
      </c>
      <c r="D26" s="24">
        <v>0</v>
      </c>
      <c r="E26" s="24">
        <v>0</v>
      </c>
      <c r="F26" s="35">
        <v>88308</v>
      </c>
      <c r="G26" s="33">
        <v>88308</v>
      </c>
      <c r="H26" s="35">
        <v>279806.39</v>
      </c>
      <c r="I26" s="35">
        <v>462538.72250000003</v>
      </c>
      <c r="J26" s="24">
        <v>1102792.4962499999</v>
      </c>
      <c r="K26" s="25">
        <v>1845137.6087499999</v>
      </c>
      <c r="L26" s="34">
        <v>1933445.6087499999</v>
      </c>
    </row>
    <row r="27" spans="1:12" x14ac:dyDescent="0.3">
      <c r="A27" s="31" t="s">
        <v>37</v>
      </c>
      <c r="B27" s="32">
        <v>174236</v>
      </c>
      <c r="C27" s="33">
        <v>174236</v>
      </c>
      <c r="D27" s="32">
        <v>2017806</v>
      </c>
      <c r="E27" s="32">
        <v>609086</v>
      </c>
      <c r="F27" s="32">
        <v>1379159</v>
      </c>
      <c r="G27" s="33">
        <v>4006051</v>
      </c>
      <c r="H27" s="32">
        <v>4842067.07</v>
      </c>
      <c r="I27" s="32">
        <v>702831.33000000007</v>
      </c>
      <c r="J27" s="24">
        <v>8177886.4900000002</v>
      </c>
      <c r="K27" s="25">
        <v>13722784.890000001</v>
      </c>
      <c r="L27" s="34">
        <v>17903071.890000001</v>
      </c>
    </row>
    <row r="28" spans="1:12" x14ac:dyDescent="0.3">
      <c r="A28" s="31" t="s">
        <v>38</v>
      </c>
      <c r="B28" s="32">
        <v>902514</v>
      </c>
      <c r="C28" s="33">
        <v>902514</v>
      </c>
      <c r="D28" s="32">
        <v>765637</v>
      </c>
      <c r="E28" s="32">
        <v>936582</v>
      </c>
      <c r="F28" s="32">
        <v>510564</v>
      </c>
      <c r="G28" s="33">
        <v>2212783</v>
      </c>
      <c r="H28" s="32">
        <v>572764.93999999994</v>
      </c>
      <c r="I28" s="32">
        <v>648568</v>
      </c>
      <c r="J28" s="24">
        <v>746501</v>
      </c>
      <c r="K28" s="25">
        <v>1967833.94</v>
      </c>
      <c r="L28" s="34">
        <v>5083130.9399999995</v>
      </c>
    </row>
    <row r="29" spans="1:12" x14ac:dyDescent="0.3">
      <c r="A29" s="31" t="s">
        <v>39</v>
      </c>
      <c r="B29" s="36">
        <v>21923250</v>
      </c>
      <c r="C29" s="37">
        <v>21923250</v>
      </c>
      <c r="D29" s="36">
        <v>19139807</v>
      </c>
      <c r="E29" s="36">
        <v>17594139</v>
      </c>
      <c r="F29" s="36">
        <v>15616108</v>
      </c>
      <c r="G29" s="38">
        <v>15616108</v>
      </c>
      <c r="H29" s="36">
        <v>9921469.5999999996</v>
      </c>
      <c r="I29" s="36">
        <v>8107531.5474999994</v>
      </c>
      <c r="J29" s="39">
        <v>-1919648.4387500007</v>
      </c>
      <c r="K29" s="40">
        <v>16109352.70875</v>
      </c>
      <c r="L29" s="38">
        <v>-1919648.4387499988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B5D90-01A0-41AF-A955-99C8D676BD47}">
  <dimension ref="A1:L29"/>
  <sheetViews>
    <sheetView topLeftCell="A18" workbookViewId="0">
      <selection activeCell="O12" sqref="O12"/>
    </sheetView>
  </sheetViews>
  <sheetFormatPr defaultRowHeight="14.4" x14ac:dyDescent="0.3"/>
  <cols>
    <col min="1" max="1" width="44.5546875" bestFit="1" customWidth="1"/>
    <col min="2" max="2" width="10.5546875" bestFit="1" customWidth="1"/>
    <col min="4" max="4" width="10.5546875" bestFit="1" customWidth="1"/>
    <col min="6" max="6" width="10.5546875" bestFit="1" customWidth="1"/>
    <col min="8" max="10" width="10.5546875" bestFit="1" customWidth="1"/>
    <col min="12" max="12" width="10.5546875" bestFit="1" customWidth="1"/>
  </cols>
  <sheetData>
    <row r="1" spans="1:12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</row>
    <row r="2" spans="1:12" x14ac:dyDescent="0.3">
      <c r="A2" s="5" t="s">
        <v>12</v>
      </c>
      <c r="C2" s="6"/>
      <c r="G2" s="6"/>
      <c r="K2" s="6"/>
      <c r="L2" s="7"/>
    </row>
    <row r="3" spans="1:12" x14ac:dyDescent="0.3">
      <c r="A3" s="8" t="s">
        <v>13</v>
      </c>
      <c r="B3">
        <v>0</v>
      </c>
      <c r="C3" s="6"/>
      <c r="D3">
        <v>2</v>
      </c>
      <c r="E3">
        <v>5</v>
      </c>
      <c r="F3">
        <v>1</v>
      </c>
      <c r="G3" s="6"/>
      <c r="H3">
        <v>3</v>
      </c>
      <c r="I3">
        <v>1</v>
      </c>
      <c r="J3">
        <v>0</v>
      </c>
      <c r="K3" s="6"/>
      <c r="L3" s="7">
        <v>12</v>
      </c>
    </row>
    <row r="4" spans="1:12" x14ac:dyDescent="0.3">
      <c r="A4" s="8" t="s">
        <v>14</v>
      </c>
      <c r="B4">
        <v>0</v>
      </c>
      <c r="C4" s="6"/>
      <c r="D4">
        <v>0</v>
      </c>
      <c r="E4">
        <v>909</v>
      </c>
      <c r="F4">
        <v>0</v>
      </c>
      <c r="G4" s="6"/>
      <c r="H4">
        <v>284</v>
      </c>
      <c r="I4">
        <v>2</v>
      </c>
      <c r="J4">
        <v>0</v>
      </c>
      <c r="K4" s="6"/>
      <c r="L4" s="7"/>
    </row>
    <row r="5" spans="1:12" x14ac:dyDescent="0.3">
      <c r="A5" s="8" t="s">
        <v>15</v>
      </c>
      <c r="B5">
        <v>0</v>
      </c>
      <c r="C5" s="6"/>
      <c r="D5">
        <v>0</v>
      </c>
      <c r="E5">
        <v>727</v>
      </c>
      <c r="F5">
        <v>0</v>
      </c>
      <c r="G5" s="6"/>
      <c r="H5">
        <v>142</v>
      </c>
      <c r="I5">
        <v>0</v>
      </c>
      <c r="J5">
        <v>1</v>
      </c>
      <c r="K5" s="6"/>
      <c r="L5" s="7">
        <v>870</v>
      </c>
    </row>
    <row r="6" spans="1:12" x14ac:dyDescent="0.3">
      <c r="A6" s="5" t="s">
        <v>16</v>
      </c>
      <c r="C6" s="6"/>
      <c r="G6" s="6"/>
      <c r="K6" s="6"/>
      <c r="L6" s="7"/>
    </row>
    <row r="7" spans="1:12" x14ac:dyDescent="0.3">
      <c r="A7" s="8" t="s">
        <v>17</v>
      </c>
      <c r="C7" s="6">
        <v>0</v>
      </c>
      <c r="G7" s="6">
        <v>20.6</v>
      </c>
      <c r="K7" s="6"/>
      <c r="L7" s="7"/>
    </row>
    <row r="8" spans="1:12" x14ac:dyDescent="0.3">
      <c r="A8" s="8" t="s">
        <v>18</v>
      </c>
      <c r="B8">
        <v>0</v>
      </c>
      <c r="C8" s="6"/>
      <c r="D8">
        <v>0</v>
      </c>
      <c r="E8">
        <v>155</v>
      </c>
      <c r="F8">
        <v>0</v>
      </c>
      <c r="G8" s="6"/>
      <c r="H8">
        <v>30</v>
      </c>
      <c r="I8">
        <v>0</v>
      </c>
      <c r="J8">
        <v>30.6</v>
      </c>
      <c r="K8" s="6"/>
      <c r="L8" s="7">
        <v>215.6</v>
      </c>
    </row>
    <row r="9" spans="1:12" x14ac:dyDescent="0.3">
      <c r="A9" s="8" t="s">
        <v>19</v>
      </c>
      <c r="C9" s="6">
        <v>0</v>
      </c>
      <c r="G9" s="6">
        <v>4.59</v>
      </c>
      <c r="K9" s="6"/>
      <c r="L9" s="7"/>
    </row>
    <row r="10" spans="1:12" x14ac:dyDescent="0.3">
      <c r="A10" s="8" t="s">
        <v>20</v>
      </c>
      <c r="B10">
        <v>0</v>
      </c>
      <c r="C10" s="6"/>
      <c r="D10">
        <v>0</v>
      </c>
      <c r="E10">
        <v>155</v>
      </c>
      <c r="F10">
        <v>0</v>
      </c>
      <c r="G10" s="6"/>
      <c r="H10">
        <v>30</v>
      </c>
      <c r="I10">
        <v>0</v>
      </c>
      <c r="J10">
        <v>30.6</v>
      </c>
      <c r="K10" s="6"/>
      <c r="L10" s="7">
        <v>215.6</v>
      </c>
    </row>
    <row r="11" spans="1:12" x14ac:dyDescent="0.3">
      <c r="A11" s="5" t="s">
        <v>21</v>
      </c>
      <c r="C11" s="6"/>
      <c r="G11" s="6"/>
      <c r="H11" s="9"/>
      <c r="K11" s="6"/>
      <c r="L11" s="7"/>
    </row>
    <row r="12" spans="1:12" x14ac:dyDescent="0.3">
      <c r="A12" s="8" t="s">
        <v>22</v>
      </c>
      <c r="C12" s="6">
        <v>0</v>
      </c>
      <c r="G12" s="6">
        <v>-45450</v>
      </c>
      <c r="K12" s="6"/>
      <c r="L12" s="7"/>
    </row>
    <row r="13" spans="1:12" x14ac:dyDescent="0.3">
      <c r="A13" s="8" t="s">
        <v>23</v>
      </c>
      <c r="B13">
        <v>0</v>
      </c>
      <c r="C13" s="6"/>
      <c r="D13">
        <v>0</v>
      </c>
      <c r="E13">
        <v>35171</v>
      </c>
      <c r="F13">
        <v>0</v>
      </c>
      <c r="G13" s="6"/>
      <c r="H13">
        <v>6868</v>
      </c>
      <c r="I13">
        <v>0</v>
      </c>
      <c r="J13">
        <v>263762</v>
      </c>
      <c r="K13" s="6"/>
      <c r="L13" s="7">
        <v>305801</v>
      </c>
    </row>
    <row r="14" spans="1:12" x14ac:dyDescent="0.3">
      <c r="A14" s="10" t="s">
        <v>24</v>
      </c>
      <c r="B14">
        <v>0</v>
      </c>
      <c r="C14" s="6"/>
      <c r="D14">
        <v>0</v>
      </c>
      <c r="E14">
        <v>35171</v>
      </c>
      <c r="F14">
        <v>0</v>
      </c>
      <c r="G14" s="6"/>
      <c r="H14">
        <v>6868</v>
      </c>
      <c r="I14">
        <v>0</v>
      </c>
      <c r="J14">
        <v>3165142</v>
      </c>
      <c r="K14" s="6"/>
      <c r="L14" s="7">
        <v>3207181</v>
      </c>
    </row>
    <row r="15" spans="1:12" x14ac:dyDescent="0.3">
      <c r="A15" s="10" t="s">
        <v>25</v>
      </c>
      <c r="C15" s="6">
        <v>0</v>
      </c>
      <c r="G15" s="6">
        <v>13376</v>
      </c>
      <c r="H15" s="9"/>
      <c r="K15" s="6"/>
      <c r="L15" s="7"/>
    </row>
    <row r="16" spans="1:12" x14ac:dyDescent="0.3">
      <c r="A16" s="10" t="s">
        <v>26</v>
      </c>
      <c r="B16">
        <v>0</v>
      </c>
      <c r="C16" s="6"/>
      <c r="D16">
        <v>0</v>
      </c>
      <c r="E16">
        <v>35171</v>
      </c>
      <c r="F16">
        <v>0</v>
      </c>
      <c r="G16" s="11"/>
      <c r="H16">
        <v>6868</v>
      </c>
      <c r="I16">
        <v>0</v>
      </c>
      <c r="J16">
        <v>18357</v>
      </c>
      <c r="K16" s="6"/>
      <c r="L16" s="7">
        <v>60396</v>
      </c>
    </row>
    <row r="17" spans="1:12" x14ac:dyDescent="0.3">
      <c r="A17" s="10" t="s">
        <v>27</v>
      </c>
      <c r="C17" s="6">
        <v>0</v>
      </c>
      <c r="G17" s="6">
        <v>1096</v>
      </c>
      <c r="K17" s="6"/>
      <c r="L17" s="7"/>
    </row>
    <row r="18" spans="1:12" x14ac:dyDescent="0.3">
      <c r="A18" s="10" t="s">
        <v>28</v>
      </c>
      <c r="B18">
        <v>0</v>
      </c>
      <c r="C18" s="6"/>
      <c r="D18">
        <v>0</v>
      </c>
      <c r="E18">
        <v>14068</v>
      </c>
      <c r="F18">
        <v>0</v>
      </c>
      <c r="G18" s="11"/>
      <c r="H18">
        <v>2747</v>
      </c>
      <c r="I18">
        <v>0</v>
      </c>
      <c r="J18">
        <v>7359</v>
      </c>
      <c r="K18" s="6"/>
      <c r="L18" s="7">
        <v>24174</v>
      </c>
    </row>
    <row r="19" spans="1:12" x14ac:dyDescent="0.3">
      <c r="A19" s="10" t="s">
        <v>29</v>
      </c>
      <c r="B19">
        <v>0</v>
      </c>
      <c r="C19" s="6">
        <v>0</v>
      </c>
      <c r="D19">
        <v>0</v>
      </c>
      <c r="E19">
        <v>1</v>
      </c>
      <c r="F19">
        <v>0</v>
      </c>
      <c r="G19" s="6">
        <v>1</v>
      </c>
      <c r="H19">
        <v>1</v>
      </c>
      <c r="I19">
        <v>0</v>
      </c>
      <c r="J19">
        <v>12</v>
      </c>
      <c r="K19" s="6"/>
      <c r="L19" s="7">
        <v>10.5</v>
      </c>
    </row>
    <row r="20" spans="1:12" x14ac:dyDescent="0.3">
      <c r="A20" s="12" t="s">
        <v>30</v>
      </c>
      <c r="C20" s="6"/>
      <c r="G20" s="6"/>
      <c r="K20" s="6"/>
      <c r="L20" s="7"/>
    </row>
    <row r="21" spans="1:12" x14ac:dyDescent="0.3">
      <c r="A21" s="10" t="s">
        <v>31</v>
      </c>
      <c r="B21">
        <v>0</v>
      </c>
      <c r="C21" s="6">
        <v>0</v>
      </c>
      <c r="G21" s="6">
        <v>-5867.53</v>
      </c>
      <c r="K21" s="6"/>
      <c r="L21" s="7"/>
    </row>
    <row r="22" spans="1:12" x14ac:dyDescent="0.3">
      <c r="A22" s="10" t="s">
        <v>32</v>
      </c>
      <c r="B22">
        <v>0</v>
      </c>
      <c r="C22" s="6"/>
      <c r="D22">
        <v>0</v>
      </c>
      <c r="E22">
        <v>6041</v>
      </c>
      <c r="F22">
        <v>0</v>
      </c>
      <c r="G22" s="6"/>
      <c r="H22">
        <v>1562</v>
      </c>
      <c r="I22">
        <v>0</v>
      </c>
      <c r="J22">
        <v>292055</v>
      </c>
      <c r="K22" s="6"/>
      <c r="L22" s="7">
        <v>299658</v>
      </c>
    </row>
    <row r="23" spans="1:12" x14ac:dyDescent="0.3">
      <c r="A23" s="12" t="s">
        <v>33</v>
      </c>
      <c r="C23" s="6"/>
      <c r="G23" s="6"/>
      <c r="K23" s="6"/>
      <c r="L23" s="7"/>
    </row>
    <row r="24" spans="1:12" x14ac:dyDescent="0.3">
      <c r="A24" s="10" t="s">
        <v>34</v>
      </c>
      <c r="B24">
        <v>5700000</v>
      </c>
      <c r="C24" s="6"/>
      <c r="D24">
        <v>5700000</v>
      </c>
      <c r="E24">
        <v>5700000</v>
      </c>
      <c r="F24">
        <v>5700000</v>
      </c>
      <c r="G24" s="6"/>
      <c r="H24">
        <v>5700000</v>
      </c>
      <c r="I24">
        <v>5700000</v>
      </c>
      <c r="J24">
        <v>5700000</v>
      </c>
      <c r="K24" s="6"/>
      <c r="L24" s="7">
        <v>5700000</v>
      </c>
    </row>
    <row r="25" spans="1:12" x14ac:dyDescent="0.3">
      <c r="A25" s="10" t="s">
        <v>35</v>
      </c>
      <c r="B25">
        <v>0</v>
      </c>
      <c r="C25" s="6"/>
      <c r="D25">
        <v>0</v>
      </c>
      <c r="E25">
        <v>0</v>
      </c>
      <c r="F25">
        <v>0</v>
      </c>
      <c r="G25" s="6"/>
      <c r="H25">
        <v>0</v>
      </c>
      <c r="I25">
        <v>3773.22</v>
      </c>
      <c r="J25">
        <v>0</v>
      </c>
      <c r="K25" s="6"/>
      <c r="L25" s="7">
        <v>3773.22</v>
      </c>
    </row>
    <row r="26" spans="1:12" x14ac:dyDescent="0.3">
      <c r="A26" s="10" t="s">
        <v>36</v>
      </c>
      <c r="B26">
        <v>0</v>
      </c>
      <c r="C26" s="6"/>
      <c r="D26">
        <v>0</v>
      </c>
      <c r="E26" s="13">
        <v>10674</v>
      </c>
      <c r="F26">
        <v>0</v>
      </c>
      <c r="G26" s="6"/>
      <c r="H26" s="13">
        <v>2084</v>
      </c>
      <c r="I26">
        <v>0</v>
      </c>
      <c r="J26">
        <v>110500</v>
      </c>
      <c r="K26" s="6"/>
      <c r="L26" s="14">
        <v>123258</v>
      </c>
    </row>
    <row r="27" spans="1:12" x14ac:dyDescent="0.3">
      <c r="A27" s="10" t="s">
        <v>37</v>
      </c>
      <c r="B27">
        <v>0</v>
      </c>
      <c r="C27" s="6"/>
      <c r="D27">
        <v>0</v>
      </c>
      <c r="E27" s="13">
        <v>13343</v>
      </c>
      <c r="F27">
        <v>0</v>
      </c>
      <c r="G27" s="6"/>
      <c r="H27" s="13">
        <v>4169</v>
      </c>
      <c r="I27">
        <v>413700</v>
      </c>
      <c r="J27">
        <v>103425</v>
      </c>
      <c r="K27" s="6"/>
      <c r="L27" s="14">
        <v>534637</v>
      </c>
    </row>
    <row r="28" spans="1:12" x14ac:dyDescent="0.3">
      <c r="A28" s="10" t="s">
        <v>38</v>
      </c>
      <c r="B28" s="15">
        <v>426032.5</v>
      </c>
      <c r="C28" s="6"/>
      <c r="D28" s="15">
        <v>24097.5</v>
      </c>
      <c r="E28">
        <v>263769.34999999998</v>
      </c>
      <c r="F28">
        <v>140120.73000000001</v>
      </c>
      <c r="G28" s="6"/>
      <c r="H28">
        <v>130786.83</v>
      </c>
      <c r="I28">
        <v>127232.83</v>
      </c>
      <c r="J28">
        <v>124967.49</v>
      </c>
      <c r="K28" s="6"/>
      <c r="L28" s="16">
        <v>1237007.23</v>
      </c>
    </row>
    <row r="29" spans="1:12" x14ac:dyDescent="0.3">
      <c r="A29" s="10" t="s">
        <v>39</v>
      </c>
      <c r="B29" s="17">
        <v>5273967.5</v>
      </c>
      <c r="C29" s="18"/>
      <c r="D29" s="17">
        <v>5249870</v>
      </c>
      <c r="E29" s="19">
        <v>4972757.6500000004</v>
      </c>
      <c r="F29" s="17">
        <v>4832636.92</v>
      </c>
      <c r="G29" s="18"/>
      <c r="H29" s="17">
        <v>4697681.09</v>
      </c>
      <c r="I29" s="17">
        <v>4152975.04</v>
      </c>
      <c r="J29" s="17">
        <v>3924582.55</v>
      </c>
      <c r="K29" s="18"/>
      <c r="L29" s="2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C33C3-C3B1-4F9E-A862-481D45BBE643}">
  <dimension ref="A1:L29"/>
  <sheetViews>
    <sheetView workbookViewId="0">
      <selection activeCell="C37" sqref="C37"/>
    </sheetView>
  </sheetViews>
  <sheetFormatPr defaultRowHeight="14.4" x14ac:dyDescent="0.3"/>
  <cols>
    <col min="1" max="1" width="44.5546875" bestFit="1" customWidth="1"/>
    <col min="2" max="2" width="10.5546875" bestFit="1" customWidth="1"/>
    <col min="4" max="4" width="10.5546875" bestFit="1" customWidth="1"/>
    <col min="6" max="6" width="10.5546875" bestFit="1" customWidth="1"/>
    <col min="8" max="10" width="10.5546875" bestFit="1" customWidth="1"/>
    <col min="12" max="12" width="10.5546875" bestFit="1" customWidth="1"/>
  </cols>
  <sheetData>
    <row r="1" spans="1:12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</row>
    <row r="2" spans="1:12" x14ac:dyDescent="0.3">
      <c r="A2" s="5" t="s">
        <v>12</v>
      </c>
      <c r="C2" s="6"/>
      <c r="G2" s="6"/>
      <c r="K2" s="6"/>
      <c r="L2" s="7"/>
    </row>
    <row r="3" spans="1:12" x14ac:dyDescent="0.3">
      <c r="A3" s="8" t="s">
        <v>13</v>
      </c>
      <c r="B3">
        <v>0</v>
      </c>
      <c r="C3" s="6"/>
      <c r="D3">
        <v>2</v>
      </c>
      <c r="E3">
        <v>5</v>
      </c>
      <c r="F3">
        <v>1</v>
      </c>
      <c r="G3" s="6"/>
      <c r="H3">
        <v>3</v>
      </c>
      <c r="I3">
        <v>1</v>
      </c>
      <c r="J3">
        <v>0</v>
      </c>
      <c r="K3" s="6"/>
      <c r="L3" s="7">
        <v>12</v>
      </c>
    </row>
    <row r="4" spans="1:12" x14ac:dyDescent="0.3">
      <c r="A4" s="8" t="s">
        <v>14</v>
      </c>
      <c r="B4">
        <v>0</v>
      </c>
      <c r="C4" s="6"/>
      <c r="D4">
        <v>0</v>
      </c>
      <c r="E4">
        <v>909</v>
      </c>
      <c r="F4">
        <v>0</v>
      </c>
      <c r="G4" s="6"/>
      <c r="H4">
        <v>284</v>
      </c>
      <c r="I4">
        <v>2</v>
      </c>
      <c r="J4">
        <v>0</v>
      </c>
      <c r="K4" s="6"/>
      <c r="L4" s="7"/>
    </row>
    <row r="5" spans="1:12" x14ac:dyDescent="0.3">
      <c r="A5" s="8" t="s">
        <v>15</v>
      </c>
      <c r="B5">
        <v>0</v>
      </c>
      <c r="C5" s="6"/>
      <c r="D5">
        <v>0</v>
      </c>
      <c r="E5">
        <v>727</v>
      </c>
      <c r="F5">
        <v>0</v>
      </c>
      <c r="G5" s="6"/>
      <c r="H5">
        <v>142</v>
      </c>
      <c r="I5">
        <v>0</v>
      </c>
      <c r="J5">
        <v>1</v>
      </c>
      <c r="K5" s="6"/>
      <c r="L5" s="7">
        <v>870</v>
      </c>
    </row>
    <row r="6" spans="1:12" x14ac:dyDescent="0.3">
      <c r="A6" s="5" t="s">
        <v>16</v>
      </c>
      <c r="C6" s="6"/>
      <c r="G6" s="6"/>
      <c r="K6" s="6"/>
      <c r="L6" s="7"/>
    </row>
    <row r="7" spans="1:12" x14ac:dyDescent="0.3">
      <c r="A7" s="8" t="s">
        <v>17</v>
      </c>
      <c r="C7" s="6">
        <v>0</v>
      </c>
      <c r="G7" s="6">
        <v>20.6</v>
      </c>
      <c r="K7" s="6"/>
      <c r="L7" s="7"/>
    </row>
    <row r="8" spans="1:12" x14ac:dyDescent="0.3">
      <c r="A8" s="8" t="s">
        <v>18</v>
      </c>
      <c r="B8">
        <v>0</v>
      </c>
      <c r="C8" s="6"/>
      <c r="D8">
        <v>0</v>
      </c>
      <c r="E8">
        <v>155</v>
      </c>
      <c r="F8">
        <v>0</v>
      </c>
      <c r="G8" s="6"/>
      <c r="H8">
        <v>30</v>
      </c>
      <c r="I8">
        <v>0</v>
      </c>
      <c r="J8">
        <v>30.6</v>
      </c>
      <c r="K8" s="6"/>
      <c r="L8" s="7">
        <v>215.6</v>
      </c>
    </row>
    <row r="9" spans="1:12" x14ac:dyDescent="0.3">
      <c r="A9" s="8" t="s">
        <v>19</v>
      </c>
      <c r="C9" s="6">
        <v>0</v>
      </c>
      <c r="G9" s="6">
        <v>4.59</v>
      </c>
      <c r="K9" s="6"/>
      <c r="L9" s="7"/>
    </row>
    <row r="10" spans="1:12" x14ac:dyDescent="0.3">
      <c r="A10" s="8" t="s">
        <v>20</v>
      </c>
      <c r="B10">
        <v>0</v>
      </c>
      <c r="C10" s="6"/>
      <c r="D10">
        <v>0</v>
      </c>
      <c r="E10">
        <v>155</v>
      </c>
      <c r="F10">
        <v>0</v>
      </c>
      <c r="G10" s="6"/>
      <c r="H10">
        <v>30</v>
      </c>
      <c r="I10">
        <v>0</v>
      </c>
      <c r="J10">
        <v>30.6</v>
      </c>
      <c r="K10" s="6"/>
      <c r="L10" s="7">
        <v>215.6</v>
      </c>
    </row>
    <row r="11" spans="1:12" x14ac:dyDescent="0.3">
      <c r="A11" s="5" t="s">
        <v>21</v>
      </c>
      <c r="C11" s="6"/>
      <c r="G11" s="6"/>
      <c r="H11" s="9"/>
      <c r="K11" s="6"/>
      <c r="L11" s="7"/>
    </row>
    <row r="12" spans="1:12" x14ac:dyDescent="0.3">
      <c r="A12" s="8" t="s">
        <v>22</v>
      </c>
      <c r="C12" s="6">
        <v>0</v>
      </c>
      <c r="G12" s="6">
        <v>-45450</v>
      </c>
      <c r="K12" s="6"/>
      <c r="L12" s="7"/>
    </row>
    <row r="13" spans="1:12" x14ac:dyDescent="0.3">
      <c r="A13" s="8" t="s">
        <v>23</v>
      </c>
      <c r="B13">
        <v>0</v>
      </c>
      <c r="C13" s="6"/>
      <c r="D13">
        <v>0</v>
      </c>
      <c r="E13">
        <v>35171</v>
      </c>
      <c r="F13">
        <v>0</v>
      </c>
      <c r="G13" s="6"/>
      <c r="H13">
        <v>6868</v>
      </c>
      <c r="I13">
        <v>0</v>
      </c>
      <c r="J13">
        <v>263762</v>
      </c>
      <c r="K13" s="6"/>
      <c r="L13" s="7">
        <v>305801</v>
      </c>
    </row>
    <row r="14" spans="1:12" x14ac:dyDescent="0.3">
      <c r="A14" s="10" t="s">
        <v>24</v>
      </c>
      <c r="B14">
        <v>0</v>
      </c>
      <c r="C14" s="6"/>
      <c r="D14">
        <v>0</v>
      </c>
      <c r="E14">
        <v>35171</v>
      </c>
      <c r="F14">
        <v>0</v>
      </c>
      <c r="G14" s="6"/>
      <c r="H14">
        <v>6868</v>
      </c>
      <c r="I14">
        <v>0</v>
      </c>
      <c r="J14">
        <v>3165142</v>
      </c>
      <c r="K14" s="6"/>
      <c r="L14" s="7">
        <v>3207181</v>
      </c>
    </row>
    <row r="15" spans="1:12" x14ac:dyDescent="0.3">
      <c r="A15" s="10" t="s">
        <v>25</v>
      </c>
      <c r="C15" s="6">
        <v>0</v>
      </c>
      <c r="G15" s="6">
        <v>13376</v>
      </c>
      <c r="H15" s="9"/>
      <c r="K15" s="6"/>
      <c r="L15" s="7"/>
    </row>
    <row r="16" spans="1:12" x14ac:dyDescent="0.3">
      <c r="A16" s="10" t="s">
        <v>26</v>
      </c>
      <c r="B16">
        <v>0</v>
      </c>
      <c r="C16" s="6"/>
      <c r="D16">
        <v>0</v>
      </c>
      <c r="E16">
        <v>35171</v>
      </c>
      <c r="F16">
        <v>0</v>
      </c>
      <c r="G16" s="11"/>
      <c r="H16">
        <v>6868</v>
      </c>
      <c r="I16">
        <v>0</v>
      </c>
      <c r="J16">
        <v>18357</v>
      </c>
      <c r="K16" s="6"/>
      <c r="L16" s="7">
        <v>60396</v>
      </c>
    </row>
    <row r="17" spans="1:12" x14ac:dyDescent="0.3">
      <c r="A17" s="10" t="s">
        <v>27</v>
      </c>
      <c r="C17" s="6">
        <v>0</v>
      </c>
      <c r="G17" s="6">
        <v>1096</v>
      </c>
      <c r="K17" s="6"/>
      <c r="L17" s="7"/>
    </row>
    <row r="18" spans="1:12" x14ac:dyDescent="0.3">
      <c r="A18" s="10" t="s">
        <v>28</v>
      </c>
      <c r="B18">
        <v>0</v>
      </c>
      <c r="C18" s="6"/>
      <c r="D18">
        <v>0</v>
      </c>
      <c r="E18">
        <v>14068</v>
      </c>
      <c r="F18">
        <v>0</v>
      </c>
      <c r="G18" s="11"/>
      <c r="H18">
        <v>2747</v>
      </c>
      <c r="I18">
        <v>0</v>
      </c>
      <c r="J18">
        <v>7359</v>
      </c>
      <c r="K18" s="6"/>
      <c r="L18" s="7">
        <v>24174</v>
      </c>
    </row>
    <row r="19" spans="1:12" x14ac:dyDescent="0.3">
      <c r="A19" s="10" t="s">
        <v>29</v>
      </c>
      <c r="B19">
        <v>0</v>
      </c>
      <c r="C19" s="6">
        <v>0</v>
      </c>
      <c r="D19">
        <v>0</v>
      </c>
      <c r="E19">
        <v>1</v>
      </c>
      <c r="F19">
        <v>0</v>
      </c>
      <c r="G19" s="6">
        <v>1</v>
      </c>
      <c r="H19">
        <v>1</v>
      </c>
      <c r="I19">
        <v>0</v>
      </c>
      <c r="J19">
        <v>12</v>
      </c>
      <c r="K19" s="6"/>
      <c r="L19" s="7">
        <v>10.5</v>
      </c>
    </row>
    <row r="20" spans="1:12" x14ac:dyDescent="0.3">
      <c r="A20" s="12" t="s">
        <v>30</v>
      </c>
      <c r="C20" s="6"/>
      <c r="G20" s="6"/>
      <c r="K20" s="6"/>
      <c r="L20" s="7"/>
    </row>
    <row r="21" spans="1:12" x14ac:dyDescent="0.3">
      <c r="A21" s="10" t="s">
        <v>31</v>
      </c>
      <c r="B21">
        <v>0</v>
      </c>
      <c r="C21" s="6">
        <v>0</v>
      </c>
      <c r="G21" s="6">
        <v>-5867.53</v>
      </c>
      <c r="K21" s="6"/>
      <c r="L21" s="7"/>
    </row>
    <row r="22" spans="1:12" x14ac:dyDescent="0.3">
      <c r="A22" s="10" t="s">
        <v>32</v>
      </c>
      <c r="B22">
        <v>0</v>
      </c>
      <c r="C22" s="6"/>
      <c r="D22">
        <v>0</v>
      </c>
      <c r="E22">
        <v>6041</v>
      </c>
      <c r="F22">
        <v>0</v>
      </c>
      <c r="G22" s="6"/>
      <c r="H22">
        <v>1562</v>
      </c>
      <c r="I22">
        <v>0</v>
      </c>
      <c r="J22">
        <v>292055</v>
      </c>
      <c r="K22" s="6"/>
      <c r="L22" s="7">
        <v>299658</v>
      </c>
    </row>
    <row r="23" spans="1:12" x14ac:dyDescent="0.3">
      <c r="A23" s="12" t="s">
        <v>33</v>
      </c>
      <c r="C23" s="6"/>
      <c r="G23" s="6"/>
      <c r="K23" s="6"/>
      <c r="L23" s="7"/>
    </row>
    <row r="24" spans="1:12" x14ac:dyDescent="0.3">
      <c r="A24" s="10" t="s">
        <v>34</v>
      </c>
      <c r="B24">
        <v>5700000</v>
      </c>
      <c r="C24" s="6"/>
      <c r="D24">
        <v>5700000</v>
      </c>
      <c r="E24">
        <v>5700000</v>
      </c>
      <c r="F24">
        <v>5700000</v>
      </c>
      <c r="G24" s="6"/>
      <c r="H24">
        <v>5700000</v>
      </c>
      <c r="I24">
        <v>5700000</v>
      </c>
      <c r="J24">
        <v>5700000</v>
      </c>
      <c r="K24" s="6"/>
      <c r="L24" s="7">
        <v>5700000</v>
      </c>
    </row>
    <row r="25" spans="1:12" x14ac:dyDescent="0.3">
      <c r="A25" s="10" t="s">
        <v>35</v>
      </c>
      <c r="B25">
        <v>0</v>
      </c>
      <c r="C25" s="6"/>
      <c r="D25">
        <v>0</v>
      </c>
      <c r="E25">
        <v>0</v>
      </c>
      <c r="F25">
        <v>0</v>
      </c>
      <c r="G25" s="6"/>
      <c r="H25">
        <v>0</v>
      </c>
      <c r="I25">
        <v>3773.22</v>
      </c>
      <c r="J25">
        <v>0</v>
      </c>
      <c r="K25" s="6"/>
      <c r="L25" s="7">
        <v>3773.22</v>
      </c>
    </row>
    <row r="26" spans="1:12" x14ac:dyDescent="0.3">
      <c r="A26" s="10" t="s">
        <v>36</v>
      </c>
      <c r="B26">
        <v>0</v>
      </c>
      <c r="C26" s="6"/>
      <c r="D26">
        <v>0</v>
      </c>
      <c r="E26" s="13">
        <v>10674</v>
      </c>
      <c r="F26">
        <v>0</v>
      </c>
      <c r="G26" s="6"/>
      <c r="H26" s="13">
        <v>2084</v>
      </c>
      <c r="I26">
        <v>0</v>
      </c>
      <c r="J26">
        <v>110500</v>
      </c>
      <c r="K26" s="6"/>
      <c r="L26" s="14">
        <v>123258</v>
      </c>
    </row>
    <row r="27" spans="1:12" x14ac:dyDescent="0.3">
      <c r="A27" s="10" t="s">
        <v>37</v>
      </c>
      <c r="B27">
        <v>0</v>
      </c>
      <c r="C27" s="6"/>
      <c r="D27">
        <v>0</v>
      </c>
      <c r="E27" s="13">
        <v>13343</v>
      </c>
      <c r="F27">
        <v>0</v>
      </c>
      <c r="G27" s="6"/>
      <c r="H27" s="13">
        <v>4169</v>
      </c>
      <c r="I27">
        <v>413700</v>
      </c>
      <c r="J27">
        <v>103425</v>
      </c>
      <c r="K27" s="6"/>
      <c r="L27" s="14">
        <v>534637</v>
      </c>
    </row>
    <row r="28" spans="1:12" x14ac:dyDescent="0.3">
      <c r="A28" s="10" t="s">
        <v>38</v>
      </c>
      <c r="B28" s="15">
        <v>426032.5</v>
      </c>
      <c r="C28" s="6"/>
      <c r="D28" s="15">
        <v>24097.5</v>
      </c>
      <c r="E28">
        <v>263769.34999999998</v>
      </c>
      <c r="F28">
        <v>140120.73000000001</v>
      </c>
      <c r="G28" s="6"/>
      <c r="H28">
        <v>130786.83</v>
      </c>
      <c r="I28">
        <v>127232.83</v>
      </c>
      <c r="J28">
        <v>124967.49</v>
      </c>
      <c r="K28" s="6"/>
      <c r="L28" s="16">
        <v>1237007.23</v>
      </c>
    </row>
    <row r="29" spans="1:12" x14ac:dyDescent="0.3">
      <c r="A29" s="10" t="s">
        <v>39</v>
      </c>
      <c r="B29" s="17">
        <v>5273967.5</v>
      </c>
      <c r="C29" s="18"/>
      <c r="D29" s="17">
        <v>5249870</v>
      </c>
      <c r="E29" s="19">
        <v>4972757.6500000004</v>
      </c>
      <c r="F29" s="17">
        <v>4832636.92</v>
      </c>
      <c r="G29" s="18"/>
      <c r="H29" s="17">
        <v>4697681.09</v>
      </c>
      <c r="I29" s="17">
        <v>4152975.04</v>
      </c>
      <c r="J29" s="17">
        <v>3924582.55</v>
      </c>
      <c r="K29" s="18"/>
      <c r="L29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A30F-6727-4B69-9206-7A45B6E7097D}">
  <dimension ref="A1:E29"/>
  <sheetViews>
    <sheetView workbookViewId="0">
      <selection activeCell="G9" sqref="G9"/>
    </sheetView>
  </sheetViews>
  <sheetFormatPr defaultRowHeight="14.4" x14ac:dyDescent="0.3"/>
  <cols>
    <col min="1" max="1" width="33.88671875" customWidth="1"/>
    <col min="2" max="2" width="16.5546875" bestFit="1" customWidth="1"/>
    <col min="3" max="3" width="17.33203125" bestFit="1" customWidth="1"/>
    <col min="4" max="4" width="12.5546875" bestFit="1" customWidth="1"/>
    <col min="5" max="5" width="66.77734375" customWidth="1"/>
  </cols>
  <sheetData>
    <row r="1" spans="1:5" x14ac:dyDescent="0.3">
      <c r="A1" s="86" t="s">
        <v>0</v>
      </c>
      <c r="B1" s="86" t="s">
        <v>76</v>
      </c>
      <c r="C1" s="86" t="s">
        <v>77</v>
      </c>
      <c r="D1" s="86" t="s">
        <v>78</v>
      </c>
      <c r="E1" s="195" t="s">
        <v>79</v>
      </c>
    </row>
    <row r="2" spans="1:5" x14ac:dyDescent="0.3">
      <c r="A2" s="196" t="s">
        <v>12</v>
      </c>
      <c r="B2" s="196" t="s">
        <v>80</v>
      </c>
      <c r="C2" s="196" t="s">
        <v>80</v>
      </c>
      <c r="D2" s="196" t="s">
        <v>80</v>
      </c>
      <c r="E2" s="197" t="s">
        <v>80</v>
      </c>
    </row>
    <row r="3" spans="1:5" ht="43.2" x14ac:dyDescent="0.3">
      <c r="A3" s="27" t="s">
        <v>13</v>
      </c>
      <c r="B3" s="198" t="s">
        <v>81</v>
      </c>
      <c r="C3" s="198" t="s">
        <v>80</v>
      </c>
      <c r="D3" s="198" t="s">
        <v>81</v>
      </c>
      <c r="E3" s="199" t="s">
        <v>82</v>
      </c>
    </row>
    <row r="4" spans="1:5" x14ac:dyDescent="0.3">
      <c r="A4" s="27" t="s">
        <v>14</v>
      </c>
      <c r="B4" s="198" t="s">
        <v>81</v>
      </c>
      <c r="C4" s="198" t="s">
        <v>80</v>
      </c>
      <c r="D4" s="198" t="s">
        <v>80</v>
      </c>
      <c r="E4" s="199" t="s">
        <v>83</v>
      </c>
    </row>
    <row r="5" spans="1:5" x14ac:dyDescent="0.3">
      <c r="A5" s="27" t="s">
        <v>84</v>
      </c>
      <c r="B5" s="198" t="s">
        <v>81</v>
      </c>
      <c r="C5" s="198" t="s">
        <v>80</v>
      </c>
      <c r="D5" s="198" t="s">
        <v>81</v>
      </c>
      <c r="E5" s="199" t="s">
        <v>85</v>
      </c>
    </row>
    <row r="6" spans="1:5" x14ac:dyDescent="0.3">
      <c r="A6" s="196" t="s">
        <v>16</v>
      </c>
      <c r="B6" s="196" t="s">
        <v>80</v>
      </c>
      <c r="C6" s="196" t="s">
        <v>80</v>
      </c>
      <c r="D6" s="196" t="s">
        <v>80</v>
      </c>
      <c r="E6" s="197" t="s">
        <v>80</v>
      </c>
    </row>
    <row r="7" spans="1:5" ht="43.2" x14ac:dyDescent="0.3">
      <c r="A7" s="27" t="s">
        <v>17</v>
      </c>
      <c r="B7" s="198" t="s">
        <v>80</v>
      </c>
      <c r="C7" s="198" t="s">
        <v>81</v>
      </c>
      <c r="D7" s="198" t="s">
        <v>80</v>
      </c>
      <c r="E7" s="199" t="s">
        <v>86</v>
      </c>
    </row>
    <row r="8" spans="1:5" x14ac:dyDescent="0.3">
      <c r="A8" s="27" t="s">
        <v>18</v>
      </c>
      <c r="B8" s="198" t="s">
        <v>81</v>
      </c>
      <c r="C8" s="198" t="s">
        <v>80</v>
      </c>
      <c r="D8" s="198" t="s">
        <v>81</v>
      </c>
      <c r="E8" s="199" t="s">
        <v>87</v>
      </c>
    </row>
    <row r="9" spans="1:5" ht="28.8" x14ac:dyDescent="0.3">
      <c r="A9" s="27" t="s">
        <v>19</v>
      </c>
      <c r="B9" s="198" t="s">
        <v>80</v>
      </c>
      <c r="C9" s="198" t="s">
        <v>81</v>
      </c>
      <c r="D9" s="198" t="s">
        <v>80</v>
      </c>
      <c r="E9" s="199" t="s">
        <v>88</v>
      </c>
    </row>
    <row r="10" spans="1:5" x14ac:dyDescent="0.3">
      <c r="A10" s="27" t="s">
        <v>20</v>
      </c>
      <c r="B10" s="198" t="s">
        <v>81</v>
      </c>
      <c r="C10" s="198" t="s">
        <v>80</v>
      </c>
      <c r="D10" s="198" t="s">
        <v>81</v>
      </c>
      <c r="E10" s="199" t="s">
        <v>89</v>
      </c>
    </row>
    <row r="11" spans="1:5" x14ac:dyDescent="0.3">
      <c r="A11" s="196" t="s">
        <v>21</v>
      </c>
      <c r="B11" s="196" t="s">
        <v>80</v>
      </c>
      <c r="C11" s="196" t="s">
        <v>80</v>
      </c>
      <c r="D11" s="196" t="s">
        <v>80</v>
      </c>
      <c r="E11" s="197" t="s">
        <v>80</v>
      </c>
    </row>
    <row r="12" spans="1:5" x14ac:dyDescent="0.3">
      <c r="A12" s="27" t="s">
        <v>22</v>
      </c>
      <c r="B12" s="198" t="s">
        <v>80</v>
      </c>
      <c r="C12" s="198" t="s">
        <v>81</v>
      </c>
      <c r="D12" s="198" t="s">
        <v>80</v>
      </c>
      <c r="E12" s="199" t="s">
        <v>90</v>
      </c>
    </row>
    <row r="13" spans="1:5" x14ac:dyDescent="0.3">
      <c r="A13" s="27" t="s">
        <v>23</v>
      </c>
      <c r="B13" s="198" t="s">
        <v>81</v>
      </c>
      <c r="C13" s="198" t="s">
        <v>80</v>
      </c>
      <c r="D13" s="198" t="s">
        <v>81</v>
      </c>
      <c r="E13" s="199" t="s">
        <v>91</v>
      </c>
    </row>
    <row r="14" spans="1:5" x14ac:dyDescent="0.3">
      <c r="A14" s="31" t="s">
        <v>24</v>
      </c>
      <c r="B14" s="200" t="s">
        <v>81</v>
      </c>
      <c r="C14" s="200" t="s">
        <v>80</v>
      </c>
      <c r="D14" s="200" t="s">
        <v>81</v>
      </c>
      <c r="E14" s="201" t="s">
        <v>92</v>
      </c>
    </row>
    <row r="15" spans="1:5" ht="28.8" x14ac:dyDescent="0.3">
      <c r="A15" s="31" t="s">
        <v>25</v>
      </c>
      <c r="B15" s="200" t="s">
        <v>80</v>
      </c>
      <c r="C15" s="200" t="s">
        <v>81</v>
      </c>
      <c r="D15" s="200" t="s">
        <v>80</v>
      </c>
      <c r="E15" s="201" t="s">
        <v>93</v>
      </c>
    </row>
    <row r="16" spans="1:5" ht="28.8" x14ac:dyDescent="0.3">
      <c r="A16" s="31" t="s">
        <v>26</v>
      </c>
      <c r="B16" s="200" t="s">
        <v>81</v>
      </c>
      <c r="C16" s="200" t="s">
        <v>80</v>
      </c>
      <c r="D16" s="200" t="s">
        <v>81</v>
      </c>
      <c r="E16" s="201" t="s">
        <v>94</v>
      </c>
    </row>
    <row r="17" spans="1:5" ht="28.8" x14ac:dyDescent="0.3">
      <c r="A17" s="31" t="s">
        <v>27</v>
      </c>
      <c r="B17" s="200" t="s">
        <v>80</v>
      </c>
      <c r="C17" s="200" t="s">
        <v>81</v>
      </c>
      <c r="D17" s="200" t="s">
        <v>80</v>
      </c>
      <c r="E17" s="201" t="s">
        <v>95</v>
      </c>
    </row>
    <row r="18" spans="1:5" ht="28.8" x14ac:dyDescent="0.3">
      <c r="A18" s="31" t="s">
        <v>28</v>
      </c>
      <c r="B18" s="200" t="s">
        <v>81</v>
      </c>
      <c r="C18" s="200" t="s">
        <v>80</v>
      </c>
      <c r="D18" s="200" t="s">
        <v>81</v>
      </c>
      <c r="E18" s="201" t="s">
        <v>96</v>
      </c>
    </row>
    <row r="19" spans="1:5" x14ac:dyDescent="0.3">
      <c r="A19" s="31" t="s">
        <v>29</v>
      </c>
      <c r="B19" s="200" t="s">
        <v>81</v>
      </c>
      <c r="C19" s="200" t="s">
        <v>81</v>
      </c>
      <c r="D19" s="200" t="s">
        <v>81</v>
      </c>
      <c r="E19" s="201" t="s">
        <v>97</v>
      </c>
    </row>
    <row r="20" spans="1:5" x14ac:dyDescent="0.3">
      <c r="A20" s="196" t="s">
        <v>30</v>
      </c>
      <c r="B20" s="196" t="s">
        <v>80</v>
      </c>
      <c r="C20" s="196" t="s">
        <v>80</v>
      </c>
      <c r="D20" s="196" t="s">
        <v>80</v>
      </c>
      <c r="E20" s="197" t="s">
        <v>80</v>
      </c>
    </row>
    <row r="21" spans="1:5" ht="28.8" x14ac:dyDescent="0.3">
      <c r="A21" s="31" t="s">
        <v>31</v>
      </c>
      <c r="B21" s="200" t="s">
        <v>80</v>
      </c>
      <c r="C21" s="200" t="s">
        <v>81</v>
      </c>
      <c r="D21" s="200" t="s">
        <v>80</v>
      </c>
      <c r="E21" s="201" t="s">
        <v>98</v>
      </c>
    </row>
    <row r="22" spans="1:5" x14ac:dyDescent="0.3">
      <c r="A22" s="31" t="s">
        <v>32</v>
      </c>
      <c r="B22" s="200" t="s">
        <v>81</v>
      </c>
      <c r="C22" s="200" t="s">
        <v>80</v>
      </c>
      <c r="D22" s="200" t="s">
        <v>81</v>
      </c>
      <c r="E22" s="201" t="s">
        <v>99</v>
      </c>
    </row>
    <row r="23" spans="1:5" x14ac:dyDescent="0.3">
      <c r="A23" s="196" t="s">
        <v>33</v>
      </c>
      <c r="B23" s="196" t="s">
        <v>80</v>
      </c>
      <c r="C23" s="196" t="s">
        <v>80</v>
      </c>
      <c r="D23" s="196" t="s">
        <v>80</v>
      </c>
      <c r="E23" s="197" t="s">
        <v>80</v>
      </c>
    </row>
    <row r="24" spans="1:5" x14ac:dyDescent="0.3">
      <c r="A24" s="31" t="s">
        <v>34</v>
      </c>
      <c r="B24" s="200" t="s">
        <v>80</v>
      </c>
      <c r="C24" s="200" t="s">
        <v>80</v>
      </c>
      <c r="D24" s="200" t="s">
        <v>81</v>
      </c>
      <c r="E24" s="201" t="s">
        <v>100</v>
      </c>
    </row>
    <row r="25" spans="1:5" ht="43.2" x14ac:dyDescent="0.3">
      <c r="A25" s="31" t="s">
        <v>35</v>
      </c>
      <c r="B25" s="200" t="s">
        <v>81</v>
      </c>
      <c r="C25" s="200" t="s">
        <v>80</v>
      </c>
      <c r="D25" s="200" t="s">
        <v>81</v>
      </c>
      <c r="E25" s="201" t="s">
        <v>101</v>
      </c>
    </row>
    <row r="26" spans="1:5" x14ac:dyDescent="0.3">
      <c r="A26" s="31" t="s">
        <v>36</v>
      </c>
      <c r="B26" s="200" t="s">
        <v>81</v>
      </c>
      <c r="C26" s="200" t="s">
        <v>80</v>
      </c>
      <c r="D26" s="200" t="s">
        <v>81</v>
      </c>
      <c r="E26" s="201" t="s">
        <v>102</v>
      </c>
    </row>
    <row r="27" spans="1:5" x14ac:dyDescent="0.3">
      <c r="A27" s="31" t="s">
        <v>37</v>
      </c>
      <c r="B27" s="200" t="s">
        <v>81</v>
      </c>
      <c r="C27" s="200" t="s">
        <v>80</v>
      </c>
      <c r="D27" s="200" t="s">
        <v>80</v>
      </c>
      <c r="E27" s="201" t="s">
        <v>103</v>
      </c>
    </row>
    <row r="28" spans="1:5" ht="28.8" x14ac:dyDescent="0.3">
      <c r="A28" s="31" t="s">
        <v>38</v>
      </c>
      <c r="B28" s="200" t="s">
        <v>81</v>
      </c>
      <c r="C28" s="200" t="s">
        <v>80</v>
      </c>
      <c r="D28" s="200" t="s">
        <v>81</v>
      </c>
      <c r="E28" s="201" t="s">
        <v>104</v>
      </c>
    </row>
    <row r="29" spans="1:5" ht="43.2" x14ac:dyDescent="0.3">
      <c r="A29" s="31" t="s">
        <v>39</v>
      </c>
      <c r="B29" s="200" t="s">
        <v>81</v>
      </c>
      <c r="C29" s="200" t="s">
        <v>80</v>
      </c>
      <c r="D29" s="200" t="s">
        <v>80</v>
      </c>
      <c r="E29" s="20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125C-4B46-431A-B2FD-E25F3976975B}">
  <dimension ref="A1:S29"/>
  <sheetViews>
    <sheetView workbookViewId="0">
      <selection activeCell="B8" sqref="B8"/>
    </sheetView>
  </sheetViews>
  <sheetFormatPr defaultColWidth="20.44140625" defaultRowHeight="14.4" x14ac:dyDescent="0.3"/>
  <cols>
    <col min="1" max="1" width="44.5546875" bestFit="1" customWidth="1"/>
  </cols>
  <sheetData>
    <row r="1" spans="1:19" x14ac:dyDescent="0.3">
      <c r="A1" s="86" t="s">
        <v>0</v>
      </c>
      <c r="B1" s="87" t="s">
        <v>52</v>
      </c>
      <c r="C1" s="87" t="s">
        <v>53</v>
      </c>
      <c r="D1" s="87" t="s">
        <v>54</v>
      </c>
      <c r="E1" s="87" t="s">
        <v>55</v>
      </c>
      <c r="F1" s="87" t="s">
        <v>56</v>
      </c>
      <c r="G1" s="87" t="s">
        <v>57</v>
      </c>
      <c r="H1" s="87" t="s">
        <v>1</v>
      </c>
      <c r="I1" s="87" t="s">
        <v>2</v>
      </c>
      <c r="J1" s="87" t="s">
        <v>3</v>
      </c>
      <c r="K1" s="87" t="s">
        <v>4</v>
      </c>
      <c r="L1" s="87" t="s">
        <v>5</v>
      </c>
      <c r="M1" s="87" t="s">
        <v>6</v>
      </c>
      <c r="N1" s="87" t="s">
        <v>7</v>
      </c>
      <c r="O1" s="87" t="s">
        <v>8</v>
      </c>
      <c r="P1" s="87" t="s">
        <v>9</v>
      </c>
      <c r="Q1" s="87" t="s">
        <v>10</v>
      </c>
      <c r="R1" s="87" t="s">
        <v>58</v>
      </c>
      <c r="S1" s="87" t="s">
        <v>75</v>
      </c>
    </row>
    <row r="2" spans="1:19" x14ac:dyDescent="0.3">
      <c r="A2" s="86" t="s">
        <v>12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x14ac:dyDescent="0.3">
      <c r="A3" s="89" t="s">
        <v>47</v>
      </c>
      <c r="B3" s="90">
        <f>SUM('[1]MCE 2023'!B3,'[1]PG&amp;E 2023'!B3,'[1]SCE 2023'!B3,'[1]SDGE 2023'!B3)</f>
        <v>9</v>
      </c>
      <c r="C3" s="90"/>
      <c r="D3" s="90"/>
      <c r="E3" s="91" t="s">
        <v>48</v>
      </c>
      <c r="F3" s="90"/>
      <c r="G3" s="90"/>
      <c r="H3" s="90"/>
      <c r="I3" s="91"/>
      <c r="J3" s="90"/>
      <c r="K3" s="90"/>
      <c r="L3" s="90"/>
      <c r="M3" s="91"/>
      <c r="N3" s="90"/>
      <c r="O3" s="90"/>
      <c r="P3" s="90"/>
      <c r="Q3" s="91"/>
      <c r="R3" s="90">
        <f>B3</f>
        <v>9</v>
      </c>
      <c r="S3" s="90">
        <f>R3+'[1]2022 Combined'!L3</f>
        <v>112</v>
      </c>
    </row>
    <row r="4" spans="1:19" x14ac:dyDescent="0.3">
      <c r="A4" s="89" t="s">
        <v>14</v>
      </c>
      <c r="B4" s="90">
        <f>SUM('[1]MCE 2023'!B4,'[1]PG&amp;E 2023'!B4,'[1]SCE 2023'!B4,'[1]SDGE 2023'!B4)</f>
        <v>153</v>
      </c>
      <c r="C4" s="90"/>
      <c r="D4" s="90"/>
      <c r="E4" s="91" t="s">
        <v>48</v>
      </c>
      <c r="F4" s="90"/>
      <c r="G4" s="90"/>
      <c r="H4" s="90"/>
      <c r="I4" s="91"/>
      <c r="J4" s="90"/>
      <c r="K4" s="90"/>
      <c r="L4" s="90"/>
      <c r="M4" s="91"/>
      <c r="N4" s="90"/>
      <c r="O4" s="90"/>
      <c r="P4" s="90"/>
      <c r="Q4" s="91"/>
      <c r="R4" s="91"/>
      <c r="S4" s="91"/>
    </row>
    <row r="5" spans="1:19" x14ac:dyDescent="0.3">
      <c r="A5" s="89" t="s">
        <v>15</v>
      </c>
      <c r="B5" s="90">
        <f>SUM('[1]MCE 2023'!B5,'[1]PG&amp;E 2023'!B5,'[1]SCE 2023'!B5,'[1]SDGE 2023'!B5)</f>
        <v>429</v>
      </c>
      <c r="C5" s="90"/>
      <c r="D5" s="90"/>
      <c r="E5" s="91" t="s">
        <v>48</v>
      </c>
      <c r="F5" s="90"/>
      <c r="G5" s="90"/>
      <c r="H5" s="90"/>
      <c r="I5" s="91"/>
      <c r="J5" s="90"/>
      <c r="K5" s="90"/>
      <c r="L5" s="90"/>
      <c r="M5" s="91"/>
      <c r="N5" s="90"/>
      <c r="O5" s="90"/>
      <c r="P5" s="90"/>
      <c r="Q5" s="91"/>
      <c r="R5" s="90">
        <f t="shared" ref="R5:R29" si="0">B5</f>
        <v>429</v>
      </c>
      <c r="S5" s="90">
        <f>R5+'[1]2022 Combined'!L5</f>
        <v>1894</v>
      </c>
    </row>
    <row r="6" spans="1:19" x14ac:dyDescent="0.3">
      <c r="A6" s="86" t="s">
        <v>16</v>
      </c>
      <c r="B6" s="90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90"/>
      <c r="S6" s="90"/>
    </row>
    <row r="7" spans="1:19" x14ac:dyDescent="0.3">
      <c r="A7" s="89" t="s">
        <v>17</v>
      </c>
      <c r="B7" s="91" t="s">
        <v>48</v>
      </c>
      <c r="C7" s="91"/>
      <c r="D7" s="91"/>
      <c r="E7" s="94"/>
      <c r="F7" s="91"/>
      <c r="G7" s="91"/>
      <c r="H7" s="91"/>
      <c r="I7" s="94"/>
      <c r="J7" s="91"/>
      <c r="K7" s="91"/>
      <c r="L7" s="91"/>
      <c r="M7" s="94"/>
      <c r="N7" s="91"/>
      <c r="O7" s="91"/>
      <c r="P7" s="91"/>
      <c r="Q7" s="94"/>
      <c r="R7" s="90">
        <v>0</v>
      </c>
      <c r="S7" s="90">
        <f>R7+'[1]2022 Combined'!L7</f>
        <v>23.94</v>
      </c>
    </row>
    <row r="8" spans="1:19" x14ac:dyDescent="0.3">
      <c r="A8" s="89" t="s">
        <v>18</v>
      </c>
      <c r="B8" s="94">
        <f>SUM('[1]MCE 2023'!B8,'[1]PG&amp;E 2023'!B8,'[1]SCE 2023'!B8,'[1]SDGE 2023'!B8)</f>
        <v>182.79</v>
      </c>
      <c r="C8" s="94"/>
      <c r="D8" s="94"/>
      <c r="E8" s="91" t="s">
        <v>48</v>
      </c>
      <c r="F8" s="94"/>
      <c r="G8" s="94"/>
      <c r="H8" s="94"/>
      <c r="I8" s="91"/>
      <c r="J8" s="94"/>
      <c r="K8" s="94"/>
      <c r="L8" s="94"/>
      <c r="M8" s="91"/>
      <c r="N8" s="94"/>
      <c r="O8" s="94"/>
      <c r="P8" s="94"/>
      <c r="Q8" s="91"/>
      <c r="R8" s="94">
        <f t="shared" si="0"/>
        <v>182.79</v>
      </c>
      <c r="S8" s="189">
        <f>R8+'[1]2022 Combined'!L8</f>
        <v>1537.8417688524589</v>
      </c>
    </row>
    <row r="9" spans="1:19" x14ac:dyDescent="0.3">
      <c r="A9" s="89" t="s">
        <v>19</v>
      </c>
      <c r="B9" s="91" t="s">
        <v>48</v>
      </c>
      <c r="C9" s="91"/>
      <c r="D9" s="91"/>
      <c r="E9" s="94"/>
      <c r="F9" s="91"/>
      <c r="G9" s="91"/>
      <c r="H9" s="91"/>
      <c r="I9" s="94"/>
      <c r="J9" s="91"/>
      <c r="K9" s="91"/>
      <c r="L9" s="91"/>
      <c r="M9" s="94"/>
      <c r="N9" s="91"/>
      <c r="O9" s="91"/>
      <c r="P9" s="91"/>
      <c r="Q9" s="94"/>
      <c r="R9" s="90">
        <v>0</v>
      </c>
      <c r="S9" s="90">
        <f>R9+'[1]2022 Combined'!L9</f>
        <v>9.1499999999999986</v>
      </c>
    </row>
    <row r="10" spans="1:19" x14ac:dyDescent="0.3">
      <c r="A10" s="89" t="s">
        <v>20</v>
      </c>
      <c r="B10" s="94">
        <f>SUM('[1]MCE 2023'!B10,'[1]PG&amp;E 2023'!B10,'[1]SCE 2023'!B10,'[1]SDGE 2023'!B10)</f>
        <v>107.53</v>
      </c>
      <c r="C10" s="94"/>
      <c r="D10" s="94"/>
      <c r="E10" s="91" t="s">
        <v>48</v>
      </c>
      <c r="F10" s="94"/>
      <c r="G10" s="94"/>
      <c r="H10" s="94"/>
      <c r="I10" s="91"/>
      <c r="J10" s="94"/>
      <c r="K10" s="94"/>
      <c r="L10" s="94"/>
      <c r="M10" s="91"/>
      <c r="N10" s="94"/>
      <c r="O10" s="94"/>
      <c r="P10" s="94"/>
      <c r="Q10" s="91"/>
      <c r="R10" s="90">
        <f t="shared" si="0"/>
        <v>107.53</v>
      </c>
      <c r="S10" s="189">
        <f>R10+'[1]2022 Combined'!L10</f>
        <v>923.00396737704921</v>
      </c>
    </row>
    <row r="11" spans="1:19" x14ac:dyDescent="0.3">
      <c r="A11" s="86" t="s">
        <v>21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90"/>
      <c r="S11" s="90"/>
    </row>
    <row r="12" spans="1:19" x14ac:dyDescent="0.3">
      <c r="A12" s="89" t="s">
        <v>22</v>
      </c>
      <c r="B12" s="91" t="s">
        <v>48</v>
      </c>
      <c r="C12" s="91"/>
      <c r="D12" s="91"/>
      <c r="E12" s="94"/>
      <c r="F12" s="91"/>
      <c r="G12" s="91"/>
      <c r="H12" s="91"/>
      <c r="I12" s="94"/>
      <c r="J12" s="91"/>
      <c r="K12" s="91"/>
      <c r="L12" s="91"/>
      <c r="M12" s="94"/>
      <c r="N12" s="91"/>
      <c r="O12" s="91"/>
      <c r="P12" s="91"/>
      <c r="Q12" s="94"/>
      <c r="R12" s="90">
        <v>0</v>
      </c>
      <c r="S12" s="90">
        <f>R12+'[1]2022 Combined'!L12</f>
        <v>-51365.67</v>
      </c>
    </row>
    <row r="13" spans="1:19" x14ac:dyDescent="0.3">
      <c r="A13" s="89" t="s">
        <v>23</v>
      </c>
      <c r="B13" s="94">
        <f>SUM('[1]MCE 2023'!B13,'[1]PG&amp;E 2023'!B13,'[1]SCE 2023'!B13,'[1]SDGE 2023'!B13)</f>
        <v>1091168</v>
      </c>
      <c r="C13" s="94"/>
      <c r="D13" s="94"/>
      <c r="E13" s="91" t="s">
        <v>48</v>
      </c>
      <c r="F13" s="94"/>
      <c r="G13" s="94"/>
      <c r="H13" s="94"/>
      <c r="I13" s="91"/>
      <c r="J13" s="94"/>
      <c r="K13" s="94"/>
      <c r="L13" s="94"/>
      <c r="M13" s="91"/>
      <c r="N13" s="94"/>
      <c r="O13" s="94"/>
      <c r="P13" s="94"/>
      <c r="Q13" s="91"/>
      <c r="R13" s="90">
        <f t="shared" si="0"/>
        <v>1091168</v>
      </c>
      <c r="S13" s="90">
        <f>R13+'[1]2022 Combined'!L13</f>
        <v>5661323.5999999996</v>
      </c>
    </row>
    <row r="14" spans="1:19" x14ac:dyDescent="0.3">
      <c r="A14" s="97" t="s">
        <v>24</v>
      </c>
      <c r="B14" s="94">
        <f>SUM('[1]MCE 2023'!B14,'[1]PG&amp;E 2023'!B14,'[1]SCE 2023'!B14,'[1]SDGE 2023'!B14)</f>
        <v>13267380</v>
      </c>
      <c r="C14" s="94"/>
      <c r="D14" s="94"/>
      <c r="E14" s="91" t="s">
        <v>48</v>
      </c>
      <c r="F14" s="94"/>
      <c r="G14" s="94"/>
      <c r="H14" s="94"/>
      <c r="I14" s="91"/>
      <c r="J14" s="94"/>
      <c r="K14" s="94"/>
      <c r="L14" s="94"/>
      <c r="M14" s="91"/>
      <c r="N14" s="94"/>
      <c r="O14" s="94"/>
      <c r="P14" s="94"/>
      <c r="Q14" s="91"/>
      <c r="R14" s="189">
        <f t="shared" si="0"/>
        <v>13267380</v>
      </c>
      <c r="S14" s="90">
        <f>R14+'[1]2022 Combined'!L14</f>
        <v>50661102.810000002</v>
      </c>
    </row>
    <row r="15" spans="1:19" x14ac:dyDescent="0.3">
      <c r="A15" s="97" t="s">
        <v>25</v>
      </c>
      <c r="B15" s="91" t="s">
        <v>48</v>
      </c>
      <c r="C15" s="91"/>
      <c r="D15" s="91"/>
      <c r="E15" s="94"/>
      <c r="F15" s="91"/>
      <c r="G15" s="91"/>
      <c r="H15" s="91"/>
      <c r="I15" s="94"/>
      <c r="J15" s="91"/>
      <c r="K15" s="91"/>
      <c r="L15" s="91"/>
      <c r="M15" s="94"/>
      <c r="N15" s="91"/>
      <c r="O15" s="91"/>
      <c r="P15" s="91"/>
      <c r="Q15" s="94"/>
      <c r="R15" s="90">
        <v>0</v>
      </c>
      <c r="S15" s="90">
        <f>R15+'[1]2022 Combined'!L15</f>
        <v>15412.46</v>
      </c>
    </row>
    <row r="16" spans="1:19" x14ac:dyDescent="0.3">
      <c r="A16" s="97" t="s">
        <v>26</v>
      </c>
      <c r="B16" s="94">
        <f>SUM('[1]MCE 2023'!B16,'[1]PG&amp;E 2023'!B16,'[1]SCE 2023'!B16,'[1]SDGE 2023'!B16)</f>
        <v>101362</v>
      </c>
      <c r="C16" s="94"/>
      <c r="D16" s="94"/>
      <c r="E16" s="91" t="s">
        <v>48</v>
      </c>
      <c r="F16" s="94"/>
      <c r="G16" s="94"/>
      <c r="H16" s="94"/>
      <c r="I16" s="91"/>
      <c r="J16" s="94"/>
      <c r="K16" s="94"/>
      <c r="L16" s="94"/>
      <c r="M16" s="91"/>
      <c r="N16" s="94"/>
      <c r="O16" s="94"/>
      <c r="P16" s="94"/>
      <c r="Q16" s="91"/>
      <c r="R16" s="90">
        <f t="shared" si="0"/>
        <v>101362</v>
      </c>
      <c r="S16" s="90">
        <f>R16+'[1]2022 Combined'!L16</f>
        <v>1067216.2339999999</v>
      </c>
    </row>
    <row r="17" spans="1:19" x14ac:dyDescent="0.3">
      <c r="A17" s="97" t="s">
        <v>27</v>
      </c>
      <c r="B17" s="91" t="s">
        <v>48</v>
      </c>
      <c r="C17" s="91"/>
      <c r="D17" s="91"/>
      <c r="E17" s="94"/>
      <c r="F17" s="91"/>
      <c r="G17" s="91"/>
      <c r="H17" s="91"/>
      <c r="I17" s="94"/>
      <c r="J17" s="91"/>
      <c r="K17" s="91"/>
      <c r="L17" s="91"/>
      <c r="M17" s="94"/>
      <c r="N17" s="91"/>
      <c r="O17" s="91"/>
      <c r="P17" s="91"/>
      <c r="Q17" s="94"/>
      <c r="R17" s="90">
        <v>0</v>
      </c>
      <c r="S17" s="90">
        <f>R17+'[1]2022 Combined'!L17</f>
        <v>2207.98</v>
      </c>
    </row>
    <row r="18" spans="1:19" x14ac:dyDescent="0.3">
      <c r="A18" s="97" t="s">
        <v>28</v>
      </c>
      <c r="B18" s="94">
        <f>SUM('[1]MCE 2023'!B18,'[1]PG&amp;E 2023'!B18,'[1]SCE 2023'!B18,'[1]SDGE 2023'!B18)</f>
        <v>11613</v>
      </c>
      <c r="C18" s="94"/>
      <c r="D18" s="94"/>
      <c r="E18" s="91" t="s">
        <v>48</v>
      </c>
      <c r="F18" s="94"/>
      <c r="G18" s="94"/>
      <c r="H18" s="94"/>
      <c r="I18" s="91"/>
      <c r="J18" s="94"/>
      <c r="K18" s="94"/>
      <c r="L18" s="94"/>
      <c r="M18" s="91"/>
      <c r="N18" s="94"/>
      <c r="O18" s="94"/>
      <c r="P18" s="94"/>
      <c r="Q18" s="91"/>
      <c r="R18" s="90">
        <f t="shared" si="0"/>
        <v>11613</v>
      </c>
      <c r="S18" s="90">
        <f>R18+'[1]2022 Combined'!L18</f>
        <v>383636.38004000002</v>
      </c>
    </row>
    <row r="19" spans="1:19" x14ac:dyDescent="0.3">
      <c r="A19" s="97" t="s">
        <v>29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1:19" x14ac:dyDescent="0.3">
      <c r="A20" s="86" t="s">
        <v>30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90"/>
      <c r="S20" s="90"/>
    </row>
    <row r="21" spans="1:19" x14ac:dyDescent="0.3">
      <c r="A21" s="97" t="s">
        <v>31</v>
      </c>
      <c r="B21" s="91" t="s">
        <v>48</v>
      </c>
      <c r="C21" s="91"/>
      <c r="D21" s="91"/>
      <c r="E21" s="98"/>
      <c r="F21" s="91"/>
      <c r="G21" s="91"/>
      <c r="H21" s="91"/>
      <c r="I21" s="98"/>
      <c r="J21" s="91"/>
      <c r="K21" s="91"/>
      <c r="L21" s="91"/>
      <c r="M21" s="98"/>
      <c r="N21" s="91"/>
      <c r="O21" s="91"/>
      <c r="P21" s="91"/>
      <c r="Q21" s="98"/>
      <c r="R21" s="190">
        <v>0</v>
      </c>
      <c r="S21" s="191">
        <f>R21+'[1]2022 Combined'!L21</f>
        <v>-7607.32</v>
      </c>
    </row>
    <row r="22" spans="1:19" x14ac:dyDescent="0.3">
      <c r="A22" s="97" t="s">
        <v>32</v>
      </c>
      <c r="B22" s="192">
        <f>SUM('[1]MCE 2023'!B22,'[1]PG&amp;E 2023'!B22,'[1]SCE 2023'!B22,'[1]SDGE 2023'!B22)</f>
        <v>1409446.3900000001</v>
      </c>
      <c r="C22" s="98"/>
      <c r="D22" s="98"/>
      <c r="E22" s="91" t="s">
        <v>48</v>
      </c>
      <c r="F22" s="98"/>
      <c r="G22" s="98"/>
      <c r="H22" s="98"/>
      <c r="I22" s="91"/>
      <c r="J22" s="98"/>
      <c r="K22" s="98"/>
      <c r="L22" s="98"/>
      <c r="M22" s="91"/>
      <c r="N22" s="98"/>
      <c r="O22" s="98"/>
      <c r="P22" s="98"/>
      <c r="Q22" s="91"/>
      <c r="R22" s="191">
        <f t="shared" si="0"/>
        <v>1409446.3900000001</v>
      </c>
      <c r="S22" s="191">
        <f>R22+'[1]2022 Combined'!L22</f>
        <v>4568752.0068903361</v>
      </c>
    </row>
    <row r="23" spans="1:19" x14ac:dyDescent="0.3">
      <c r="A23" s="86" t="s">
        <v>33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90"/>
      <c r="S23" s="90"/>
    </row>
    <row r="24" spans="1:19" x14ac:dyDescent="0.3">
      <c r="A24" s="97" t="s">
        <v>34</v>
      </c>
      <c r="B24" s="190">
        <f>SUM('[1]MCE 2023'!B24,'[1]PG&amp;E 2023'!B24,'[1]SCE 2023'!B24,'[1]SDGE 2023'!B24)</f>
        <v>108800000</v>
      </c>
      <c r="C24" s="98"/>
      <c r="D24" s="98"/>
      <c r="E24" s="91" t="s">
        <v>48</v>
      </c>
      <c r="F24" s="98"/>
      <c r="G24" s="98"/>
      <c r="H24" s="98"/>
      <c r="I24" s="91"/>
      <c r="J24" s="98"/>
      <c r="K24" s="98"/>
      <c r="L24" s="98"/>
      <c r="M24" s="91"/>
      <c r="N24" s="98"/>
      <c r="O24" s="98"/>
      <c r="P24" s="98"/>
      <c r="Q24" s="91"/>
      <c r="R24" s="191">
        <f t="shared" si="0"/>
        <v>108800000</v>
      </c>
      <c r="S24" s="190">
        <f>SUM('[1]MCE 2023'!B24,'[1]PG&amp;E 2023'!B24,'[1]SCE 2023'!B24,'[1]SDGE 2023'!B24,'[1]PG&amp;E 2022'!L24)</f>
        <v>131800000</v>
      </c>
    </row>
    <row r="25" spans="1:19" x14ac:dyDescent="0.3">
      <c r="A25" s="97" t="s">
        <v>49</v>
      </c>
      <c r="B25" s="190">
        <f>SUM('[1]MCE 2023'!B25,'[1]PG&amp;E 2023'!B25,'[1]SCE 2023'!B25,'[1]SDGE 2023'!B25)</f>
        <v>1360855.02</v>
      </c>
      <c r="C25" s="98"/>
      <c r="D25" s="98"/>
      <c r="E25" s="91" t="s">
        <v>48</v>
      </c>
      <c r="F25" s="98"/>
      <c r="G25" s="98"/>
      <c r="H25" s="98"/>
      <c r="I25" s="91"/>
      <c r="J25" s="98"/>
      <c r="K25" s="98"/>
      <c r="L25" s="98"/>
      <c r="M25" s="91"/>
      <c r="N25" s="98"/>
      <c r="O25" s="98"/>
      <c r="P25" s="98"/>
      <c r="Q25" s="91"/>
      <c r="R25" s="191">
        <f>B25</f>
        <v>1360855.02</v>
      </c>
      <c r="S25" s="191">
        <f>R25+'[1]2022 Combined'!L25</f>
        <v>1364628.24</v>
      </c>
    </row>
    <row r="26" spans="1:19" x14ac:dyDescent="0.3">
      <c r="A26" s="97" t="s">
        <v>50</v>
      </c>
      <c r="B26" s="190">
        <f>SUM('[1]MCE 2023'!B26,'[1]PG&amp;E 2023'!B26,'[1]SCE 2023'!B26,'[1]SDGE 2023'!B26)</f>
        <v>804538</v>
      </c>
      <c r="C26" s="98"/>
      <c r="D26" s="98"/>
      <c r="E26" s="91" t="s">
        <v>48</v>
      </c>
      <c r="F26" s="98"/>
      <c r="G26" s="98"/>
      <c r="H26" s="98"/>
      <c r="I26" s="91"/>
      <c r="J26" s="98"/>
      <c r="K26" s="98"/>
      <c r="L26" s="98"/>
      <c r="M26" s="91"/>
      <c r="N26" s="98"/>
      <c r="O26" s="98"/>
      <c r="P26" s="98"/>
      <c r="Q26" s="91"/>
      <c r="R26" s="191">
        <f t="shared" si="0"/>
        <v>804538</v>
      </c>
      <c r="S26" s="191">
        <f>R26+'[1]2022 Combined'!L26</f>
        <v>2861241.6087499997</v>
      </c>
    </row>
    <row r="27" spans="1:19" x14ac:dyDescent="0.3">
      <c r="A27" s="97" t="s">
        <v>37</v>
      </c>
      <c r="B27" s="190">
        <f>SUM('[1]MCE 2023'!B27,'[1]PG&amp;E 2023'!B27,'[1]SCE 2023'!B27,'[1]SDGE 2023'!B27)</f>
        <v>1107865.8</v>
      </c>
      <c r="C27" s="98"/>
      <c r="D27" s="98"/>
      <c r="E27" s="91" t="s">
        <v>48</v>
      </c>
      <c r="F27" s="98"/>
      <c r="G27" s="98"/>
      <c r="H27" s="98"/>
      <c r="I27" s="91"/>
      <c r="J27" s="98"/>
      <c r="K27" s="98"/>
      <c r="L27" s="98"/>
      <c r="M27" s="91"/>
      <c r="N27" s="98"/>
      <c r="O27" s="98"/>
      <c r="P27" s="98"/>
      <c r="Q27" s="91"/>
      <c r="R27" s="191">
        <f t="shared" si="0"/>
        <v>1107865.8</v>
      </c>
      <c r="S27" s="191">
        <f>R27+'[1]2022 Combined'!L27</f>
        <v>21954288.690000001</v>
      </c>
    </row>
    <row r="28" spans="1:19" x14ac:dyDescent="0.3">
      <c r="A28" s="97" t="s">
        <v>51</v>
      </c>
      <c r="B28" s="190">
        <f>SUM('[1]MCE 2023'!B28,'[1]PG&amp;E 2023'!B28,'[1]SCE 2023'!B28,'[1]SDGE 2023'!B28)</f>
        <v>1303071.6499999999</v>
      </c>
      <c r="C28" s="98"/>
      <c r="D28" s="98"/>
      <c r="E28" s="91" t="s">
        <v>48</v>
      </c>
      <c r="F28" s="98"/>
      <c r="G28" s="98"/>
      <c r="H28" s="98"/>
      <c r="I28" s="91"/>
      <c r="J28" s="98"/>
      <c r="K28" s="98"/>
      <c r="L28" s="98"/>
      <c r="M28" s="91"/>
      <c r="N28" s="98"/>
      <c r="O28" s="98"/>
      <c r="P28" s="98"/>
      <c r="Q28" s="91"/>
      <c r="R28" s="191">
        <f t="shared" si="0"/>
        <v>1303071.6499999999</v>
      </c>
      <c r="S28" s="191">
        <f>R28+'[1]2022 Combined'!L28</f>
        <v>8975993.7300000004</v>
      </c>
    </row>
    <row r="29" spans="1:19" x14ac:dyDescent="0.3">
      <c r="A29" s="100" t="s">
        <v>39</v>
      </c>
      <c r="B29" s="193">
        <f>SUM('[1]MCE 2023'!B29,'[1]PG&amp;E 2023'!B29,'[1]SCE 2023'!B29,'[1]SDGE 2023'!B29)</f>
        <v>99699382.909999996</v>
      </c>
      <c r="C29" s="101"/>
      <c r="D29" s="101"/>
      <c r="E29" s="102" t="s">
        <v>48</v>
      </c>
      <c r="F29" s="101"/>
      <c r="G29" s="101"/>
      <c r="H29" s="101"/>
      <c r="I29" s="102"/>
      <c r="J29" s="101"/>
      <c r="K29" s="101"/>
      <c r="L29" s="101"/>
      <c r="M29" s="102"/>
      <c r="N29" s="101"/>
      <c r="O29" s="101"/>
      <c r="P29" s="101"/>
      <c r="Q29" s="102"/>
      <c r="R29" s="194">
        <f t="shared" si="0"/>
        <v>99699382.909999996</v>
      </c>
      <c r="S29" s="194">
        <f>R29</f>
        <v>99699382.909999996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8BD0-9994-431B-9C59-C085F50C54D3}">
  <dimension ref="A1:S29"/>
  <sheetViews>
    <sheetView workbookViewId="0">
      <selection activeCell="A18" sqref="A18"/>
    </sheetView>
  </sheetViews>
  <sheetFormatPr defaultColWidth="16.88671875" defaultRowHeight="14.4" x14ac:dyDescent="0.3"/>
  <cols>
    <col min="1" max="1" width="43.21875" bestFit="1" customWidth="1"/>
  </cols>
  <sheetData>
    <row r="1" spans="1:19" ht="28.8" x14ac:dyDescent="0.3">
      <c r="A1" s="156" t="s">
        <v>0</v>
      </c>
      <c r="B1" s="157" t="s">
        <v>52</v>
      </c>
      <c r="C1" s="158" t="s">
        <v>53</v>
      </c>
      <c r="D1" s="158" t="s">
        <v>54</v>
      </c>
      <c r="E1" s="159" t="s">
        <v>55</v>
      </c>
      <c r="F1" s="158" t="s">
        <v>56</v>
      </c>
      <c r="G1" s="158" t="s">
        <v>57</v>
      </c>
      <c r="H1" s="158" t="s">
        <v>1</v>
      </c>
      <c r="I1" s="159" t="s">
        <v>2</v>
      </c>
      <c r="J1" s="158" t="s">
        <v>3</v>
      </c>
      <c r="K1" s="158" t="s">
        <v>4</v>
      </c>
      <c r="L1" s="158" t="s">
        <v>5</v>
      </c>
      <c r="M1" s="159" t="s">
        <v>6</v>
      </c>
      <c r="N1" s="158" t="s">
        <v>7</v>
      </c>
      <c r="O1" s="158" t="s">
        <v>8</v>
      </c>
      <c r="P1" s="158" t="s">
        <v>9</v>
      </c>
      <c r="Q1" s="159" t="s">
        <v>10</v>
      </c>
      <c r="R1" s="160" t="s">
        <v>58</v>
      </c>
      <c r="S1" s="161" t="s">
        <v>59</v>
      </c>
    </row>
    <row r="2" spans="1:19" x14ac:dyDescent="0.3">
      <c r="A2" s="162" t="s">
        <v>12</v>
      </c>
      <c r="B2" s="163"/>
      <c r="C2" s="164"/>
      <c r="D2" s="164"/>
      <c r="E2" s="165"/>
      <c r="F2" s="164"/>
      <c r="G2" s="164"/>
      <c r="H2" s="164"/>
      <c r="I2" s="165"/>
      <c r="J2" s="164"/>
      <c r="K2" s="164"/>
      <c r="L2" s="164"/>
      <c r="M2" s="165"/>
      <c r="N2" s="164"/>
      <c r="O2" s="164"/>
      <c r="P2" s="164"/>
      <c r="Q2" s="165"/>
      <c r="R2" s="166"/>
      <c r="S2" s="167"/>
    </row>
    <row r="3" spans="1:19" x14ac:dyDescent="0.3">
      <c r="A3" s="168" t="s">
        <v>13</v>
      </c>
      <c r="B3" s="169">
        <v>0</v>
      </c>
      <c r="C3" s="24"/>
      <c r="D3" s="24"/>
      <c r="E3" s="170"/>
      <c r="F3" s="24"/>
      <c r="G3" s="24"/>
      <c r="H3" s="24"/>
      <c r="I3" s="170"/>
      <c r="J3" s="24"/>
      <c r="K3" s="24"/>
      <c r="L3" s="24"/>
      <c r="M3" s="170"/>
      <c r="N3" s="24"/>
      <c r="O3" s="24"/>
      <c r="P3" s="24"/>
      <c r="Q3" s="170"/>
      <c r="R3" s="171">
        <v>0</v>
      </c>
      <c r="S3" s="172">
        <v>13</v>
      </c>
    </row>
    <row r="4" spans="1:19" x14ac:dyDescent="0.3">
      <c r="A4" s="168" t="s">
        <v>14</v>
      </c>
      <c r="B4" s="169" t="s">
        <v>45</v>
      </c>
      <c r="C4" s="24"/>
      <c r="D4" s="24"/>
      <c r="E4" s="170"/>
      <c r="F4" s="24"/>
      <c r="G4" s="24"/>
      <c r="H4" s="24"/>
      <c r="I4" s="170"/>
      <c r="J4" s="24"/>
      <c r="K4" s="24"/>
      <c r="L4" s="24"/>
      <c r="M4" s="170"/>
      <c r="N4" s="24"/>
      <c r="O4" s="24"/>
      <c r="P4" s="24"/>
      <c r="Q4" s="170"/>
      <c r="R4" s="173"/>
      <c r="S4" s="174"/>
    </row>
    <row r="5" spans="1:19" x14ac:dyDescent="0.3">
      <c r="A5" s="168" t="s">
        <v>15</v>
      </c>
      <c r="B5" s="169">
        <v>20</v>
      </c>
      <c r="C5" s="24"/>
      <c r="D5" s="24"/>
      <c r="E5" s="170"/>
      <c r="F5" s="24"/>
      <c r="G5" s="24"/>
      <c r="H5" s="24"/>
      <c r="I5" s="170"/>
      <c r="J5" s="24"/>
      <c r="K5" s="24"/>
      <c r="L5" s="24"/>
      <c r="M5" s="170"/>
      <c r="N5" s="24"/>
      <c r="O5" s="24"/>
      <c r="P5" s="24"/>
      <c r="Q5" s="170"/>
      <c r="R5" s="171">
        <v>20</v>
      </c>
      <c r="S5" s="172">
        <v>123</v>
      </c>
    </row>
    <row r="6" spans="1:19" x14ac:dyDescent="0.3">
      <c r="A6" s="162" t="s">
        <v>16</v>
      </c>
      <c r="B6" s="175"/>
      <c r="C6" s="176"/>
      <c r="D6" s="176"/>
      <c r="E6" s="177"/>
      <c r="F6" s="176"/>
      <c r="G6" s="176"/>
      <c r="H6" s="176"/>
      <c r="I6" s="177"/>
      <c r="J6" s="176"/>
      <c r="K6" s="176"/>
      <c r="L6" s="176"/>
      <c r="M6" s="177"/>
      <c r="N6" s="176"/>
      <c r="O6" s="176"/>
      <c r="P6" s="176"/>
      <c r="Q6" s="177"/>
      <c r="R6" s="178"/>
      <c r="S6" s="179"/>
    </row>
    <row r="7" spans="1:19" x14ac:dyDescent="0.3">
      <c r="A7" s="168" t="s">
        <v>17</v>
      </c>
      <c r="B7" s="180"/>
      <c r="C7" s="181"/>
      <c r="D7" s="181"/>
      <c r="E7" s="182"/>
      <c r="F7" s="181"/>
      <c r="G7" s="181"/>
      <c r="H7" s="181"/>
      <c r="I7" s="182"/>
      <c r="J7" s="181"/>
      <c r="K7" s="181"/>
      <c r="L7" s="181"/>
      <c r="M7" s="182"/>
      <c r="N7" s="181"/>
      <c r="O7" s="181"/>
      <c r="P7" s="181"/>
      <c r="Q7" s="182"/>
      <c r="R7" s="173"/>
      <c r="S7" s="174"/>
    </row>
    <row r="8" spans="1:19" x14ac:dyDescent="0.3">
      <c r="A8" s="168" t="s">
        <v>18</v>
      </c>
      <c r="B8" s="169">
        <v>0.69</v>
      </c>
      <c r="C8" s="24"/>
      <c r="D8" s="24"/>
      <c r="E8" s="170"/>
      <c r="F8" s="24"/>
      <c r="G8" s="24"/>
      <c r="H8" s="24"/>
      <c r="I8" s="170"/>
      <c r="J8" s="24"/>
      <c r="K8" s="24"/>
      <c r="L8" s="24"/>
      <c r="M8" s="170"/>
      <c r="N8" s="24"/>
      <c r="O8" s="24"/>
      <c r="P8" s="24"/>
      <c r="Q8" s="170"/>
      <c r="R8" s="171">
        <v>0.69</v>
      </c>
      <c r="S8" s="172">
        <v>4.05</v>
      </c>
    </row>
    <row r="9" spans="1:19" x14ac:dyDescent="0.3">
      <c r="A9" s="168" t="s">
        <v>19</v>
      </c>
      <c r="B9" s="180"/>
      <c r="C9" s="181"/>
      <c r="D9" s="181"/>
      <c r="E9" s="182"/>
      <c r="F9" s="181"/>
      <c r="G9" s="181"/>
      <c r="H9" s="181"/>
      <c r="I9" s="182"/>
      <c r="J9" s="181"/>
      <c r="K9" s="181"/>
      <c r="L9" s="181"/>
      <c r="M9" s="182"/>
      <c r="N9" s="181"/>
      <c r="O9" s="181"/>
      <c r="P9" s="181"/>
      <c r="Q9" s="182"/>
      <c r="R9" s="173"/>
      <c r="S9" s="174"/>
    </row>
    <row r="10" spans="1:19" x14ac:dyDescent="0.3">
      <c r="A10" s="168" t="s">
        <v>20</v>
      </c>
      <c r="B10" s="169">
        <v>0.53</v>
      </c>
      <c r="C10" s="24"/>
      <c r="D10" s="24"/>
      <c r="E10" s="170"/>
      <c r="F10" s="24"/>
      <c r="G10" s="24"/>
      <c r="H10" s="24"/>
      <c r="I10" s="170"/>
      <c r="J10" s="24"/>
      <c r="K10" s="24"/>
      <c r="L10" s="24"/>
      <c r="M10" s="170"/>
      <c r="N10" s="24"/>
      <c r="O10" s="24"/>
      <c r="P10" s="24"/>
      <c r="Q10" s="170"/>
      <c r="R10" s="171">
        <v>0.53</v>
      </c>
      <c r="S10" s="172">
        <v>2.29</v>
      </c>
    </row>
    <row r="11" spans="1:19" x14ac:dyDescent="0.3">
      <c r="A11" s="162" t="s">
        <v>21</v>
      </c>
      <c r="B11" s="175"/>
      <c r="C11" s="176"/>
      <c r="D11" s="176"/>
      <c r="E11" s="177"/>
      <c r="F11" s="176"/>
      <c r="G11" s="176"/>
      <c r="H11" s="176"/>
      <c r="I11" s="177"/>
      <c r="J11" s="176"/>
      <c r="K11" s="176"/>
      <c r="L11" s="176"/>
      <c r="M11" s="177"/>
      <c r="N11" s="176"/>
      <c r="O11" s="176"/>
      <c r="P11" s="176"/>
      <c r="Q11" s="177"/>
      <c r="R11" s="178"/>
      <c r="S11" s="179"/>
    </row>
    <row r="12" spans="1:19" x14ac:dyDescent="0.3">
      <c r="A12" s="168" t="s">
        <v>22</v>
      </c>
      <c r="B12" s="180"/>
      <c r="C12" s="181"/>
      <c r="D12" s="181"/>
      <c r="E12" s="182"/>
      <c r="F12" s="181"/>
      <c r="G12" s="181"/>
      <c r="H12" s="181"/>
      <c r="I12" s="182"/>
      <c r="J12" s="181"/>
      <c r="K12" s="181"/>
      <c r="L12" s="181"/>
      <c r="M12" s="182"/>
      <c r="N12" s="181"/>
      <c r="O12" s="181"/>
      <c r="P12" s="181"/>
      <c r="Q12" s="182"/>
      <c r="R12" s="173"/>
      <c r="S12" s="174"/>
    </row>
    <row r="13" spans="1:19" x14ac:dyDescent="0.3">
      <c r="A13" s="168" t="s">
        <v>23</v>
      </c>
      <c r="B13" s="183">
        <v>1400</v>
      </c>
      <c r="C13" s="24"/>
      <c r="D13" s="24"/>
      <c r="E13" s="170"/>
      <c r="F13" s="24"/>
      <c r="G13" s="24"/>
      <c r="H13" s="24"/>
      <c r="I13" s="170"/>
      <c r="J13" s="24"/>
      <c r="K13" s="24"/>
      <c r="L13" s="24"/>
      <c r="M13" s="170"/>
      <c r="N13" s="24"/>
      <c r="O13" s="24"/>
      <c r="P13" s="24"/>
      <c r="Q13" s="170"/>
      <c r="R13" s="184">
        <v>1400</v>
      </c>
      <c r="S13" s="185">
        <v>9360.84</v>
      </c>
    </row>
    <row r="14" spans="1:19" x14ac:dyDescent="0.3">
      <c r="A14" s="168" t="s">
        <v>24</v>
      </c>
      <c r="B14" s="183">
        <v>12600</v>
      </c>
      <c r="C14" s="24"/>
      <c r="D14" s="24"/>
      <c r="E14" s="170"/>
      <c r="F14" s="24"/>
      <c r="G14" s="24"/>
      <c r="H14" s="24"/>
      <c r="I14" s="170"/>
      <c r="J14" s="24"/>
      <c r="K14" s="24"/>
      <c r="L14" s="24"/>
      <c r="M14" s="170"/>
      <c r="N14" s="24"/>
      <c r="O14" s="24"/>
      <c r="P14" s="24"/>
      <c r="Q14" s="170"/>
      <c r="R14" s="184">
        <v>12600</v>
      </c>
      <c r="S14" s="185">
        <v>86139.6</v>
      </c>
    </row>
    <row r="15" spans="1:19" x14ac:dyDescent="0.3">
      <c r="A15" s="168" t="s">
        <v>25</v>
      </c>
      <c r="B15" s="180"/>
      <c r="C15" s="181"/>
      <c r="D15" s="181"/>
      <c r="E15" s="182"/>
      <c r="F15" s="181"/>
      <c r="G15" s="181"/>
      <c r="H15" s="181"/>
      <c r="I15" s="182"/>
      <c r="J15" s="181"/>
      <c r="K15" s="181"/>
      <c r="L15" s="181"/>
      <c r="M15" s="182"/>
      <c r="N15" s="181"/>
      <c r="O15" s="181"/>
      <c r="P15" s="181"/>
      <c r="Q15" s="182"/>
      <c r="R15" s="173"/>
      <c r="S15" s="174"/>
    </row>
    <row r="16" spans="1:19" x14ac:dyDescent="0.3">
      <c r="A16" s="168" t="s">
        <v>26</v>
      </c>
      <c r="B16" s="169">
        <v>420</v>
      </c>
      <c r="C16" s="24"/>
      <c r="D16" s="24"/>
      <c r="E16" s="170"/>
      <c r="F16" s="24"/>
      <c r="G16" s="24"/>
      <c r="H16" s="24"/>
      <c r="I16" s="170"/>
      <c r="J16" s="24"/>
      <c r="K16" s="24"/>
      <c r="L16" s="24"/>
      <c r="M16" s="170"/>
      <c r="N16" s="24"/>
      <c r="O16" s="24"/>
      <c r="P16" s="24"/>
      <c r="Q16" s="170"/>
      <c r="R16" s="171">
        <v>420</v>
      </c>
      <c r="S16" s="185">
        <v>2473.42</v>
      </c>
    </row>
    <row r="17" spans="1:19" x14ac:dyDescent="0.3">
      <c r="A17" s="168" t="s">
        <v>27</v>
      </c>
      <c r="B17" s="180"/>
      <c r="C17" s="181"/>
      <c r="D17" s="181"/>
      <c r="E17" s="182"/>
      <c r="F17" s="181"/>
      <c r="G17" s="181"/>
      <c r="H17" s="181"/>
      <c r="I17" s="182"/>
      <c r="J17" s="181"/>
      <c r="K17" s="181"/>
      <c r="L17" s="181"/>
      <c r="M17" s="182"/>
      <c r="N17" s="181"/>
      <c r="O17" s="181"/>
      <c r="P17" s="181"/>
      <c r="Q17" s="182"/>
      <c r="R17" s="173"/>
      <c r="S17" s="174"/>
    </row>
    <row r="18" spans="1:19" x14ac:dyDescent="0.3">
      <c r="A18" s="168" t="s">
        <v>28</v>
      </c>
      <c r="B18" s="169">
        <v>126</v>
      </c>
      <c r="C18" s="24"/>
      <c r="D18" s="24"/>
      <c r="E18" s="170"/>
      <c r="F18" s="24"/>
      <c r="G18" s="24"/>
      <c r="H18" s="24"/>
      <c r="I18" s="170"/>
      <c r="J18" s="24"/>
      <c r="K18" s="24"/>
      <c r="L18" s="24"/>
      <c r="M18" s="170"/>
      <c r="N18" s="24"/>
      <c r="O18" s="24"/>
      <c r="P18" s="24"/>
      <c r="Q18" s="170"/>
      <c r="R18" s="171">
        <v>126</v>
      </c>
      <c r="S18" s="172">
        <v>557.75</v>
      </c>
    </row>
    <row r="19" spans="1:19" x14ac:dyDescent="0.3">
      <c r="A19" s="168" t="s">
        <v>29</v>
      </c>
      <c r="B19" s="169">
        <v>9</v>
      </c>
      <c r="C19" s="24"/>
      <c r="D19" s="24"/>
      <c r="E19" s="182"/>
      <c r="F19" s="24"/>
      <c r="G19" s="24"/>
      <c r="H19" s="24"/>
      <c r="I19" s="182"/>
      <c r="J19" s="24"/>
      <c r="K19" s="24"/>
      <c r="L19" s="24"/>
      <c r="M19" s="182"/>
      <c r="N19" s="24"/>
      <c r="O19" s="24"/>
      <c r="P19" s="24"/>
      <c r="Q19" s="182"/>
      <c r="R19" s="171">
        <v>9</v>
      </c>
      <c r="S19" s="172">
        <v>9</v>
      </c>
    </row>
    <row r="20" spans="1:19" x14ac:dyDescent="0.3">
      <c r="A20" s="162" t="s">
        <v>30</v>
      </c>
      <c r="B20" s="175"/>
      <c r="C20" s="176"/>
      <c r="D20" s="176"/>
      <c r="E20" s="177"/>
      <c r="F20" s="176"/>
      <c r="G20" s="176"/>
      <c r="H20" s="176"/>
      <c r="I20" s="177"/>
      <c r="J20" s="176"/>
      <c r="K20" s="176"/>
      <c r="L20" s="176"/>
      <c r="M20" s="177"/>
      <c r="N20" s="176"/>
      <c r="O20" s="176"/>
      <c r="P20" s="176"/>
      <c r="Q20" s="177"/>
      <c r="R20" s="178"/>
      <c r="S20" s="179"/>
    </row>
    <row r="21" spans="1:19" x14ac:dyDescent="0.3">
      <c r="A21" s="168" t="s">
        <v>31</v>
      </c>
      <c r="B21" s="180"/>
      <c r="C21" s="181"/>
      <c r="D21" s="181"/>
      <c r="E21" s="182"/>
      <c r="F21" s="181"/>
      <c r="G21" s="181"/>
      <c r="H21" s="181"/>
      <c r="I21" s="182"/>
      <c r="J21" s="181"/>
      <c r="K21" s="181"/>
      <c r="L21" s="181"/>
      <c r="M21" s="182"/>
      <c r="N21" s="181"/>
      <c r="O21" s="181"/>
      <c r="P21" s="181"/>
      <c r="Q21" s="182"/>
      <c r="R21" s="173"/>
      <c r="S21" s="174"/>
    </row>
    <row r="22" spans="1:19" x14ac:dyDescent="0.3">
      <c r="A22" s="168" t="s">
        <v>32</v>
      </c>
      <c r="B22" s="186">
        <v>1232</v>
      </c>
      <c r="C22" s="24"/>
      <c r="D22" s="24"/>
      <c r="E22" s="170"/>
      <c r="F22" s="24"/>
      <c r="G22" s="24"/>
      <c r="H22" s="24"/>
      <c r="I22" s="170"/>
      <c r="J22" s="24"/>
      <c r="K22" s="24"/>
      <c r="L22" s="24"/>
      <c r="M22" s="170"/>
      <c r="N22" s="24"/>
      <c r="O22" s="24"/>
      <c r="P22" s="24"/>
      <c r="Q22" s="170"/>
      <c r="R22" s="187">
        <v>1232</v>
      </c>
      <c r="S22" s="188">
        <v>1232</v>
      </c>
    </row>
    <row r="23" spans="1:19" x14ac:dyDescent="0.3">
      <c r="A23" s="162" t="s">
        <v>33</v>
      </c>
      <c r="B23" s="175"/>
      <c r="C23" s="176"/>
      <c r="D23" s="176"/>
      <c r="E23" s="177"/>
      <c r="F23" s="176"/>
      <c r="G23" s="176"/>
      <c r="H23" s="176"/>
      <c r="I23" s="177"/>
      <c r="J23" s="176"/>
      <c r="K23" s="176"/>
      <c r="L23" s="176"/>
      <c r="M23" s="177"/>
      <c r="N23" s="176"/>
      <c r="O23" s="176"/>
      <c r="P23" s="176"/>
      <c r="Q23" s="177"/>
      <c r="R23" s="178"/>
      <c r="S23" s="179"/>
    </row>
    <row r="24" spans="1:19" x14ac:dyDescent="0.3">
      <c r="A24" s="168" t="s">
        <v>34</v>
      </c>
      <c r="B24" s="32">
        <v>6000000</v>
      </c>
      <c r="C24" s="32">
        <v>6000000</v>
      </c>
      <c r="D24" s="32">
        <v>6000000</v>
      </c>
      <c r="E24" s="170"/>
      <c r="F24" s="32">
        <v>6000000</v>
      </c>
      <c r="G24" s="32">
        <v>6000000</v>
      </c>
      <c r="H24" s="32">
        <v>6000000</v>
      </c>
      <c r="I24" s="170"/>
      <c r="J24" s="32">
        <v>6000000</v>
      </c>
      <c r="K24" s="32">
        <v>6000000</v>
      </c>
      <c r="L24" s="32">
        <v>6000000</v>
      </c>
      <c r="M24" s="170"/>
      <c r="N24" s="32">
        <v>6000000</v>
      </c>
      <c r="O24" s="32">
        <v>6000000</v>
      </c>
      <c r="P24" s="32">
        <v>6000000</v>
      </c>
      <c r="Q24" s="170"/>
      <c r="R24" s="32">
        <v>6000000</v>
      </c>
      <c r="S24" s="188">
        <v>6000000</v>
      </c>
    </row>
    <row r="25" spans="1:19" x14ac:dyDescent="0.3">
      <c r="A25" s="168" t="s">
        <v>35</v>
      </c>
      <c r="B25" s="186">
        <v>18634.02</v>
      </c>
      <c r="C25" s="24"/>
      <c r="D25" s="24"/>
      <c r="E25" s="182"/>
      <c r="F25" s="24"/>
      <c r="G25" s="24"/>
      <c r="H25" s="24"/>
      <c r="I25" s="182"/>
      <c r="J25" s="24"/>
      <c r="K25" s="24"/>
      <c r="L25" s="24"/>
      <c r="M25" s="182"/>
      <c r="N25" s="24"/>
      <c r="O25" s="24"/>
      <c r="P25" s="24"/>
      <c r="Q25" s="182"/>
      <c r="R25" s="171"/>
      <c r="S25" s="188">
        <v>0</v>
      </c>
    </row>
    <row r="26" spans="1:19" x14ac:dyDescent="0.3">
      <c r="A26" s="168" t="s">
        <v>36</v>
      </c>
      <c r="B26" s="186">
        <v>924</v>
      </c>
      <c r="C26" s="24"/>
      <c r="D26" s="24"/>
      <c r="E26" s="170"/>
      <c r="F26" s="24"/>
      <c r="G26" s="24"/>
      <c r="H26" s="24"/>
      <c r="I26" s="170"/>
      <c r="J26" s="24"/>
      <c r="K26" s="24"/>
      <c r="L26" s="24"/>
      <c r="M26" s="170"/>
      <c r="N26" s="24"/>
      <c r="O26" s="24"/>
      <c r="P26" s="24"/>
      <c r="Q26" s="170"/>
      <c r="R26" s="187">
        <v>924</v>
      </c>
      <c r="S26" s="188">
        <v>9152.8799999999992</v>
      </c>
    </row>
    <row r="27" spans="1:19" x14ac:dyDescent="0.3">
      <c r="A27" s="168" t="s">
        <v>37</v>
      </c>
      <c r="B27" s="186">
        <v>1108.8</v>
      </c>
      <c r="C27" s="24"/>
      <c r="D27" s="24"/>
      <c r="E27" s="170"/>
      <c r="F27" s="24"/>
      <c r="G27" s="24"/>
      <c r="H27" s="24"/>
      <c r="I27" s="170"/>
      <c r="J27" s="24"/>
      <c r="K27" s="24"/>
      <c r="L27" s="24"/>
      <c r="M27" s="170"/>
      <c r="N27" s="24"/>
      <c r="O27" s="24"/>
      <c r="P27" s="24"/>
      <c r="Q27" s="170"/>
      <c r="R27" s="187">
        <v>1108.8</v>
      </c>
      <c r="S27" s="188">
        <v>9580.5300000000007</v>
      </c>
    </row>
    <row r="28" spans="1:19" x14ac:dyDescent="0.3">
      <c r="A28" s="168" t="s">
        <v>38</v>
      </c>
      <c r="B28" s="186">
        <v>3294.16</v>
      </c>
      <c r="C28" s="24"/>
      <c r="D28" s="24"/>
      <c r="E28" s="170"/>
      <c r="F28" s="24"/>
      <c r="G28" s="24"/>
      <c r="H28" s="24"/>
      <c r="I28" s="170"/>
      <c r="J28" s="24"/>
      <c r="K28" s="24"/>
      <c r="L28" s="24"/>
      <c r="M28" s="170"/>
      <c r="N28" s="24"/>
      <c r="O28" s="24"/>
      <c r="P28" s="24"/>
      <c r="Q28" s="170"/>
      <c r="R28" s="187">
        <v>3294.16</v>
      </c>
      <c r="S28" s="188">
        <v>29559.599999999999</v>
      </c>
    </row>
    <row r="29" spans="1:19" x14ac:dyDescent="0.3">
      <c r="A29" s="169" t="s">
        <v>39</v>
      </c>
      <c r="B29" s="186">
        <v>5942225.8499999996</v>
      </c>
      <c r="C29" s="35">
        <v>5942225.8499999996</v>
      </c>
      <c r="D29" s="35">
        <v>5942225.8499999996</v>
      </c>
      <c r="E29" s="170"/>
      <c r="F29" s="35">
        <v>5942225.8499999996</v>
      </c>
      <c r="G29" s="35">
        <v>5942225.8499999996</v>
      </c>
      <c r="H29" s="35">
        <v>5942225.8499999996</v>
      </c>
      <c r="I29" s="170"/>
      <c r="J29" s="35">
        <v>5942225.8499999996</v>
      </c>
      <c r="K29" s="35">
        <v>5942225.8499999996</v>
      </c>
      <c r="L29" s="35">
        <v>5942225.8499999996</v>
      </c>
      <c r="M29" s="170"/>
      <c r="N29" s="35">
        <v>5942225.8499999996</v>
      </c>
      <c r="O29" s="35">
        <v>5942225.8499999996</v>
      </c>
      <c r="P29" s="35">
        <v>5942225.8499999996</v>
      </c>
      <c r="Q29" s="170"/>
      <c r="R29" s="35">
        <v>5937822.8899999997</v>
      </c>
      <c r="S29" s="188">
        <v>5960859.8700000001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7CEA-8434-498A-997E-FA75EC36AAB3}">
  <dimension ref="A1:S29"/>
  <sheetViews>
    <sheetView workbookViewId="0"/>
  </sheetViews>
  <sheetFormatPr defaultColWidth="12.33203125" defaultRowHeight="14.4" x14ac:dyDescent="0.3"/>
  <cols>
    <col min="1" max="1" width="44.5546875" bestFit="1" customWidth="1"/>
  </cols>
  <sheetData>
    <row r="1" spans="1:19" ht="16.2" customHeight="1" x14ac:dyDescent="0.3">
      <c r="A1" s="142" t="s">
        <v>0</v>
      </c>
      <c r="B1" s="143" t="s">
        <v>63</v>
      </c>
      <c r="C1" s="143" t="s">
        <v>64</v>
      </c>
      <c r="D1" s="144" t="s">
        <v>65</v>
      </c>
      <c r="E1" s="144" t="s">
        <v>55</v>
      </c>
      <c r="F1" s="143" t="s">
        <v>66</v>
      </c>
      <c r="G1" s="143" t="s">
        <v>57</v>
      </c>
      <c r="H1" s="143" t="s">
        <v>67</v>
      </c>
      <c r="I1" s="145" t="s">
        <v>2</v>
      </c>
      <c r="J1" s="143" t="s">
        <v>68</v>
      </c>
      <c r="K1" s="143" t="s">
        <v>69</v>
      </c>
      <c r="L1" s="143" t="s">
        <v>70</v>
      </c>
      <c r="M1" s="145" t="s">
        <v>6</v>
      </c>
      <c r="N1" s="143" t="s">
        <v>71</v>
      </c>
      <c r="O1" s="143" t="s">
        <v>72</v>
      </c>
      <c r="P1" s="143" t="s">
        <v>73</v>
      </c>
      <c r="Q1" s="145" t="s">
        <v>10</v>
      </c>
      <c r="R1" s="146" t="s">
        <v>58</v>
      </c>
      <c r="S1" s="147" t="s">
        <v>74</v>
      </c>
    </row>
    <row r="2" spans="1:19" x14ac:dyDescent="0.3">
      <c r="A2" s="148" t="s">
        <v>12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50"/>
    </row>
    <row r="3" spans="1:19" x14ac:dyDescent="0.3">
      <c r="A3" s="111" t="s">
        <v>13</v>
      </c>
      <c r="B3" s="151">
        <v>5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>
        <v>5</v>
      </c>
      <c r="S3" s="151">
        <v>74</v>
      </c>
    </row>
    <row r="4" spans="1:19" x14ac:dyDescent="0.3">
      <c r="A4" s="111" t="s">
        <v>14</v>
      </c>
      <c r="B4" s="151">
        <v>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>
        <v>4</v>
      </c>
      <c r="S4" s="151">
        <v>139</v>
      </c>
    </row>
    <row r="5" spans="1:19" x14ac:dyDescent="0.3">
      <c r="A5" s="111" t="s">
        <v>15</v>
      </c>
      <c r="B5" s="151">
        <v>3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/>
      <c r="O5" s="151"/>
      <c r="P5" s="151"/>
      <c r="Q5" s="151"/>
      <c r="R5" s="151">
        <v>3</v>
      </c>
      <c r="S5" s="151">
        <v>40</v>
      </c>
    </row>
    <row r="6" spans="1:19" x14ac:dyDescent="0.3">
      <c r="A6" s="148" t="s">
        <v>16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1:19" x14ac:dyDescent="0.3">
      <c r="A7" s="111" t="s">
        <v>17</v>
      </c>
      <c r="B7" s="153">
        <v>0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  <c r="O7" s="151"/>
      <c r="P7" s="151"/>
      <c r="Q7" s="151"/>
      <c r="R7" s="151">
        <v>0</v>
      </c>
      <c r="S7" s="151">
        <v>0</v>
      </c>
    </row>
    <row r="8" spans="1:19" x14ac:dyDescent="0.3">
      <c r="A8" s="111" t="s">
        <v>18</v>
      </c>
      <c r="B8" s="153">
        <v>105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>
        <v>105</v>
      </c>
      <c r="S8" s="151">
        <v>438.08550000000002</v>
      </c>
    </row>
    <row r="9" spans="1:19" x14ac:dyDescent="0.3">
      <c r="A9" s="111" t="s">
        <v>19</v>
      </c>
      <c r="B9" s="153">
        <v>0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2"/>
      <c r="O9" s="151"/>
      <c r="P9" s="151"/>
      <c r="Q9" s="151"/>
      <c r="R9" s="151">
        <v>0</v>
      </c>
      <c r="S9" s="151">
        <v>0</v>
      </c>
    </row>
    <row r="10" spans="1:19" x14ac:dyDescent="0.3">
      <c r="A10" s="111" t="s">
        <v>20</v>
      </c>
      <c r="B10" s="153">
        <v>48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>
        <v>48</v>
      </c>
      <c r="S10" s="151">
        <v>281.10450000000003</v>
      </c>
    </row>
    <row r="11" spans="1:19" x14ac:dyDescent="0.3">
      <c r="A11" s="148" t="s">
        <v>21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50"/>
    </row>
    <row r="12" spans="1:19" x14ac:dyDescent="0.3">
      <c r="A12" s="111" t="s">
        <v>22</v>
      </c>
      <c r="B12" s="153">
        <v>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2"/>
      <c r="O12" s="151"/>
      <c r="P12" s="151"/>
      <c r="Q12" s="151"/>
      <c r="R12" s="151">
        <v>0</v>
      </c>
      <c r="S12" s="151">
        <v>0</v>
      </c>
    </row>
    <row r="13" spans="1:19" x14ac:dyDescent="0.3">
      <c r="A13" s="111" t="s">
        <v>23</v>
      </c>
      <c r="B13" s="153">
        <v>669500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2"/>
      <c r="O13" s="151"/>
      <c r="P13" s="151"/>
      <c r="Q13" s="151"/>
      <c r="R13" s="151">
        <v>669500</v>
      </c>
      <c r="S13" s="151">
        <v>3529069.76</v>
      </c>
    </row>
    <row r="14" spans="1:19" x14ac:dyDescent="0.3">
      <c r="A14" s="113" t="s">
        <v>24</v>
      </c>
      <c r="B14" s="153">
        <v>9759379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2"/>
      <c r="O14" s="151"/>
      <c r="P14" s="151"/>
      <c r="Q14" s="151"/>
      <c r="R14" s="151">
        <v>9759379</v>
      </c>
      <c r="S14" s="151">
        <v>43872381.210000001</v>
      </c>
    </row>
    <row r="15" spans="1:19" x14ac:dyDescent="0.3">
      <c r="A15" s="113" t="s">
        <v>25</v>
      </c>
      <c r="B15" s="151">
        <v>0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>
        <v>0</v>
      </c>
      <c r="S15" s="151">
        <v>0</v>
      </c>
    </row>
    <row r="16" spans="1:19" x14ac:dyDescent="0.3">
      <c r="A16" s="113" t="s">
        <v>26</v>
      </c>
      <c r="B16" s="153">
        <v>64334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>
        <v>64334</v>
      </c>
      <c r="S16" s="151">
        <v>274419.81</v>
      </c>
    </row>
    <row r="17" spans="1:19" x14ac:dyDescent="0.3">
      <c r="A17" s="113" t="s">
        <v>27</v>
      </c>
      <c r="B17" s="153">
        <v>11715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2"/>
      <c r="O17" s="151"/>
      <c r="P17" s="151"/>
      <c r="Q17" s="151"/>
      <c r="R17" s="151">
        <v>11715</v>
      </c>
      <c r="S17" s="151">
        <v>11715</v>
      </c>
    </row>
    <row r="18" spans="1:19" x14ac:dyDescent="0.3">
      <c r="A18" s="113" t="s">
        <v>28</v>
      </c>
      <c r="B18" s="151">
        <v>0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>
        <v>0</v>
      </c>
      <c r="S18" s="151">
        <v>56921.63</v>
      </c>
    </row>
    <row r="19" spans="1:19" x14ac:dyDescent="0.3">
      <c r="A19" s="113" t="s">
        <v>29</v>
      </c>
      <c r="B19" s="153">
        <v>14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>
        <v>14</v>
      </c>
      <c r="S19" s="151">
        <v>20.357142857142858</v>
      </c>
    </row>
    <row r="20" spans="1:19" x14ac:dyDescent="0.3">
      <c r="A20" s="154" t="s">
        <v>30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50"/>
    </row>
    <row r="21" spans="1:19" x14ac:dyDescent="0.3">
      <c r="A21" s="113" t="s">
        <v>31</v>
      </c>
      <c r="B21" s="151">
        <v>0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>
        <v>0</v>
      </c>
      <c r="S21" s="151">
        <v>0</v>
      </c>
    </row>
    <row r="22" spans="1:19" x14ac:dyDescent="0.3">
      <c r="A22" s="113" t="s">
        <v>32</v>
      </c>
      <c r="B22" s="151">
        <v>859952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>
        <v>859952</v>
      </c>
      <c r="S22" s="151">
        <v>3718368.4568903358</v>
      </c>
    </row>
    <row r="23" spans="1:19" x14ac:dyDescent="0.3">
      <c r="A23" s="154" t="s">
        <v>33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50"/>
    </row>
    <row r="24" spans="1:19" x14ac:dyDescent="0.3">
      <c r="A24" s="113" t="s">
        <v>34</v>
      </c>
      <c r="B24" s="155">
        <v>20000000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>
        <v>20000000</v>
      </c>
      <c r="S24" s="155">
        <v>43000000</v>
      </c>
    </row>
    <row r="25" spans="1:19" x14ac:dyDescent="0.3">
      <c r="A25" s="113" t="s">
        <v>35</v>
      </c>
      <c r="B25" s="155">
        <v>0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>
        <v>0</v>
      </c>
      <c r="S25" s="155">
        <v>0</v>
      </c>
    </row>
    <row r="26" spans="1:19" x14ac:dyDescent="0.3">
      <c r="A26" s="113" t="s">
        <v>36</v>
      </c>
      <c r="B26" s="155">
        <v>748753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>
        <v>748753</v>
      </c>
      <c r="S26" s="155">
        <v>3023085</v>
      </c>
    </row>
    <row r="27" spans="1:19" x14ac:dyDescent="0.3">
      <c r="A27" s="113" t="s">
        <v>37</v>
      </c>
      <c r="B27" s="155">
        <v>1950396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>
        <v>1950396</v>
      </c>
      <c r="S27" s="155">
        <v>17069341</v>
      </c>
    </row>
    <row r="28" spans="1:19" x14ac:dyDescent="0.3">
      <c r="A28" s="113" t="s">
        <v>38</v>
      </c>
      <c r="B28" s="155">
        <v>410955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>
        <v>410955</v>
      </c>
      <c r="S28" s="155">
        <v>5523266</v>
      </c>
    </row>
    <row r="29" spans="1:19" x14ac:dyDescent="0.3">
      <c r="A29" s="117" t="s">
        <v>39</v>
      </c>
      <c r="B29" s="155">
        <v>17638649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>
        <v>17638649</v>
      </c>
      <c r="S29" s="155">
        <v>20407393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3331-6553-482F-BB21-EE83D9BD460E}">
  <dimension ref="A1:S29"/>
  <sheetViews>
    <sheetView workbookViewId="0">
      <selection activeCell="T16" sqref="T16"/>
    </sheetView>
  </sheetViews>
  <sheetFormatPr defaultColWidth="15" defaultRowHeight="14.4" x14ac:dyDescent="0.3"/>
  <cols>
    <col min="1" max="1" width="43.21875" bestFit="1" customWidth="1"/>
    <col min="19" max="19" width="17.88671875" customWidth="1"/>
  </cols>
  <sheetData>
    <row r="1" spans="1:19" x14ac:dyDescent="0.3">
      <c r="A1" s="122" t="s">
        <v>0</v>
      </c>
      <c r="B1" s="123" t="s">
        <v>52</v>
      </c>
      <c r="C1" s="123" t="s">
        <v>53</v>
      </c>
      <c r="D1" s="123" t="s">
        <v>54</v>
      </c>
      <c r="E1" s="122" t="s">
        <v>55</v>
      </c>
      <c r="F1" s="123" t="s">
        <v>56</v>
      </c>
      <c r="G1" s="123" t="s">
        <v>57</v>
      </c>
      <c r="H1" s="123" t="s">
        <v>1</v>
      </c>
      <c r="I1" s="122" t="s">
        <v>2</v>
      </c>
      <c r="J1" s="123" t="s">
        <v>3</v>
      </c>
      <c r="K1" s="123" t="s">
        <v>4</v>
      </c>
      <c r="L1" s="123" t="s">
        <v>5</v>
      </c>
      <c r="M1" s="122" t="s">
        <v>6</v>
      </c>
      <c r="N1" s="123" t="s">
        <v>7</v>
      </c>
      <c r="O1" s="123" t="s">
        <v>8</v>
      </c>
      <c r="P1" s="123" t="s">
        <v>9</v>
      </c>
      <c r="Q1" s="122" t="s">
        <v>10</v>
      </c>
      <c r="R1" s="124" t="s">
        <v>58</v>
      </c>
      <c r="S1" s="123" t="s">
        <v>59</v>
      </c>
    </row>
    <row r="2" spans="1:19" x14ac:dyDescent="0.3">
      <c r="A2" s="125" t="s">
        <v>12</v>
      </c>
      <c r="B2" s="24"/>
      <c r="C2" s="24"/>
      <c r="D2" s="24"/>
      <c r="E2" s="126"/>
      <c r="F2" s="24"/>
      <c r="G2" s="24"/>
      <c r="H2" s="24"/>
      <c r="I2" s="126"/>
      <c r="J2" s="24"/>
      <c r="K2" s="24"/>
      <c r="L2" s="24"/>
      <c r="M2" s="126"/>
      <c r="N2" s="24"/>
      <c r="O2" s="24"/>
      <c r="P2" s="24"/>
      <c r="Q2" s="126"/>
      <c r="R2" s="26"/>
      <c r="S2" s="24"/>
    </row>
    <row r="3" spans="1:19" x14ac:dyDescent="0.3">
      <c r="A3" s="126" t="s">
        <v>13</v>
      </c>
      <c r="B3" s="24">
        <v>4</v>
      </c>
      <c r="C3" s="24"/>
      <c r="D3" s="24"/>
      <c r="E3" s="126">
        <v>4</v>
      </c>
      <c r="F3" s="24"/>
      <c r="G3" s="24"/>
      <c r="H3" s="24"/>
      <c r="I3" s="126"/>
      <c r="J3" s="24"/>
      <c r="K3" s="24"/>
      <c r="L3" s="24"/>
      <c r="M3" s="126"/>
      <c r="N3" s="24"/>
      <c r="O3" s="24"/>
      <c r="P3" s="24"/>
      <c r="Q3" s="126"/>
      <c r="R3" s="26"/>
      <c r="S3" s="24">
        <v>13</v>
      </c>
    </row>
    <row r="4" spans="1:19" x14ac:dyDescent="0.3">
      <c r="A4" s="126" t="s">
        <v>14</v>
      </c>
      <c r="B4" s="24">
        <v>147</v>
      </c>
      <c r="C4" s="24"/>
      <c r="D4" s="24"/>
      <c r="E4" s="126">
        <v>147</v>
      </c>
      <c r="F4" s="24"/>
      <c r="G4" s="24"/>
      <c r="H4" s="24"/>
      <c r="I4" s="126"/>
      <c r="J4" s="24"/>
      <c r="K4" s="24"/>
      <c r="L4" s="24"/>
      <c r="M4" s="126"/>
      <c r="N4" s="24"/>
      <c r="O4" s="24"/>
      <c r="P4" s="24"/>
      <c r="Q4" s="126"/>
      <c r="R4" s="26"/>
      <c r="S4" s="24">
        <v>544</v>
      </c>
    </row>
    <row r="5" spans="1:19" x14ac:dyDescent="0.3">
      <c r="A5" s="126" t="s">
        <v>15</v>
      </c>
      <c r="B5" s="24">
        <v>405</v>
      </c>
      <c r="C5" s="24"/>
      <c r="D5" s="24"/>
      <c r="E5" s="126">
        <v>405</v>
      </c>
      <c r="F5" s="24"/>
      <c r="G5" s="24"/>
      <c r="H5" s="24"/>
      <c r="I5" s="126"/>
      <c r="J5" s="24"/>
      <c r="K5" s="24"/>
      <c r="L5" s="24"/>
      <c r="M5" s="126"/>
      <c r="N5" s="127"/>
      <c r="O5" s="24"/>
      <c r="P5" s="24"/>
      <c r="Q5" s="126"/>
      <c r="R5" s="26"/>
      <c r="S5" s="24">
        <v>1635</v>
      </c>
    </row>
    <row r="6" spans="1:19" x14ac:dyDescent="0.3">
      <c r="A6" s="125" t="s">
        <v>16</v>
      </c>
      <c r="B6" s="24"/>
      <c r="C6" s="24"/>
      <c r="D6" s="24"/>
      <c r="E6" s="126">
        <v>0</v>
      </c>
      <c r="F6" s="24"/>
      <c r="G6" s="24"/>
      <c r="H6" s="24"/>
      <c r="I6" s="126"/>
      <c r="J6" s="24"/>
      <c r="K6" s="24"/>
      <c r="L6" s="24"/>
      <c r="M6" s="126"/>
      <c r="N6" s="24"/>
      <c r="O6" s="24"/>
      <c r="P6" s="24"/>
      <c r="Q6" s="126"/>
      <c r="R6" s="26"/>
      <c r="S6" s="24"/>
    </row>
    <row r="7" spans="1:19" x14ac:dyDescent="0.3">
      <c r="A7" s="126" t="s">
        <v>17</v>
      </c>
      <c r="B7" s="24">
        <v>0</v>
      </c>
      <c r="C7" s="24"/>
      <c r="D7" s="24"/>
      <c r="E7" s="126">
        <v>0</v>
      </c>
      <c r="F7" s="24"/>
      <c r="G7" s="24"/>
      <c r="H7" s="24"/>
      <c r="I7" s="126"/>
      <c r="J7" s="24"/>
      <c r="K7" s="24"/>
      <c r="L7" s="24"/>
      <c r="M7" s="126"/>
      <c r="N7" s="127"/>
      <c r="O7" s="24"/>
      <c r="P7" s="24"/>
      <c r="Q7" s="126"/>
      <c r="R7" s="26"/>
      <c r="S7" s="24">
        <v>0</v>
      </c>
    </row>
    <row r="8" spans="1:19" x14ac:dyDescent="0.3">
      <c r="A8" s="126" t="s">
        <v>18</v>
      </c>
      <c r="B8" s="24">
        <v>58.1</v>
      </c>
      <c r="C8" s="24"/>
      <c r="D8" s="24"/>
      <c r="E8" s="126">
        <v>58.1</v>
      </c>
      <c r="F8" s="24"/>
      <c r="G8" s="24"/>
      <c r="H8" s="24"/>
      <c r="I8" s="126"/>
      <c r="J8" s="24"/>
      <c r="K8" s="24"/>
      <c r="L8" s="24"/>
      <c r="M8" s="126"/>
      <c r="N8" s="24"/>
      <c r="O8" s="24"/>
      <c r="P8" s="24"/>
      <c r="Q8" s="126"/>
      <c r="R8" s="26"/>
      <c r="S8" s="24">
        <v>1674</v>
      </c>
    </row>
    <row r="9" spans="1:19" x14ac:dyDescent="0.3">
      <c r="A9" s="126" t="s">
        <v>19</v>
      </c>
      <c r="B9" s="24">
        <v>0</v>
      </c>
      <c r="C9" s="24"/>
      <c r="D9" s="24"/>
      <c r="E9" s="126">
        <v>0</v>
      </c>
      <c r="F9" s="24"/>
      <c r="G9" s="24"/>
      <c r="H9" s="24"/>
      <c r="I9" s="126"/>
      <c r="J9" s="24"/>
      <c r="K9" s="24"/>
      <c r="L9" s="24"/>
      <c r="M9" s="126"/>
      <c r="N9" s="127"/>
      <c r="O9" s="24"/>
      <c r="P9" s="24"/>
      <c r="Q9" s="126"/>
      <c r="R9" s="26"/>
      <c r="S9" s="24">
        <v>0</v>
      </c>
    </row>
    <row r="10" spans="1:19" x14ac:dyDescent="0.3">
      <c r="A10" s="126" t="s">
        <v>20</v>
      </c>
      <c r="B10" s="24">
        <v>39.200000000000003</v>
      </c>
      <c r="C10" s="24"/>
      <c r="D10" s="24"/>
      <c r="E10" s="126">
        <v>39.200000000000003</v>
      </c>
      <c r="F10" s="24"/>
      <c r="G10" s="24"/>
      <c r="H10" s="24"/>
      <c r="I10" s="126"/>
      <c r="J10" s="24"/>
      <c r="K10" s="24"/>
      <c r="L10" s="24"/>
      <c r="M10" s="126"/>
      <c r="N10" s="24"/>
      <c r="O10" s="24"/>
      <c r="P10" s="24"/>
      <c r="Q10" s="126"/>
      <c r="R10" s="26"/>
      <c r="S10" s="24">
        <v>821</v>
      </c>
    </row>
    <row r="11" spans="1:19" x14ac:dyDescent="0.3">
      <c r="A11" s="125" t="s">
        <v>21</v>
      </c>
      <c r="B11" s="24"/>
      <c r="C11" s="24"/>
      <c r="D11" s="24"/>
      <c r="E11" s="126"/>
      <c r="F11" s="24"/>
      <c r="G11" s="24"/>
      <c r="H11" s="24"/>
      <c r="I11" s="126"/>
      <c r="J11" s="24"/>
      <c r="K11" s="24"/>
      <c r="L11" s="24"/>
      <c r="M11" s="126"/>
      <c r="N11" s="24"/>
      <c r="O11" s="24"/>
      <c r="P11" s="24"/>
      <c r="Q11" s="126"/>
      <c r="R11" s="26"/>
      <c r="S11" s="24"/>
    </row>
    <row r="12" spans="1:19" x14ac:dyDescent="0.3">
      <c r="A12" s="126" t="s">
        <v>22</v>
      </c>
      <c r="B12" s="24">
        <v>0</v>
      </c>
      <c r="C12" s="24"/>
      <c r="D12" s="24"/>
      <c r="E12" s="126">
        <v>0</v>
      </c>
      <c r="F12" s="24"/>
      <c r="G12" s="24"/>
      <c r="H12" s="24"/>
      <c r="I12" s="126"/>
      <c r="J12" s="24"/>
      <c r="K12" s="24"/>
      <c r="L12" s="24"/>
      <c r="M12" s="126"/>
      <c r="N12" s="127"/>
      <c r="O12" s="24"/>
      <c r="P12" s="24"/>
      <c r="Q12" s="126"/>
      <c r="R12" s="26"/>
      <c r="S12" s="24">
        <v>0</v>
      </c>
    </row>
    <row r="13" spans="1:19" x14ac:dyDescent="0.3">
      <c r="A13" s="126" t="s">
        <v>23</v>
      </c>
      <c r="B13" s="24">
        <v>253990</v>
      </c>
      <c r="C13" s="24"/>
      <c r="D13" s="24"/>
      <c r="E13" s="126">
        <v>253990</v>
      </c>
      <c r="F13" s="24"/>
      <c r="G13" s="24"/>
      <c r="H13" s="24"/>
      <c r="I13" s="126"/>
      <c r="J13" s="24"/>
      <c r="K13" s="24"/>
      <c r="L13" s="24"/>
      <c r="M13" s="126"/>
      <c r="N13" s="127"/>
      <c r="O13" s="24"/>
      <c r="P13" s="24"/>
      <c r="Q13" s="126"/>
      <c r="R13" s="26"/>
      <c r="S13" s="24">
        <v>2035664</v>
      </c>
    </row>
    <row r="14" spans="1:19" x14ac:dyDescent="0.3">
      <c r="A14" s="128" t="s">
        <v>24</v>
      </c>
      <c r="B14" s="24">
        <v>1500065</v>
      </c>
      <c r="C14" s="24"/>
      <c r="D14" s="24"/>
      <c r="E14" s="126">
        <v>1500065</v>
      </c>
      <c r="F14" s="24"/>
      <c r="G14" s="24"/>
      <c r="H14" s="24"/>
      <c r="I14" s="126"/>
      <c r="J14" s="24"/>
      <c r="K14" s="24"/>
      <c r="L14" s="24"/>
      <c r="M14" s="126"/>
      <c r="N14" s="127"/>
      <c r="O14" s="24"/>
      <c r="P14" s="24"/>
      <c r="Q14" s="126"/>
      <c r="R14" s="26"/>
      <c r="S14" s="24">
        <v>16822461</v>
      </c>
    </row>
    <row r="15" spans="1:19" x14ac:dyDescent="0.3">
      <c r="A15" s="128" t="s">
        <v>25</v>
      </c>
      <c r="B15" s="24">
        <v>0</v>
      </c>
      <c r="C15" s="24"/>
      <c r="D15" s="24"/>
      <c r="E15" s="126">
        <v>0</v>
      </c>
      <c r="F15" s="24"/>
      <c r="G15" s="24"/>
      <c r="H15" s="24"/>
      <c r="I15" s="126"/>
      <c r="J15" s="24"/>
      <c r="K15" s="24"/>
      <c r="L15" s="24"/>
      <c r="M15" s="126"/>
      <c r="N15" s="24"/>
      <c r="O15" s="24"/>
      <c r="P15" s="24"/>
      <c r="Q15" s="126"/>
      <c r="R15" s="26"/>
      <c r="S15" s="24">
        <v>0</v>
      </c>
    </row>
    <row r="16" spans="1:19" x14ac:dyDescent="0.3">
      <c r="A16" s="128" t="s">
        <v>26</v>
      </c>
      <c r="B16" s="24">
        <v>24974</v>
      </c>
      <c r="C16" s="24"/>
      <c r="D16" s="24"/>
      <c r="E16" s="126">
        <v>24974</v>
      </c>
      <c r="F16" s="24"/>
      <c r="G16" s="24"/>
      <c r="H16" s="24"/>
      <c r="I16" s="126"/>
      <c r="J16" s="24"/>
      <c r="K16" s="24"/>
      <c r="L16" s="24"/>
      <c r="M16" s="126"/>
      <c r="N16" s="24"/>
      <c r="O16" s="24"/>
      <c r="P16" s="24"/>
      <c r="Q16" s="126"/>
      <c r="R16" s="26"/>
      <c r="S16" s="24">
        <v>719946</v>
      </c>
    </row>
    <row r="17" spans="1:19" x14ac:dyDescent="0.3">
      <c r="A17" s="128" t="s">
        <v>27</v>
      </c>
      <c r="B17" s="24">
        <v>0</v>
      </c>
      <c r="C17" s="24"/>
      <c r="D17" s="24"/>
      <c r="E17" s="126">
        <v>0</v>
      </c>
      <c r="F17" s="24"/>
      <c r="G17" s="24"/>
      <c r="H17" s="24"/>
      <c r="I17" s="126"/>
      <c r="J17" s="24"/>
      <c r="K17" s="24"/>
      <c r="L17" s="24"/>
      <c r="M17" s="126"/>
      <c r="N17" s="127"/>
      <c r="O17" s="24"/>
      <c r="P17" s="24"/>
      <c r="Q17" s="126"/>
      <c r="R17" s="26"/>
      <c r="S17" s="24">
        <v>0</v>
      </c>
    </row>
    <row r="18" spans="1:19" x14ac:dyDescent="0.3">
      <c r="A18" s="128" t="s">
        <v>28</v>
      </c>
      <c r="B18" s="24">
        <v>6744</v>
      </c>
      <c r="C18" s="24"/>
      <c r="D18" s="24"/>
      <c r="E18" s="126">
        <v>6744</v>
      </c>
      <c r="F18" s="24"/>
      <c r="G18" s="24"/>
      <c r="H18" s="24"/>
      <c r="I18" s="126"/>
      <c r="J18" s="24"/>
      <c r="K18" s="24"/>
      <c r="L18" s="24"/>
      <c r="M18" s="126"/>
      <c r="N18" s="24"/>
      <c r="O18" s="24"/>
      <c r="P18" s="24"/>
      <c r="Q18" s="126"/>
      <c r="R18" s="26"/>
      <c r="S18" s="24">
        <v>141146</v>
      </c>
    </row>
    <row r="19" spans="1:19" x14ac:dyDescent="0.3">
      <c r="A19" s="128" t="s">
        <v>29</v>
      </c>
      <c r="B19" s="24">
        <v>6</v>
      </c>
      <c r="C19" s="24"/>
      <c r="D19" s="24"/>
      <c r="E19" s="126">
        <v>6</v>
      </c>
      <c r="F19" s="24"/>
      <c r="G19" s="24"/>
      <c r="H19" s="24"/>
      <c r="I19" s="126"/>
      <c r="J19" s="24"/>
      <c r="K19" s="24"/>
      <c r="L19" s="24"/>
      <c r="M19" s="126"/>
      <c r="N19" s="24"/>
      <c r="O19" s="24"/>
      <c r="P19" s="24"/>
      <c r="Q19" s="126"/>
      <c r="R19" s="26"/>
      <c r="S19" s="24">
        <v>15</v>
      </c>
    </row>
    <row r="20" spans="1:19" x14ac:dyDescent="0.3">
      <c r="A20" s="129" t="s">
        <v>30</v>
      </c>
      <c r="B20" s="24"/>
      <c r="C20" s="24"/>
      <c r="D20" s="24"/>
      <c r="E20" s="126"/>
      <c r="F20" s="24"/>
      <c r="G20" s="24"/>
      <c r="H20" s="24"/>
      <c r="I20" s="126"/>
      <c r="J20" s="24"/>
      <c r="K20" s="24"/>
      <c r="L20" s="24"/>
      <c r="M20" s="126"/>
      <c r="N20" s="24"/>
      <c r="O20" s="24"/>
      <c r="P20" s="24"/>
      <c r="Q20" s="126"/>
      <c r="R20" s="26"/>
      <c r="S20" s="24"/>
    </row>
    <row r="21" spans="1:19" x14ac:dyDescent="0.3">
      <c r="A21" s="128" t="s">
        <v>31</v>
      </c>
      <c r="B21" s="24" t="s">
        <v>60</v>
      </c>
      <c r="C21" s="24"/>
      <c r="D21" s="24"/>
      <c r="E21" s="126" t="s">
        <v>61</v>
      </c>
      <c r="F21" s="24"/>
      <c r="G21" s="24"/>
      <c r="H21" s="24"/>
      <c r="I21" s="126"/>
      <c r="J21" s="24"/>
      <c r="K21" s="24"/>
      <c r="L21" s="24"/>
      <c r="M21" s="126"/>
      <c r="N21" s="24"/>
      <c r="O21" s="24"/>
      <c r="P21" s="24"/>
      <c r="Q21" s="126"/>
      <c r="R21" s="26"/>
      <c r="S21" s="24">
        <v>0</v>
      </c>
    </row>
    <row r="22" spans="1:19" x14ac:dyDescent="0.3">
      <c r="A22" s="128" t="s">
        <v>32</v>
      </c>
      <c r="B22" s="35">
        <v>362321.39</v>
      </c>
      <c r="C22" s="24"/>
      <c r="D22" s="24"/>
      <c r="E22" s="130">
        <v>362321.39</v>
      </c>
      <c r="F22" s="24"/>
      <c r="G22" s="24"/>
      <c r="H22" s="24"/>
      <c r="I22" s="126"/>
      <c r="J22" s="24"/>
      <c r="K22" s="24"/>
      <c r="L22" s="24"/>
      <c r="M22" s="126"/>
      <c r="N22" s="24"/>
      <c r="O22" s="24"/>
      <c r="P22" s="24"/>
      <c r="Q22" s="126"/>
      <c r="R22" s="26"/>
      <c r="S22" s="24">
        <v>1811253</v>
      </c>
    </row>
    <row r="23" spans="1:19" x14ac:dyDescent="0.3">
      <c r="A23" s="129" t="s">
        <v>33</v>
      </c>
      <c r="B23" s="24"/>
      <c r="C23" s="24"/>
      <c r="D23" s="24"/>
      <c r="E23" s="126"/>
      <c r="F23" s="24"/>
      <c r="G23" s="24"/>
      <c r="H23" s="24"/>
      <c r="I23" s="126"/>
      <c r="J23" s="24"/>
      <c r="K23" s="24"/>
      <c r="L23" s="24"/>
      <c r="M23" s="126"/>
      <c r="N23" s="24"/>
      <c r="O23" s="24"/>
      <c r="P23" s="24"/>
      <c r="Q23" s="126"/>
      <c r="R23" s="26"/>
      <c r="S23" s="24"/>
    </row>
    <row r="24" spans="1:19" x14ac:dyDescent="0.3">
      <c r="A24" s="128" t="s">
        <v>34</v>
      </c>
      <c r="B24" s="35">
        <v>60000000</v>
      </c>
      <c r="C24" s="35">
        <v>60000000</v>
      </c>
      <c r="D24" s="35">
        <v>60000000</v>
      </c>
      <c r="E24" s="131">
        <v>60000000</v>
      </c>
      <c r="F24" s="35">
        <v>60000000</v>
      </c>
      <c r="G24" s="35">
        <v>60000000</v>
      </c>
      <c r="H24" s="35">
        <v>60000000</v>
      </c>
      <c r="I24" s="131">
        <v>60000000</v>
      </c>
      <c r="J24" s="35">
        <v>60000000</v>
      </c>
      <c r="K24" s="35">
        <v>60000000</v>
      </c>
      <c r="L24" s="35">
        <v>60000000</v>
      </c>
      <c r="M24" s="131">
        <v>60000000</v>
      </c>
      <c r="N24" s="35">
        <v>60000000</v>
      </c>
      <c r="O24" s="35">
        <v>60000000</v>
      </c>
      <c r="P24" s="35">
        <v>60000000</v>
      </c>
      <c r="Q24" s="131">
        <v>60000000</v>
      </c>
      <c r="R24" s="132">
        <v>60000000</v>
      </c>
      <c r="S24" s="133">
        <v>60000000</v>
      </c>
    </row>
    <row r="25" spans="1:19" x14ac:dyDescent="0.3">
      <c r="A25" s="128" t="s">
        <v>35</v>
      </c>
      <c r="B25" s="35">
        <v>1342221</v>
      </c>
      <c r="C25" s="24"/>
      <c r="D25" s="24"/>
      <c r="E25" s="131">
        <v>1342221</v>
      </c>
      <c r="F25" s="24"/>
      <c r="G25" s="24"/>
      <c r="H25" s="24"/>
      <c r="I25" s="134"/>
      <c r="J25" s="24"/>
      <c r="K25" s="24"/>
      <c r="L25" s="24"/>
      <c r="M25" s="134"/>
      <c r="N25" s="24"/>
      <c r="O25" s="24"/>
      <c r="P25" s="24"/>
      <c r="Q25" s="134"/>
      <c r="R25" s="132">
        <v>1342221</v>
      </c>
      <c r="S25" s="133">
        <v>1342221</v>
      </c>
    </row>
    <row r="26" spans="1:19" x14ac:dyDescent="0.3">
      <c r="A26" s="128" t="s">
        <v>36</v>
      </c>
      <c r="B26" s="135" t="s">
        <v>62</v>
      </c>
      <c r="C26" s="24"/>
      <c r="D26" s="24"/>
      <c r="E26" s="134"/>
      <c r="F26" s="24"/>
      <c r="G26" s="24"/>
      <c r="H26" s="24"/>
      <c r="I26" s="134"/>
      <c r="J26" s="24"/>
      <c r="K26" s="24"/>
      <c r="L26" s="24"/>
      <c r="M26" s="134"/>
      <c r="N26" s="24"/>
      <c r="O26" s="24"/>
      <c r="P26" s="24"/>
      <c r="Q26" s="134"/>
      <c r="R26" s="135" t="s">
        <v>62</v>
      </c>
      <c r="S26" s="135" t="s">
        <v>62</v>
      </c>
    </row>
    <row r="27" spans="1:19" x14ac:dyDescent="0.3">
      <c r="A27" s="128" t="s">
        <v>37</v>
      </c>
      <c r="B27" s="35">
        <v>-912215</v>
      </c>
      <c r="C27" s="24"/>
      <c r="D27" s="24"/>
      <c r="E27" s="131">
        <v>-912215</v>
      </c>
      <c r="F27" s="24"/>
      <c r="G27" s="24"/>
      <c r="H27" s="24"/>
      <c r="I27" s="134"/>
      <c r="J27" s="24"/>
      <c r="K27" s="24"/>
      <c r="L27" s="24"/>
      <c r="M27" s="134"/>
      <c r="N27" s="24"/>
      <c r="O27" s="24"/>
      <c r="P27" s="24"/>
      <c r="Q27" s="134"/>
      <c r="R27" s="136"/>
      <c r="S27" s="133">
        <v>1267356</v>
      </c>
    </row>
    <row r="28" spans="1:19" x14ac:dyDescent="0.3">
      <c r="A28" s="128" t="s">
        <v>38</v>
      </c>
      <c r="B28" s="35">
        <v>763855</v>
      </c>
      <c r="C28" s="24"/>
      <c r="D28" s="24"/>
      <c r="E28" s="131">
        <v>763855</v>
      </c>
      <c r="F28" s="24"/>
      <c r="G28" s="24"/>
      <c r="H28" s="24"/>
      <c r="I28" s="134"/>
      <c r="J28" s="24"/>
      <c r="K28" s="24"/>
      <c r="L28" s="24"/>
      <c r="M28" s="134"/>
      <c r="N28" s="24"/>
      <c r="O28" s="24"/>
      <c r="P28" s="24"/>
      <c r="Q28" s="134"/>
      <c r="R28" s="132">
        <v>763855</v>
      </c>
      <c r="S28" s="133">
        <v>2102954</v>
      </c>
    </row>
    <row r="29" spans="1:19" x14ac:dyDescent="0.3">
      <c r="A29" s="31" t="s">
        <v>39</v>
      </c>
      <c r="B29" s="137">
        <v>55287469</v>
      </c>
      <c r="C29" s="39"/>
      <c r="D29" s="39"/>
      <c r="E29" s="138">
        <v>55287469</v>
      </c>
      <c r="F29" s="39"/>
      <c r="G29" s="39"/>
      <c r="H29" s="39"/>
      <c r="I29" s="139"/>
      <c r="J29" s="39"/>
      <c r="K29" s="39"/>
      <c r="L29" s="39"/>
      <c r="M29" s="139"/>
      <c r="N29" s="39"/>
      <c r="O29" s="39"/>
      <c r="P29" s="39"/>
      <c r="Q29" s="139"/>
      <c r="R29" s="140">
        <v>55287469</v>
      </c>
      <c r="S29" s="141">
        <v>55287469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D358-10F9-4424-BC8F-66319947B796}">
  <dimension ref="A1:S29"/>
  <sheetViews>
    <sheetView workbookViewId="0">
      <selection activeCell="E8" sqref="E8"/>
    </sheetView>
  </sheetViews>
  <sheetFormatPr defaultColWidth="10.33203125" defaultRowHeight="14.4" x14ac:dyDescent="0.3"/>
  <cols>
    <col min="1" max="1" width="44.5546875" bestFit="1" customWidth="1"/>
    <col min="2" max="2" width="12" bestFit="1" customWidth="1"/>
    <col min="3" max="3" width="8.44140625" bestFit="1" customWidth="1"/>
  </cols>
  <sheetData>
    <row r="1" spans="1:19" ht="28.8" x14ac:dyDescent="0.3">
      <c r="A1" s="86" t="s">
        <v>0</v>
      </c>
      <c r="B1" s="104" t="s">
        <v>52</v>
      </c>
      <c r="C1" s="104" t="s">
        <v>53</v>
      </c>
      <c r="D1" s="105" t="s">
        <v>54</v>
      </c>
      <c r="E1" s="105" t="s">
        <v>55</v>
      </c>
      <c r="F1" s="104" t="s">
        <v>56</v>
      </c>
      <c r="G1" s="104" t="s">
        <v>57</v>
      </c>
      <c r="H1" s="104" t="s">
        <v>1</v>
      </c>
      <c r="I1" s="106" t="s">
        <v>2</v>
      </c>
      <c r="J1" s="104" t="s">
        <v>3</v>
      </c>
      <c r="K1" s="104" t="s">
        <v>4</v>
      </c>
      <c r="L1" s="104" t="s">
        <v>5</v>
      </c>
      <c r="M1" s="106" t="s">
        <v>6</v>
      </c>
      <c r="N1" s="104" t="s">
        <v>7</v>
      </c>
      <c r="O1" s="104" t="s">
        <v>8</v>
      </c>
      <c r="P1" s="104" t="s">
        <v>9</v>
      </c>
      <c r="Q1" s="106" t="s">
        <v>10</v>
      </c>
      <c r="R1" s="107" t="s">
        <v>58</v>
      </c>
      <c r="S1" s="108" t="s">
        <v>59</v>
      </c>
    </row>
    <row r="2" spans="1:19" x14ac:dyDescent="0.3">
      <c r="A2" s="109" t="s">
        <v>12</v>
      </c>
      <c r="D2" s="6"/>
      <c r="E2" s="6"/>
      <c r="I2" s="110"/>
      <c r="M2" s="110"/>
      <c r="Q2" s="110"/>
      <c r="R2" s="7"/>
      <c r="S2" s="6"/>
    </row>
    <row r="3" spans="1:19" x14ac:dyDescent="0.3">
      <c r="A3" s="111" t="s">
        <v>13</v>
      </c>
      <c r="B3">
        <v>0</v>
      </c>
      <c r="D3" s="6"/>
      <c r="E3" s="6"/>
      <c r="I3" s="110"/>
      <c r="M3" s="110"/>
      <c r="Q3" s="110"/>
      <c r="R3" s="7">
        <v>0</v>
      </c>
      <c r="S3" s="6">
        <v>12</v>
      </c>
    </row>
    <row r="4" spans="1:19" x14ac:dyDescent="0.3">
      <c r="A4" s="111" t="s">
        <v>14</v>
      </c>
      <c r="B4">
        <v>2</v>
      </c>
      <c r="D4" s="6"/>
      <c r="E4" s="6"/>
      <c r="I4" s="110"/>
      <c r="M4" s="110"/>
      <c r="Q4" s="110"/>
      <c r="R4" s="7"/>
      <c r="S4" s="6"/>
    </row>
    <row r="5" spans="1:19" x14ac:dyDescent="0.3">
      <c r="A5" s="111" t="s">
        <v>15</v>
      </c>
      <c r="B5">
        <v>1</v>
      </c>
      <c r="D5" s="6"/>
      <c r="E5" s="6"/>
      <c r="I5" s="110"/>
      <c r="M5" s="110"/>
      <c r="N5" s="112"/>
      <c r="Q5" s="110"/>
      <c r="R5" s="7">
        <v>1</v>
      </c>
      <c r="S5" s="6">
        <v>871</v>
      </c>
    </row>
    <row r="6" spans="1:19" x14ac:dyDescent="0.3">
      <c r="A6" s="109" t="s">
        <v>16</v>
      </c>
      <c r="D6" s="6"/>
      <c r="E6" s="6"/>
      <c r="I6" s="110"/>
      <c r="M6" s="110"/>
      <c r="Q6" s="110"/>
      <c r="R6" s="7"/>
      <c r="S6" s="6"/>
    </row>
    <row r="7" spans="1:19" x14ac:dyDescent="0.3">
      <c r="A7" s="111" t="s">
        <v>17</v>
      </c>
      <c r="D7" s="6"/>
      <c r="E7" s="6"/>
      <c r="I7" s="110"/>
      <c r="M7" s="110"/>
      <c r="N7" s="112"/>
      <c r="Q7" s="110"/>
      <c r="R7" s="7"/>
      <c r="S7" s="6"/>
    </row>
    <row r="8" spans="1:19" x14ac:dyDescent="0.3">
      <c r="A8" s="111" t="s">
        <v>18</v>
      </c>
      <c r="B8">
        <v>19</v>
      </c>
      <c r="D8" s="6"/>
      <c r="E8" s="6"/>
      <c r="I8" s="110"/>
      <c r="M8" s="110"/>
      <c r="Q8" s="110"/>
      <c r="R8" s="7">
        <v>19</v>
      </c>
      <c r="S8" s="6">
        <v>234.6</v>
      </c>
    </row>
    <row r="9" spans="1:19" x14ac:dyDescent="0.3">
      <c r="A9" s="111" t="s">
        <v>19</v>
      </c>
      <c r="D9" s="6"/>
      <c r="E9" s="6"/>
      <c r="I9" s="110"/>
      <c r="M9" s="110"/>
      <c r="N9" s="112"/>
      <c r="Q9" s="110"/>
      <c r="R9" s="7"/>
      <c r="S9" s="6"/>
    </row>
    <row r="10" spans="1:19" x14ac:dyDescent="0.3">
      <c r="A10" s="111" t="s">
        <v>20</v>
      </c>
      <c r="B10">
        <v>19.8</v>
      </c>
      <c r="D10" s="6"/>
      <c r="E10" s="6"/>
      <c r="I10" s="110"/>
      <c r="M10" s="110"/>
      <c r="N10" s="9"/>
      <c r="Q10" s="110"/>
      <c r="R10" s="7">
        <v>19.8</v>
      </c>
      <c r="S10" s="6">
        <v>235.4</v>
      </c>
    </row>
    <row r="11" spans="1:19" x14ac:dyDescent="0.3">
      <c r="A11" s="109" t="s">
        <v>21</v>
      </c>
      <c r="D11" s="6"/>
      <c r="E11" s="6"/>
      <c r="I11" s="110"/>
      <c r="M11" s="110"/>
      <c r="N11" s="9"/>
      <c r="Q11" s="110"/>
      <c r="R11" s="7"/>
      <c r="S11" s="6"/>
    </row>
    <row r="12" spans="1:19" x14ac:dyDescent="0.3">
      <c r="A12" s="111" t="s">
        <v>22</v>
      </c>
      <c r="D12" s="6"/>
      <c r="E12" s="6"/>
      <c r="I12" s="110"/>
      <c r="M12" s="110"/>
      <c r="N12" s="112"/>
      <c r="Q12" s="110"/>
      <c r="R12" s="7"/>
      <c r="S12" s="6"/>
    </row>
    <row r="13" spans="1:19" x14ac:dyDescent="0.3">
      <c r="A13" s="111" t="s">
        <v>23</v>
      </c>
      <c r="B13">
        <v>166278</v>
      </c>
      <c r="D13" s="6"/>
      <c r="E13" s="6"/>
      <c r="I13" s="110"/>
      <c r="M13" s="110"/>
      <c r="N13" s="112"/>
      <c r="Q13" s="110"/>
      <c r="R13" s="7">
        <v>166278</v>
      </c>
      <c r="S13" s="6">
        <v>472079</v>
      </c>
    </row>
    <row r="14" spans="1:19" x14ac:dyDescent="0.3">
      <c r="A14" s="113" t="s">
        <v>24</v>
      </c>
      <c r="B14">
        <v>1995336</v>
      </c>
      <c r="D14" s="6"/>
      <c r="E14" s="6"/>
      <c r="I14" s="110"/>
      <c r="M14" s="110"/>
      <c r="N14" s="112"/>
      <c r="Q14" s="110"/>
      <c r="R14" s="7">
        <v>1995336</v>
      </c>
      <c r="S14" s="6">
        <v>5202517</v>
      </c>
    </row>
    <row r="15" spans="1:19" x14ac:dyDescent="0.3">
      <c r="A15" s="113" t="s">
        <v>25</v>
      </c>
      <c r="D15" s="6"/>
      <c r="E15" s="6"/>
      <c r="I15" s="110"/>
      <c r="M15" s="110"/>
      <c r="N15" s="9"/>
      <c r="Q15" s="110"/>
      <c r="R15" s="7"/>
      <c r="S15" s="6"/>
    </row>
    <row r="16" spans="1:19" x14ac:dyDescent="0.3">
      <c r="A16" s="113" t="s">
        <v>26</v>
      </c>
      <c r="B16">
        <v>11634</v>
      </c>
      <c r="D16" s="6"/>
      <c r="E16" s="6"/>
      <c r="H16" s="9"/>
      <c r="I16" s="114"/>
      <c r="J16" s="9"/>
      <c r="K16" s="9"/>
      <c r="L16" s="9"/>
      <c r="M16" s="114"/>
      <c r="N16" s="9"/>
      <c r="Q16" s="110"/>
      <c r="R16" s="7">
        <v>11634</v>
      </c>
      <c r="S16" s="6">
        <v>72030</v>
      </c>
    </row>
    <row r="17" spans="1:19" x14ac:dyDescent="0.3">
      <c r="A17" s="113" t="s">
        <v>27</v>
      </c>
      <c r="D17" s="6"/>
      <c r="E17" s="6"/>
      <c r="I17" s="110"/>
      <c r="M17" s="110"/>
      <c r="N17" s="112"/>
      <c r="Q17" s="110"/>
      <c r="R17" s="7"/>
      <c r="S17" s="6"/>
    </row>
    <row r="18" spans="1:19" x14ac:dyDescent="0.3">
      <c r="A18" s="113" t="s">
        <v>28</v>
      </c>
      <c r="B18">
        <v>4743</v>
      </c>
      <c r="D18" s="6"/>
      <c r="E18" s="6"/>
      <c r="H18" s="9"/>
      <c r="I18" s="114"/>
      <c r="J18" s="9"/>
      <c r="K18" s="9"/>
      <c r="L18" s="9"/>
      <c r="M18" s="114"/>
      <c r="Q18" s="110"/>
      <c r="R18" s="7">
        <v>4743</v>
      </c>
      <c r="S18" s="6">
        <v>28917</v>
      </c>
    </row>
    <row r="19" spans="1:19" x14ac:dyDescent="0.3">
      <c r="A19" s="113" t="s">
        <v>29</v>
      </c>
      <c r="B19">
        <v>12</v>
      </c>
      <c r="D19" s="6"/>
      <c r="E19" s="6"/>
      <c r="H19" s="9"/>
      <c r="I19" s="114"/>
      <c r="J19" s="9"/>
      <c r="K19" s="9"/>
      <c r="L19" s="9"/>
      <c r="M19" s="114"/>
      <c r="N19" s="9"/>
      <c r="Q19" s="110"/>
      <c r="R19" s="7">
        <v>12</v>
      </c>
      <c r="S19" s="115">
        <v>11.020441493902503</v>
      </c>
    </row>
    <row r="20" spans="1:19" x14ac:dyDescent="0.3">
      <c r="A20" s="116" t="s">
        <v>30</v>
      </c>
      <c r="D20" s="6"/>
      <c r="E20" s="6"/>
      <c r="I20" s="110"/>
      <c r="M20" s="110"/>
      <c r="Q20" s="110"/>
      <c r="R20" s="7"/>
      <c r="S20" s="6"/>
    </row>
    <row r="21" spans="1:19" x14ac:dyDescent="0.3">
      <c r="A21" s="113" t="s">
        <v>31</v>
      </c>
      <c r="D21" s="6"/>
      <c r="E21" s="6"/>
      <c r="I21" s="110"/>
      <c r="M21" s="110"/>
      <c r="Q21" s="110"/>
      <c r="R21" s="7"/>
      <c r="S21" s="6"/>
    </row>
    <row r="22" spans="1:19" x14ac:dyDescent="0.3">
      <c r="A22" s="113" t="s">
        <v>32</v>
      </c>
      <c r="B22">
        <v>185941</v>
      </c>
      <c r="D22" s="6"/>
      <c r="E22" s="6"/>
      <c r="I22" s="110"/>
      <c r="M22" s="110"/>
      <c r="Q22" s="110"/>
      <c r="R22" s="7">
        <v>185941</v>
      </c>
      <c r="S22" s="6">
        <v>485599</v>
      </c>
    </row>
    <row r="23" spans="1:19" x14ac:dyDescent="0.3">
      <c r="A23" s="116" t="s">
        <v>33</v>
      </c>
      <c r="D23" s="6"/>
      <c r="E23" s="6"/>
      <c r="I23" s="110"/>
      <c r="M23" s="110"/>
      <c r="Q23" s="110"/>
      <c r="R23" s="7"/>
      <c r="S23" s="6"/>
    </row>
    <row r="24" spans="1:19" x14ac:dyDescent="0.3">
      <c r="A24" s="113" t="s">
        <v>34</v>
      </c>
      <c r="B24">
        <v>22800000</v>
      </c>
      <c r="D24" s="6"/>
      <c r="E24" s="6"/>
      <c r="I24" s="110"/>
      <c r="M24" s="110"/>
      <c r="Q24" s="110"/>
      <c r="R24" s="7">
        <v>22800000</v>
      </c>
      <c r="S24" s="6">
        <v>22800000</v>
      </c>
    </row>
    <row r="25" spans="1:19" x14ac:dyDescent="0.3">
      <c r="A25" s="113" t="s">
        <v>35</v>
      </c>
      <c r="B25">
        <v>0</v>
      </c>
      <c r="D25" s="6"/>
      <c r="E25" s="6"/>
      <c r="I25" s="110"/>
      <c r="M25" s="110"/>
      <c r="Q25" s="110"/>
      <c r="R25" s="7">
        <v>0</v>
      </c>
      <c r="S25" s="6">
        <v>3773.22</v>
      </c>
    </row>
    <row r="26" spans="1:19" x14ac:dyDescent="0.3">
      <c r="A26" s="113" t="s">
        <v>36</v>
      </c>
      <c r="B26">
        <v>54861</v>
      </c>
      <c r="D26" s="6"/>
      <c r="E26" s="6"/>
      <c r="I26" s="110"/>
      <c r="M26" s="110"/>
      <c r="Q26" s="110"/>
      <c r="R26" s="7">
        <v>54861</v>
      </c>
      <c r="S26" s="6">
        <v>178119</v>
      </c>
    </row>
    <row r="27" spans="1:19" x14ac:dyDescent="0.3">
      <c r="A27" s="113" t="s">
        <v>37</v>
      </c>
      <c r="B27">
        <v>68576</v>
      </c>
      <c r="D27" s="6"/>
      <c r="E27" s="6"/>
      <c r="I27" s="110"/>
      <c r="M27" s="110"/>
      <c r="Q27" s="110"/>
      <c r="R27" s="7">
        <v>68576</v>
      </c>
      <c r="S27" s="6">
        <v>603213</v>
      </c>
    </row>
    <row r="28" spans="1:19" x14ac:dyDescent="0.3">
      <c r="A28" s="113" t="s">
        <v>38</v>
      </c>
      <c r="B28">
        <v>124967.49</v>
      </c>
      <c r="D28" s="6"/>
      <c r="E28" s="6"/>
      <c r="I28" s="110"/>
      <c r="M28" s="110"/>
      <c r="Q28" s="110"/>
      <c r="R28" s="7">
        <v>124967.49</v>
      </c>
      <c r="S28" s="6">
        <v>1361974.72</v>
      </c>
    </row>
    <row r="29" spans="1:19" x14ac:dyDescent="0.3">
      <c r="A29" s="117" t="s">
        <v>39</v>
      </c>
      <c r="B29" s="118">
        <v>20831039.060000002</v>
      </c>
      <c r="C29" s="118"/>
      <c r="D29" s="119"/>
      <c r="E29" s="119"/>
      <c r="F29" s="118"/>
      <c r="G29" s="118"/>
      <c r="H29" s="118"/>
      <c r="I29" s="120"/>
      <c r="J29" s="118"/>
      <c r="K29" s="118"/>
      <c r="L29" s="118"/>
      <c r="M29" s="120"/>
      <c r="N29" s="118"/>
      <c r="O29" s="118"/>
      <c r="P29" s="118"/>
      <c r="Q29" s="120"/>
      <c r="R29" s="121"/>
      <c r="S29" s="1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599BE-51F6-4244-90A8-97F17B9C1354}">
  <dimension ref="A1:L29"/>
  <sheetViews>
    <sheetView topLeftCell="A8" workbookViewId="0">
      <selection activeCell="G11" sqref="G11"/>
    </sheetView>
  </sheetViews>
  <sheetFormatPr defaultColWidth="12.109375" defaultRowHeight="14.4" x14ac:dyDescent="0.3"/>
  <cols>
    <col min="1" max="1" width="44.5546875" bestFit="1" customWidth="1"/>
    <col min="2" max="2" width="14.6640625" bestFit="1" customWidth="1"/>
    <col min="4" max="6" width="14.6640625" bestFit="1" customWidth="1"/>
    <col min="8" max="10" width="14.6640625" bestFit="1" customWidth="1"/>
    <col min="12" max="12" width="14.6640625" bestFit="1" customWidth="1"/>
  </cols>
  <sheetData>
    <row r="1" spans="1:12" x14ac:dyDescent="0.3">
      <c r="A1" s="86" t="s">
        <v>0</v>
      </c>
      <c r="B1" s="87" t="s">
        <v>1</v>
      </c>
      <c r="C1" s="87" t="s">
        <v>2</v>
      </c>
      <c r="D1" s="87" t="s">
        <v>3</v>
      </c>
      <c r="E1" s="87" t="s">
        <v>4</v>
      </c>
      <c r="F1" s="87" t="s">
        <v>5</v>
      </c>
      <c r="G1" s="87" t="s">
        <v>6</v>
      </c>
      <c r="H1" s="87" t="s">
        <v>7</v>
      </c>
      <c r="I1" s="87" t="s">
        <v>8</v>
      </c>
      <c r="J1" s="87" t="s">
        <v>9</v>
      </c>
      <c r="K1" s="87" t="s">
        <v>10</v>
      </c>
      <c r="L1" s="88" t="s">
        <v>46</v>
      </c>
    </row>
    <row r="2" spans="1:12" x14ac:dyDescent="0.3">
      <c r="A2" s="86" t="s">
        <v>12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1:12" x14ac:dyDescent="0.3">
      <c r="A3" s="89" t="s">
        <v>47</v>
      </c>
      <c r="B3" s="90">
        <f>SUM('[1]MCE 2022'!B3,'[1]PG&amp;E 2022'!B3,'[1]SCE 2022'!D3,'[1]SDGE 2022'!B3)</f>
        <v>29</v>
      </c>
      <c r="C3" s="91" t="s">
        <v>48</v>
      </c>
      <c r="D3" s="90">
        <f>SUM('[1]MCE 2022'!D3,'[1]PG&amp;E 2022'!D3,'[1]SCE 2022'!F3,'[1]SDGE 2022'!D3)</f>
        <v>31</v>
      </c>
      <c r="E3" s="90">
        <f>SUM('[1]MCE 2022'!E3,'[1]PG&amp;E 2022'!E3,'[1]SCE 2022'!G3,'[1]SDGE 2022'!E3)</f>
        <v>18</v>
      </c>
      <c r="F3" s="90">
        <f>SUM('[1]MCE 2022'!F3,'[1]PG&amp;E 2022'!F3,'[1]SCE 2022'!H3,'[1]SDGE 2022'!F3)</f>
        <v>12</v>
      </c>
      <c r="G3" s="91" t="s">
        <v>48</v>
      </c>
      <c r="H3" s="90">
        <f>SUM('[1]MCE 2022'!H3,'[1]PG&amp;E 2022'!H3,'[1]SCE 2022'!J3,'[1]SDGE 2022'!H3)</f>
        <v>5</v>
      </c>
      <c r="I3" s="90">
        <f>SUM('[1]MCE 2022'!I3,'[1]PG&amp;E 2022'!I3,'[1]SCE 2022'!K3,'[1]SDGE 2022'!I3)</f>
        <v>4</v>
      </c>
      <c r="J3" s="90">
        <f>SUM('[1]MCE 2022'!J3,'[1]PG&amp;E 2022'!J3,'[1]SCE 2022'!L3,'[1]SDGE 2022'!J3)</f>
        <v>4</v>
      </c>
      <c r="K3" s="91" t="s">
        <v>48</v>
      </c>
      <c r="L3" s="92">
        <f>SUM('[1]MCE 2022'!L3,'[1]PG&amp;E 2022'!L3,'[1]SCE 2022'!N3,'[1]SDGE 2022'!L3)</f>
        <v>103</v>
      </c>
    </row>
    <row r="4" spans="1:12" x14ac:dyDescent="0.3">
      <c r="A4" s="89" t="s">
        <v>14</v>
      </c>
      <c r="B4" s="90">
        <f>SUM('[1]MCE 2022'!B4,'[1]PG&amp;E 2022'!B4,'[1]SCE 2022'!D4,'[1]SDGE 2022'!B4)</f>
        <v>0</v>
      </c>
      <c r="C4" s="91" t="s">
        <v>48</v>
      </c>
      <c r="D4" s="90">
        <f>SUM('[1]MCE 2022'!D4,'[1]PG&amp;E 2022'!D4,'[1]SCE 2022'!F4,'[1]SDGE 2022'!D4)</f>
        <v>14</v>
      </c>
      <c r="E4" s="90">
        <f>SUM('[1]MCE 2022'!E4,'[1]PG&amp;E 2022'!E4,'[1]SCE 2022'!G4,'[1]SDGE 2022'!E4)</f>
        <v>924</v>
      </c>
      <c r="F4" s="90">
        <f>SUM('[1]MCE 2022'!F4,'[1]PG&amp;E 2022'!F4,'[1]SCE 2022'!H4,'[1]SDGE 2022'!F4)</f>
        <v>17</v>
      </c>
      <c r="G4" s="91" t="s">
        <v>48</v>
      </c>
      <c r="H4" s="90">
        <f>SUM('[1]MCE 2022'!H4,'[1]PG&amp;E 2022'!H4,'[1]SCE 2022'!J4,'[1]SDGE 2022'!H4)</f>
        <v>335</v>
      </c>
      <c r="I4" s="90">
        <f>SUM('[1]MCE 2022'!I4,'[1]PG&amp;E 2022'!I4,'[1]SCE 2022'!K4,'[1]SDGE 2022'!I4)</f>
        <v>403</v>
      </c>
      <c r="J4" s="90">
        <f>SUM('[1]MCE 2022'!J4,'[1]PG&amp;E 2022'!J4,'[1]SCE 2022'!L4,'[1]SDGE 2022'!J4)</f>
        <v>858</v>
      </c>
      <c r="K4" s="91" t="s">
        <v>48</v>
      </c>
      <c r="L4" s="93" t="s">
        <v>48</v>
      </c>
    </row>
    <row r="5" spans="1:12" x14ac:dyDescent="0.3">
      <c r="A5" s="89" t="s">
        <v>15</v>
      </c>
      <c r="B5" s="90">
        <f>SUM('[1]MCE 2022'!B5,'[1]PG&amp;E 2022'!B5,'[1]SCE 2022'!D5,'[1]SDGE 2022'!B5)</f>
        <v>0</v>
      </c>
      <c r="C5" s="91" t="s">
        <v>48</v>
      </c>
      <c r="D5" s="90">
        <f>SUM('[1]MCE 2022'!D5,'[1]PG&amp;E 2022'!D5,'[1]SCE 2022'!F5,'[1]SDGE 2022'!D5)</f>
        <v>0</v>
      </c>
      <c r="E5" s="90">
        <f>SUM('[1]MCE 2022'!E5,'[1]PG&amp;E 2022'!E5,'[1]SCE 2022'!G5,'[1]SDGE 2022'!E5)</f>
        <v>727</v>
      </c>
      <c r="F5" s="90">
        <f>SUM('[1]MCE 2022'!F5,'[1]PG&amp;E 2022'!F5,'[1]SCE 2022'!H5,'[1]SDGE 2022'!F5)</f>
        <v>104</v>
      </c>
      <c r="G5" s="91" t="s">
        <v>48</v>
      </c>
      <c r="H5" s="90">
        <f>SUM('[1]MCE 2022'!H5,'[1]PG&amp;E 2022'!H5,'[1]SCE 2022'!J5,'[1]SDGE 2022'!H5)</f>
        <v>144</v>
      </c>
      <c r="I5" s="90">
        <f>SUM('[1]MCE 2022'!I5,'[1]PG&amp;E 2022'!I5,'[1]SCE 2022'!K5,'[1]SDGE 2022'!I5)</f>
        <v>5</v>
      </c>
      <c r="J5" s="90">
        <f>SUM('[1]MCE 2022'!J5,'[1]PG&amp;E 2022'!J5,'[1]SCE 2022'!L5,'[1]SDGE 2022'!J5)</f>
        <v>485</v>
      </c>
      <c r="K5" s="91" t="s">
        <v>48</v>
      </c>
      <c r="L5" s="92">
        <f>SUM('[1]MCE 2022'!L5,'[1]PG&amp;E 2022'!L5,'[1]SCE 2022'!N5,'[1]SDGE 2022'!L5)</f>
        <v>1465</v>
      </c>
    </row>
    <row r="6" spans="1:12" x14ac:dyDescent="0.3">
      <c r="A6" s="86" t="s">
        <v>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</row>
    <row r="7" spans="1:12" x14ac:dyDescent="0.3">
      <c r="A7" s="89" t="s">
        <v>17</v>
      </c>
      <c r="B7" s="91" t="s">
        <v>48</v>
      </c>
      <c r="C7" s="94">
        <f>SUM('[1]MCE 2022'!C7,'[1]PG&amp;E 2022'!C7,'[1]SCE 2022'!E7,'[1]SDGE 2022'!C7)</f>
        <v>0</v>
      </c>
      <c r="D7" s="91" t="s">
        <v>48</v>
      </c>
      <c r="E7" s="91" t="s">
        <v>48</v>
      </c>
      <c r="F7" s="91" t="s">
        <v>48</v>
      </c>
      <c r="G7" s="94">
        <f>SUM('[1]MCE 2022'!G7,'[1]PG&amp;E 2022'!G7,'[1]SCE 2022'!I7,'[1]SDGE 2022'!G7)</f>
        <v>23.94</v>
      </c>
      <c r="H7" s="91" t="s">
        <v>48</v>
      </c>
      <c r="I7" s="91" t="s">
        <v>48</v>
      </c>
      <c r="J7" s="91" t="s">
        <v>48</v>
      </c>
      <c r="K7" s="94"/>
      <c r="L7" s="95">
        <f>SUM(C7,G7,K7)</f>
        <v>23.94</v>
      </c>
    </row>
    <row r="8" spans="1:12" x14ac:dyDescent="0.3">
      <c r="A8" s="89" t="s">
        <v>18</v>
      </c>
      <c r="B8" s="94">
        <f>SUM('[1]MCE 2022'!B8,'[1]PG&amp;E 2022'!B8,'[1]SCE 2022'!D8,'[1]SDGE 2022'!B8)</f>
        <v>0</v>
      </c>
      <c r="C8" s="91" t="s">
        <v>48</v>
      </c>
      <c r="D8" s="94">
        <f>SUM('[1]MCE 2022'!D8,'[1]PG&amp;E 2022'!D8,'[1]SCE 2022'!F8,'[1]SDGE 2022'!D8)</f>
        <v>0</v>
      </c>
      <c r="E8" s="94">
        <f>SUM('[1]MCE 2022'!E8,'[1]PG&amp;E 2022'!E8,'[1]SCE 2022'!G8,'[1]SDGE 2022'!E8)</f>
        <v>155</v>
      </c>
      <c r="F8" s="96">
        <f>SUM('[1]MCE 2022'!F8,'[1]PG&amp;E 2022'!F8,'[1]SCE 2022'!H8,'[1]SDGE 2022'!F8)</f>
        <v>18.07</v>
      </c>
      <c r="G8" s="91" t="s">
        <v>48</v>
      </c>
      <c r="H8" s="96">
        <f>SUM('[1]MCE 2022'!H8,'[1]PG&amp;E 2022'!H8,'[1]SCE 2022'!J8,'[1]SDGE 2022'!H8)</f>
        <v>77.569999999999993</v>
      </c>
      <c r="I8" s="96">
        <f>SUM('[1]MCE 2022'!I8,'[1]PG&amp;E 2022'!I8,'[1]SCE 2022'!K8,'[1]SDGE 2022'!I8)</f>
        <v>72.897000000000006</v>
      </c>
      <c r="J8" s="96">
        <f>SUM('[1]MCE 2022'!J8,'[1]PG&amp;E 2022'!J8,'[1]SCE 2022'!L8,'[1]SDGE 2022'!J8)</f>
        <v>1031.5193590163933</v>
      </c>
      <c r="K8" s="91" t="s">
        <v>48</v>
      </c>
      <c r="L8" s="95">
        <f>SUM('[1]MCE 2022'!L8,'[1]PG&amp;E 2022'!L8,'[1]SCE 2022'!N8,'[1]SDGE 2022'!L8)</f>
        <v>1355.051768852459</v>
      </c>
    </row>
    <row r="9" spans="1:12" x14ac:dyDescent="0.3">
      <c r="A9" s="89" t="s">
        <v>19</v>
      </c>
      <c r="B9" s="91" t="s">
        <v>48</v>
      </c>
      <c r="C9" s="94">
        <f>SUM('[1]MCE 2022'!C9,'[1]PG&amp;E 2022'!C9,'[1]SCE 2022'!E9,'[1]SDGE 2022'!C9)</f>
        <v>0</v>
      </c>
      <c r="D9" s="91" t="s">
        <v>48</v>
      </c>
      <c r="E9" s="91" t="s">
        <v>48</v>
      </c>
      <c r="F9" s="91" t="s">
        <v>48</v>
      </c>
      <c r="G9" s="94">
        <f>SUM('[1]MCE 2022'!G9,'[1]PG&amp;E 2022'!G9,'[1]SCE 2022'!I9,'[1]SDGE 2022'!G9)</f>
        <v>9.1499999999999986</v>
      </c>
      <c r="H9" s="91" t="s">
        <v>48</v>
      </c>
      <c r="I9" s="91" t="s">
        <v>48</v>
      </c>
      <c r="J9" s="91" t="s">
        <v>48</v>
      </c>
      <c r="K9" s="94"/>
      <c r="L9" s="95">
        <f>SUM(C9,G9,K9)</f>
        <v>9.1499999999999986</v>
      </c>
    </row>
    <row r="10" spans="1:12" x14ac:dyDescent="0.3">
      <c r="A10" s="89" t="s">
        <v>20</v>
      </c>
      <c r="B10" s="94">
        <f>SUM('[1]MCE 2022'!B10,'[1]PG&amp;E 2022'!B10,'[1]SCE 2022'!D10,'[1]SDGE 2022'!B10)</f>
        <v>0</v>
      </c>
      <c r="C10" s="91" t="s">
        <v>48</v>
      </c>
      <c r="D10" s="94">
        <f>SUM('[1]MCE 2022'!D10,'[1]PG&amp;E 2022'!D10,'[1]SCE 2022'!F10,'[1]SDGE 2022'!D10)</f>
        <v>0</v>
      </c>
      <c r="E10" s="94">
        <f>SUM('[1]MCE 2022'!E10,'[1]PG&amp;E 2022'!E10,'[1]SCE 2022'!G10,'[1]SDGE 2022'!E10)</f>
        <v>155</v>
      </c>
      <c r="F10" s="96">
        <f>SUM('[1]MCE 2022'!F10,'[1]PG&amp;E 2022'!F10,'[1]SCE 2022'!H10,'[1]SDGE 2022'!F10)</f>
        <v>12.61</v>
      </c>
      <c r="G10" s="91" t="s">
        <v>48</v>
      </c>
      <c r="H10" s="96">
        <f>SUM('[1]MCE 2022'!H10,'[1]PG&amp;E 2022'!H10,'[1]SCE 2022'!J10,'[1]SDGE 2022'!H10)</f>
        <v>65.099999999999994</v>
      </c>
      <c r="I10" s="96">
        <f>SUM('[1]MCE 2022'!I10,'[1]PG&amp;E 2022'!I10,'[1]SCE 2022'!K10,'[1]SDGE 2022'!I10)</f>
        <v>50.0045</v>
      </c>
      <c r="J10" s="96">
        <f>SUM('[1]MCE 2022'!J10,'[1]PG&amp;E 2022'!J10,'[1]SCE 2022'!L10,'[1]SDGE 2022'!J10)</f>
        <v>532.75795098360652</v>
      </c>
      <c r="K10" s="91" t="s">
        <v>48</v>
      </c>
      <c r="L10" s="95">
        <f>SUM('[1]MCE 2022'!L10,'[1]PG&amp;E 2022'!L10,'[1]SCE 2022'!N10,'[1]SDGE 2022'!L10)</f>
        <v>815.47396737704923</v>
      </c>
    </row>
    <row r="11" spans="1:12" x14ac:dyDescent="0.3">
      <c r="A11" s="86" t="s">
        <v>21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1:12" x14ac:dyDescent="0.3">
      <c r="A12" s="89" t="s">
        <v>22</v>
      </c>
      <c r="B12" s="91" t="s">
        <v>48</v>
      </c>
      <c r="C12" s="94">
        <f>SUM('[1]MCE 2022'!C12,'[1]PG&amp;E 2022'!C12,'[1]SCE 2022'!E12,'[1]SDGE 2022'!C12)</f>
        <v>0</v>
      </c>
      <c r="D12" s="91" t="s">
        <v>48</v>
      </c>
      <c r="E12" s="91" t="s">
        <v>48</v>
      </c>
      <c r="F12" s="91" t="s">
        <v>48</v>
      </c>
      <c r="G12" s="94">
        <f>SUM('[1]MCE 2022'!G12,'[1]PG&amp;E 2022'!G12,'[1]SCE 2022'!I12,'[1]SDGE 2022'!G12)</f>
        <v>-51365.67</v>
      </c>
      <c r="H12" s="91" t="s">
        <v>48</v>
      </c>
      <c r="I12" s="91" t="s">
        <v>48</v>
      </c>
      <c r="J12" s="91" t="s">
        <v>48</v>
      </c>
      <c r="K12" s="94"/>
      <c r="L12" s="95">
        <f>SUM(C12,G12,K12)</f>
        <v>-51365.67</v>
      </c>
    </row>
    <row r="13" spans="1:12" x14ac:dyDescent="0.3">
      <c r="A13" s="89" t="s">
        <v>23</v>
      </c>
      <c r="B13" s="94">
        <f>SUM('[1]MCE 2022'!B13,'[1]PG&amp;E 2022'!B13,'[1]SCE 2022'!D13,'[1]SDGE 2022'!B13)</f>
        <v>0</v>
      </c>
      <c r="C13" s="91" t="s">
        <v>48</v>
      </c>
      <c r="D13" s="94">
        <f>SUM('[1]MCE 2022'!D13,'[1]PG&amp;E 2022'!D13,'[1]SCE 2022'!F13,'[1]SDGE 2022'!D13)</f>
        <v>0</v>
      </c>
      <c r="E13" s="94">
        <f>SUM('[1]MCE 2022'!E13,'[1]PG&amp;E 2022'!E13,'[1]SCE 2022'!G13,'[1]SDGE 2022'!E13)</f>
        <v>35171</v>
      </c>
      <c r="F13" s="96">
        <f>SUM('[1]MCE 2022'!F13,'[1]PG&amp;E 2022'!F13,'[1]SCE 2022'!H13,'[1]SDGE 2022'!F13)</f>
        <v>140183.84</v>
      </c>
      <c r="G13" s="91" t="s">
        <v>48</v>
      </c>
      <c r="H13" s="96">
        <f>SUM('[1]MCE 2022'!H13,'[1]PG&amp;E 2022'!H13,'[1]SCE 2022'!J13,'[1]SDGE 2022'!H13)</f>
        <v>436422.21</v>
      </c>
      <c r="I13" s="96">
        <f>SUM('[1]MCE 2022'!I13,'[1]PG&amp;E 2022'!I13,'[1]SCE 2022'!K13,'[1]SDGE 2022'!I13)</f>
        <v>620688.55000000005</v>
      </c>
      <c r="J13" s="96">
        <f>SUM('[1]MCE 2022'!J13,'[1]PG&amp;E 2022'!J13,'[1]SCE 2022'!L13,'[1]SDGE 2022'!J13)</f>
        <v>3337690</v>
      </c>
      <c r="K13" s="91" t="s">
        <v>48</v>
      </c>
      <c r="L13" s="95">
        <f>SUM('[1]MCE 2022'!L13,'[1]PG&amp;E 2022'!L13,'[1]SCE 2022'!N13,'[1]SDGE 2022'!L13)</f>
        <v>4570155.5999999996</v>
      </c>
    </row>
    <row r="14" spans="1:12" x14ac:dyDescent="0.3">
      <c r="A14" s="97" t="s">
        <v>24</v>
      </c>
      <c r="B14" s="94">
        <f>SUM('[1]MCE 2022'!B14,'[1]PG&amp;E 2022'!B14,'[1]SCE 2022'!D14,'[1]SDGE 2022'!B14)</f>
        <v>0</v>
      </c>
      <c r="C14" s="91" t="s">
        <v>48</v>
      </c>
      <c r="D14" s="94">
        <f>SUM('[1]MCE 2022'!D14,'[1]PG&amp;E 2022'!D14,'[1]SCE 2022'!F14,'[1]SDGE 2022'!D14)</f>
        <v>0</v>
      </c>
      <c r="E14" s="94">
        <f>SUM('[1]MCE 2022'!E14,'[1]PG&amp;E 2022'!E14,'[1]SCE 2022'!G14,'[1]SDGE 2022'!E14)</f>
        <v>35171</v>
      </c>
      <c r="F14" s="96">
        <f>SUM('[1]MCE 2022'!F14,'[1]PG&amp;E 2022'!F14,'[1]SCE 2022'!H14,'[1]SDGE 2022'!F14)</f>
        <v>1663994.6</v>
      </c>
      <c r="G14" s="91" t="s">
        <v>48</v>
      </c>
      <c r="H14" s="96">
        <f>SUM('[1]MCE 2022'!H14,'[1]PG&amp;E 2022'!H14,'[1]SCE 2022'!J14,'[1]SDGE 2022'!H14)</f>
        <v>5161518.46</v>
      </c>
      <c r="I14" s="96">
        <f>SUM('[1]MCE 2022'!I14,'[1]PG&amp;E 2022'!I14,'[1]SCE 2022'!K14,'[1]SDGE 2022'!I14)</f>
        <v>7246436.75</v>
      </c>
      <c r="J14" s="96">
        <f>SUM('[1]MCE 2022'!J14,'[1]PG&amp;E 2022'!J14,'[1]SCE 2022'!L14,'[1]SDGE 2022'!J14)</f>
        <v>23286602</v>
      </c>
      <c r="K14" s="91" t="s">
        <v>48</v>
      </c>
      <c r="L14" s="95">
        <f>SUM('[1]MCE 2022'!L14,'[1]PG&amp;E 2022'!L14,'[1]SCE 2022'!N14,'[1]SDGE 2022'!L14)</f>
        <v>37393722.810000002</v>
      </c>
    </row>
    <row r="15" spans="1:12" x14ac:dyDescent="0.3">
      <c r="A15" s="97" t="s">
        <v>25</v>
      </c>
      <c r="B15" s="91" t="s">
        <v>48</v>
      </c>
      <c r="C15" s="94">
        <f>SUM('[1]MCE 2022'!C15,'[1]PG&amp;E 2022'!C15,'[1]SCE 2022'!E15,'[1]SDGE 2022'!C15)</f>
        <v>0</v>
      </c>
      <c r="D15" s="91" t="s">
        <v>48</v>
      </c>
      <c r="E15" s="91" t="s">
        <v>48</v>
      </c>
      <c r="F15" s="91" t="s">
        <v>48</v>
      </c>
      <c r="G15" s="94">
        <f>SUM('[1]MCE 2022'!G15,'[1]PG&amp;E 2022'!G15,'[1]SCE 2022'!I15,'[1]SDGE 2022'!G15)</f>
        <v>15412.46</v>
      </c>
      <c r="H15" s="91" t="s">
        <v>48</v>
      </c>
      <c r="I15" s="91" t="s">
        <v>48</v>
      </c>
      <c r="J15" s="91" t="s">
        <v>48</v>
      </c>
      <c r="K15" s="94"/>
      <c r="L15" s="95">
        <f>SUM(C15,G15,K15)</f>
        <v>15412.46</v>
      </c>
    </row>
    <row r="16" spans="1:12" x14ac:dyDescent="0.3">
      <c r="A16" s="97" t="s">
        <v>26</v>
      </c>
      <c r="B16" s="94">
        <f>SUM('[1]MCE 2022'!B16,'[1]PG&amp;E 2022'!B16,'[1]SCE 2022'!D16,'[1]SDGE 2022'!B16)</f>
        <v>0</v>
      </c>
      <c r="C16" s="91" t="s">
        <v>48</v>
      </c>
      <c r="D16" s="94">
        <f>SUM('[1]MCE 2022'!D16,'[1]PG&amp;E 2022'!D16,'[1]SCE 2022'!F16,'[1]SDGE 2022'!D16)</f>
        <v>0</v>
      </c>
      <c r="E16" s="94">
        <f>SUM('[1]MCE 2022'!E16,'[1]PG&amp;E 2022'!E16,'[1]SCE 2022'!G16,'[1]SDGE 2022'!E16)</f>
        <v>35171</v>
      </c>
      <c r="F16" s="96">
        <f>SUM('[1]MCE 2022'!F16,'[1]PG&amp;E 2022'!F16,'[1]SCE 2022'!H16,'[1]SDGE 2022'!F16)</f>
        <v>10929.9</v>
      </c>
      <c r="G16" s="91" t="s">
        <v>48</v>
      </c>
      <c r="H16" s="96">
        <f>SUM('[1]MCE 2022'!H16,'[1]PG&amp;E 2022'!H16,'[1]SCE 2022'!J16,'[1]SDGE 2022'!H16)</f>
        <v>35884.910000000003</v>
      </c>
      <c r="I16" s="96">
        <f>SUM('[1]MCE 2022'!I16,'[1]PG&amp;E 2022'!I16,'[1]SCE 2022'!K16,'[1]SDGE 2022'!I16)</f>
        <v>42504.2</v>
      </c>
      <c r="J16" s="96">
        <f>SUM('[1]MCE 2022'!J16,'[1]PG&amp;E 2022'!J16,'[1]SCE 2022'!L16,'[1]SDGE 2022'!J16)</f>
        <v>841364.22400000005</v>
      </c>
      <c r="K16" s="91" t="s">
        <v>48</v>
      </c>
      <c r="L16" s="95">
        <f>SUM('[1]MCE 2022'!L16,'[1]PG&amp;E 2022'!L16,'[1]SCE 2022'!N16,'[1]SDGE 2022'!L16)</f>
        <v>965854.23399999994</v>
      </c>
    </row>
    <row r="17" spans="1:12" x14ac:dyDescent="0.3">
      <c r="A17" s="97" t="s">
        <v>27</v>
      </c>
      <c r="B17" s="91" t="s">
        <v>48</v>
      </c>
      <c r="C17" s="94">
        <f>SUM('[1]MCE 2022'!C17,'[1]PG&amp;E 2022'!C17,'[1]SCE 2022'!E17,'[1]SDGE 2022'!C17)</f>
        <v>0</v>
      </c>
      <c r="D17" s="91" t="s">
        <v>48</v>
      </c>
      <c r="E17" s="91" t="s">
        <v>48</v>
      </c>
      <c r="F17" s="91" t="s">
        <v>48</v>
      </c>
      <c r="G17" s="94">
        <f>SUM('[1]MCE 2022'!G17,'[1]PG&amp;E 2022'!G17,'[1]SCE 2022'!I17,'[1]SDGE 2022'!G17)</f>
        <v>2207.98</v>
      </c>
      <c r="H17" s="91" t="s">
        <v>48</v>
      </c>
      <c r="I17" s="91" t="s">
        <v>48</v>
      </c>
      <c r="J17" s="91" t="s">
        <v>48</v>
      </c>
      <c r="K17" s="94"/>
      <c r="L17" s="95">
        <f>SUM(C17,G17,K17)</f>
        <v>2207.98</v>
      </c>
    </row>
    <row r="18" spans="1:12" x14ac:dyDescent="0.3">
      <c r="A18" s="97" t="s">
        <v>28</v>
      </c>
      <c r="B18" s="94">
        <f>SUM('[1]MCE 2022'!B18,'[1]PG&amp;E 2022'!B18,'[1]SCE 2022'!D18,'[1]SDGE 2022'!B18)</f>
        <v>0</v>
      </c>
      <c r="C18" s="91" t="s">
        <v>48</v>
      </c>
      <c r="D18" s="94">
        <f>SUM('[1]MCE 2022'!D18,'[1]PG&amp;E 2022'!D18,'[1]SCE 2022'!F18,'[1]SDGE 2022'!D18)</f>
        <v>0</v>
      </c>
      <c r="E18" s="94">
        <f>SUM('[1]MCE 2022'!E18,'[1]PG&amp;E 2022'!E18,'[1]SCE 2022'!G18,'[1]SDGE 2022'!E18)</f>
        <v>14068</v>
      </c>
      <c r="F18" s="96">
        <f>SUM('[1]MCE 2022'!F18,'[1]PG&amp;E 2022'!F18,'[1]SCE 2022'!H18,'[1]SDGE 2022'!F18)</f>
        <v>3067.21</v>
      </c>
      <c r="G18" s="91" t="s">
        <v>48</v>
      </c>
      <c r="H18" s="96">
        <f>SUM('[1]MCE 2022'!H18,'[1]PG&amp;E 2022'!H18,'[1]SCE 2022'!J18,'[1]SDGE 2022'!H18)</f>
        <v>11310.38</v>
      </c>
      <c r="I18" s="96">
        <f>SUM('[1]MCE 2022'!I18,'[1]PG&amp;E 2022'!I18,'[1]SCE 2022'!K18,'[1]SDGE 2022'!I18)</f>
        <v>12288.25</v>
      </c>
      <c r="J18" s="96">
        <f>SUM('[1]MCE 2022'!J18,'[1]PG&amp;E 2022'!J18,'[1]SCE 2022'!L18,'[1]SDGE 2022'!J18)</f>
        <v>331289.54003999999</v>
      </c>
      <c r="K18" s="91" t="s">
        <v>48</v>
      </c>
      <c r="L18" s="95">
        <f>SUM('[1]MCE 2022'!L18,'[1]PG&amp;E 2022'!L18,'[1]SCE 2022'!N18,'[1]SDGE 2022'!L18)</f>
        <v>372023.38004000002</v>
      </c>
    </row>
    <row r="19" spans="1:12" x14ac:dyDescent="0.3">
      <c r="A19" s="97" t="s">
        <v>29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2"/>
    </row>
    <row r="20" spans="1:12" x14ac:dyDescent="0.3">
      <c r="A20" s="86" t="s">
        <v>30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8"/>
    </row>
    <row r="21" spans="1:12" x14ac:dyDescent="0.3">
      <c r="A21" s="97" t="s">
        <v>31</v>
      </c>
      <c r="B21" s="91" t="s">
        <v>48</v>
      </c>
      <c r="C21" s="98">
        <f>SUM('[1]MCE 2022'!C21,'[1]PG&amp;E 2022'!C21,'[1]SCE 2022'!E21,'[1]SDGE 2022'!C21)</f>
        <v>0</v>
      </c>
      <c r="D21" s="91" t="s">
        <v>48</v>
      </c>
      <c r="E21" s="91" t="s">
        <v>48</v>
      </c>
      <c r="F21" s="91" t="s">
        <v>48</v>
      </c>
      <c r="G21" s="98">
        <f>SUM('[1]MCE 2022'!G21,'[1]PG&amp;E 2022'!G21,'[1]SCE 2022'!I21,'[1]SDGE 2022'!G21)</f>
        <v>-7607.32</v>
      </c>
      <c r="H21" s="91" t="s">
        <v>48</v>
      </c>
      <c r="I21" s="91" t="s">
        <v>48</v>
      </c>
      <c r="J21" s="91" t="s">
        <v>48</v>
      </c>
      <c r="K21" s="98"/>
      <c r="L21" s="99">
        <f>SUM(C21,G21,K21)</f>
        <v>-7607.32</v>
      </c>
    </row>
    <row r="22" spans="1:12" x14ac:dyDescent="0.3">
      <c r="A22" s="97" t="s">
        <v>32</v>
      </c>
      <c r="B22" s="98">
        <f>SUM('[1]MCE 2022'!B22,'[1]PG&amp;E 2022'!B22,'[1]SCE 2022'!D22,'[1]SDGE 2022'!B22)</f>
        <v>0</v>
      </c>
      <c r="C22" s="91" t="s">
        <v>48</v>
      </c>
      <c r="D22" s="98">
        <f>SUM('[1]MCE 2022'!D22,'[1]PG&amp;E 2022'!D22,'[1]SCE 2022'!F22,'[1]SDGE 2022'!D22)</f>
        <v>0</v>
      </c>
      <c r="E22" s="98">
        <f>SUM('[1]MCE 2022'!E22,'[1]PG&amp;E 2022'!E22,'[1]SCE 2022'!G22,'[1]SDGE 2022'!E22)</f>
        <v>6041</v>
      </c>
      <c r="F22" s="98">
        <f>SUM('[1]MCE 2022'!F22,'[1]PG&amp;E 2022'!F22,'[1]SCE 2022'!H22,'[1]SDGE 2022'!F22)</f>
        <v>12597.16</v>
      </c>
      <c r="G22" s="91" t="s">
        <v>48</v>
      </c>
      <c r="H22" s="98">
        <f>SUM('[1]MCE 2022'!H22,'[1]PG&amp;E 2022'!H22,'[1]SCE 2022'!J22,'[1]SDGE 2022'!H22)</f>
        <v>445699.13</v>
      </c>
      <c r="I22" s="98">
        <f>SUM('[1]MCE 2022'!I22,'[1]PG&amp;E 2022'!I22,'[1]SCE 2022'!K22,'[1]SDGE 2022'!I22)</f>
        <v>629804.42689033598</v>
      </c>
      <c r="J22" s="98">
        <f>SUM('[1]MCE 2022'!J22,'[1]PG&amp;E 2022'!J22,'[1]SCE 2022'!L22,'[1]SDGE 2022'!J22)</f>
        <v>2065163.9</v>
      </c>
      <c r="K22" s="91" t="s">
        <v>48</v>
      </c>
      <c r="L22" s="99">
        <f>SUM(B22,D22,E22,F22,H22,I22,J22)</f>
        <v>3159305.6168903359</v>
      </c>
    </row>
    <row r="23" spans="1:12" x14ac:dyDescent="0.3">
      <c r="A23" s="86" t="s">
        <v>33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x14ac:dyDescent="0.3">
      <c r="A24" s="97" t="s">
        <v>34</v>
      </c>
      <c r="B24" s="98">
        <f>SUM('[1]MCE 2022'!B24,'[1]PG&amp;E 2022'!B24,'[1]SCE 2022'!D24,'[1]SDGE 2022'!B24)</f>
        <v>90800000</v>
      </c>
      <c r="C24" s="91" t="s">
        <v>48</v>
      </c>
      <c r="D24" s="98">
        <f>SUM('[1]MCE 2022'!D24,'[1]PG&amp;E 2022'!D24,'[1]SCE 2022'!F24,'[1]SDGE 2022'!D24)</f>
        <v>90800000</v>
      </c>
      <c r="E24" s="98">
        <f>SUM('[1]MCE 2022'!E24,'[1]PG&amp;E 2022'!E24,'[1]SCE 2022'!G24,'[1]SDGE 2022'!E24)</f>
        <v>90800000</v>
      </c>
      <c r="F24" s="98">
        <f>SUM('[1]MCE 2022'!F24,'[1]PG&amp;E 2022'!F24,'[1]SCE 2022'!H24,'[1]SDGE 2022'!F24)</f>
        <v>90800000</v>
      </c>
      <c r="G24" s="91" t="s">
        <v>48</v>
      </c>
      <c r="H24" s="98">
        <f>SUM('[1]MCE 2022'!H24,'[1]PG&amp;E 2022'!H24,'[1]SCE 2022'!J24,'[1]SDGE 2022'!H24)</f>
        <v>90800000</v>
      </c>
      <c r="I24" s="98">
        <f>SUM('[1]MCE 2022'!I24,'[1]PG&amp;E 2022'!I24,'[1]SCE 2022'!K24,'[1]SDGE 2022'!I24)</f>
        <v>90800000</v>
      </c>
      <c r="J24" s="98">
        <f>SUM('[1]MCE 2022'!J24,'[1]PG&amp;E 2022'!J24,'[1]SCE 2022'!L24,'[1]SDGE 2022'!J24)</f>
        <v>88700000</v>
      </c>
      <c r="K24" s="91" t="s">
        <v>48</v>
      </c>
      <c r="L24" s="99">
        <f>SUM('[1]MCE 2022'!L24,'[1]PG&amp;E 2022'!L24,'[1]SCE 2022'!N24,'[1]SDGE 2022'!L24)</f>
        <v>90800000</v>
      </c>
    </row>
    <row r="25" spans="1:12" x14ac:dyDescent="0.3">
      <c r="A25" s="97" t="s">
        <v>49</v>
      </c>
      <c r="B25" s="98">
        <f>SUM('[1]MCE 2022'!B25,'[1]PG&amp;E 2022'!B25,'[1]SCE 2022'!D25,'[1]SDGE 2022'!B25)</f>
        <v>0</v>
      </c>
      <c r="C25" s="91" t="s">
        <v>48</v>
      </c>
      <c r="D25" s="98">
        <f>SUM('[1]MCE 2022'!D25,'[1]PG&amp;E 2022'!D25,'[1]SCE 2022'!F25,'[1]SDGE 2022'!D25)</f>
        <v>0</v>
      </c>
      <c r="E25" s="98">
        <f>SUM('[1]MCE 2022'!E25,'[1]PG&amp;E 2022'!E25,'[1]SCE 2022'!G25,'[1]SDGE 2022'!E25)</f>
        <v>0</v>
      </c>
      <c r="F25" s="98">
        <f>SUM('[1]MCE 2022'!F25,'[1]PG&amp;E 2022'!F25,'[1]SCE 2022'!H25,'[1]SDGE 2022'!F25)</f>
        <v>0</v>
      </c>
      <c r="G25" s="91" t="s">
        <v>48</v>
      </c>
      <c r="H25" s="98">
        <f>SUM('[1]MCE 2022'!H25,'[1]PG&amp;E 2022'!H25,'[1]SCE 2022'!J25,'[1]SDGE 2022'!H25)</f>
        <v>0</v>
      </c>
      <c r="I25" s="98">
        <f>SUM('[1]MCE 2022'!I25,'[1]PG&amp;E 2022'!I25,'[1]SCE 2022'!K25,'[1]SDGE 2022'!I25)</f>
        <v>3773.22</v>
      </c>
      <c r="J25" s="98">
        <f>SUM('[1]MCE 2022'!J25,'[1]PG&amp;E 2022'!J25,'[1]SCE 2022'!L25,'[1]SDGE 2022'!J25)</f>
        <v>0</v>
      </c>
      <c r="K25" s="91" t="s">
        <v>48</v>
      </c>
      <c r="L25" s="99">
        <f>SUM('[1]MCE 2022'!L25,'[1]PG&amp;E 2022'!L25,'[1]SCE 2022'!N25,'[1]SDGE 2022'!L25)</f>
        <v>3773.22</v>
      </c>
    </row>
    <row r="26" spans="1:12" x14ac:dyDescent="0.3">
      <c r="A26" s="97" t="s">
        <v>50</v>
      </c>
      <c r="B26" s="98">
        <f>SUM('[1]MCE 2022'!B26,'[1]PG&amp;E 2022'!B26,'[1]SCE 2022'!D26,'[1]SDGE 2022'!B26)</f>
        <v>0</v>
      </c>
      <c r="C26" s="91" t="s">
        <v>48</v>
      </c>
      <c r="D26" s="98">
        <f>SUM('[1]MCE 2022'!D26,'[1]PG&amp;E 2022'!D26,'[1]SCE 2022'!F26,'[1]SDGE 2022'!D26)</f>
        <v>0</v>
      </c>
      <c r="E26" s="98">
        <f>SUM('[1]MCE 2022'!E26,'[1]PG&amp;E 2022'!E26,'[1]SCE 2022'!G26,'[1]SDGE 2022'!E26)</f>
        <v>10674</v>
      </c>
      <c r="F26" s="98">
        <f>SUM('[1]MCE 2022'!F26,'[1]PG&amp;E 2022'!F26,'[1]SCE 2022'!H26,'[1]SDGE 2022'!F26)</f>
        <v>95322.33</v>
      </c>
      <c r="G26" s="91" t="s">
        <v>48</v>
      </c>
      <c r="H26" s="98">
        <f>SUM('[1]MCE 2022'!H26,'[1]PG&amp;E 2022'!H26,'[1]SCE 2022'!J26,'[1]SDGE 2022'!H26)</f>
        <v>281890.39</v>
      </c>
      <c r="I26" s="98">
        <f>SUM('[1]MCE 2022'!I26,'[1]PG&amp;E 2022'!I26,'[1]SCE 2022'!K26,'[1]SDGE 2022'!I26)</f>
        <v>462538.72250000003</v>
      </c>
      <c r="J26" s="98">
        <f>SUM('[1]MCE 2022'!J26,'[1]PG&amp;E 2022'!J26,'[1]SCE 2022'!L26,'[1]SDGE 2022'!J26)</f>
        <v>1214507.0462499999</v>
      </c>
      <c r="K26" s="91" t="s">
        <v>48</v>
      </c>
      <c r="L26" s="99">
        <f>SUM('[1]MCE 2022'!L26,'[1]PG&amp;E 2022'!L26,'[1]SCE 2022'!N26,'[1]SDGE 2022'!L26)</f>
        <v>2056703.6087499999</v>
      </c>
    </row>
    <row r="27" spans="1:12" x14ac:dyDescent="0.3">
      <c r="A27" s="97" t="s">
        <v>37</v>
      </c>
      <c r="B27" s="98">
        <f>SUM('[1]MCE 2022'!B27,'[1]PG&amp;E 2022'!B27,'[1]SCE 2022'!D27,'[1]SDGE 2022'!B27)</f>
        <v>174236</v>
      </c>
      <c r="C27" s="91" t="s">
        <v>48</v>
      </c>
      <c r="D27" s="98">
        <f>SUM('[1]MCE 2022'!D27,'[1]PG&amp;E 2022'!D27,'[1]SCE 2022'!F27,'[1]SDGE 2022'!D27)</f>
        <v>2017806</v>
      </c>
      <c r="E27" s="98">
        <f>SUM('[1]MCE 2022'!E27,'[1]PG&amp;E 2022'!E27,'[1]SCE 2022'!G27,'[1]SDGE 2022'!E27)</f>
        <v>622429</v>
      </c>
      <c r="F27" s="98">
        <f>SUM('[1]MCE 2022'!F27,'[1]PG&amp;E 2022'!F27,'[1]SCE 2022'!H27,'[1]SDGE 2022'!F27)</f>
        <v>1386173.33</v>
      </c>
      <c r="G27" s="91" t="s">
        <v>48</v>
      </c>
      <c r="H27" s="98">
        <f>SUM('[1]MCE 2022'!H27,'[1]PG&amp;E 2022'!H27,'[1]SCE 2022'!J27,'[1]SDGE 2022'!H27)</f>
        <v>4846236.07</v>
      </c>
      <c r="I27" s="98">
        <f>SUM('[1]MCE 2022'!I27,'[1]PG&amp;E 2022'!I27,'[1]SCE 2022'!K27,'[1]SDGE 2022'!I27)</f>
        <v>1893331.33</v>
      </c>
      <c r="J27" s="98">
        <f>SUM('[1]MCE 2022'!J27,'[1]PG&amp;E 2022'!J27,'[1]SCE 2022'!L27,'[1]SDGE 2022'!J27)</f>
        <v>9914682.8900000006</v>
      </c>
      <c r="K27" s="91" t="s">
        <v>48</v>
      </c>
      <c r="L27" s="99">
        <f>SUM('[1]MCE 2022'!L27,'[1]PG&amp;E 2022'!L27,'[1]SCE 2022'!N27,'[1]SDGE 2022'!L27)</f>
        <v>20846422.890000001</v>
      </c>
    </row>
    <row r="28" spans="1:12" x14ac:dyDescent="0.3">
      <c r="A28" s="97" t="s">
        <v>51</v>
      </c>
      <c r="B28" s="98">
        <f>SUM('[1]MCE 2022'!B28,'[1]PG&amp;E 2022'!B28,'[1]SCE 2022'!D28,'[1]SDGE 2022'!B28)</f>
        <v>1378089.33</v>
      </c>
      <c r="C28" s="91" t="s">
        <v>48</v>
      </c>
      <c r="D28" s="98">
        <f>SUM('[1]MCE 2022'!D28,'[1]PG&amp;E 2022'!D28,'[1]SCE 2022'!F28,'[1]SDGE 2022'!D28)</f>
        <v>854654.04999999993</v>
      </c>
      <c r="E28" s="98">
        <f>SUM('[1]MCE 2022'!E28,'[1]PG&amp;E 2022'!E28,'[1]SCE 2022'!G28,'[1]SDGE 2022'!E28)</f>
        <v>1266476.5899999999</v>
      </c>
      <c r="F28" s="98">
        <f>SUM('[1]MCE 2022'!F28,'[1]PG&amp;E 2022'!F28,'[1]SCE 2022'!H28,'[1]SDGE 2022'!F28)</f>
        <v>656212.59</v>
      </c>
      <c r="G28" s="91" t="s">
        <v>48</v>
      </c>
      <c r="H28" s="98">
        <f>SUM('[1]MCE 2022'!H28,'[1]PG&amp;E 2022'!H28,'[1]SCE 2022'!J28,'[1]SDGE 2022'!H28)</f>
        <v>771035.29999999993</v>
      </c>
      <c r="I28" s="98">
        <f>SUM('[1]MCE 2022'!I28,'[1]PG&amp;E 2022'!I28,'[1]SCE 2022'!K28,'[1]SDGE 2022'!I28)</f>
        <v>852194.33</v>
      </c>
      <c r="J28" s="98">
        <f>SUM('[1]MCE 2022'!J28,'[1]PG&amp;E 2022'!J28,'[1]SCE 2022'!L28,'[1]SDGE 2022'!J28)</f>
        <v>1787173.6300000001</v>
      </c>
      <c r="K28" s="91" t="s">
        <v>48</v>
      </c>
      <c r="L28" s="99">
        <f>SUM('[1]MCE 2022'!L28,'[1]PG&amp;E 2022'!L28,'[1]SCE 2022'!N28,'[1]SDGE 2022'!L28)</f>
        <v>7672922.0800000001</v>
      </c>
    </row>
    <row r="29" spans="1:12" x14ac:dyDescent="0.3">
      <c r="A29" s="100" t="s">
        <v>39</v>
      </c>
      <c r="B29" s="101">
        <f>SUM('[1]MCE 2022'!B29,'[1]PG&amp;E 2022'!B29,'[1]SCE 2022'!D29,'[1]SDGE 2022'!B29)</f>
        <v>89126377.169999987</v>
      </c>
      <c r="C29" s="102" t="s">
        <v>48</v>
      </c>
      <c r="D29" s="101">
        <f>SUM('[1]MCE 2022'!D29,'[1]PG&amp;E 2022'!D29,'[1]SCE 2022'!F29,'[1]SDGE 2022'!D29)</f>
        <v>86251875.469999999</v>
      </c>
      <c r="E29" s="101">
        <f>SUM('[1]MCE 2022'!E29,'[1]PG&amp;E 2022'!E29,'[1]SCE 2022'!G29,'[1]SDGE 2022'!E29)</f>
        <v>84362969.879999995</v>
      </c>
      <c r="F29" s="101">
        <f>SUM('[1]MCE 2022'!F29,'[1]PG&amp;E 2022'!F29,'[1]SCE 2022'!H29,'[1]SDGE 2022'!F29)</f>
        <v>82232275.959999993</v>
      </c>
      <c r="G29" s="102" t="s">
        <v>48</v>
      </c>
      <c r="H29" s="101">
        <f>SUM('[1]MCE 2022'!H29,'[1]PG&amp;E 2022'!H29,'[1]SCE 2022'!J29,'[1]SDGE 2022'!H29)</f>
        <v>76336558.819999993</v>
      </c>
      <c r="I29" s="101">
        <f>SUM('[1]MCE 2022'!I29,'[1]PG&amp;E 2022'!I29,'[1]SCE 2022'!K29,'[1]SDGE 2022'!I29)</f>
        <v>73124721.217499986</v>
      </c>
      <c r="J29" s="101">
        <f>SUM('[1]MCE 2022'!J29,'[1]PG&amp;E 2022'!J29,'[1]SCE 2022'!L29,'[1]SDGE 2022'!J29)</f>
        <v>61951986.201249979</v>
      </c>
      <c r="K29" s="102" t="s">
        <v>48</v>
      </c>
      <c r="L29" s="103">
        <f>SUM('[1]MCE 2022'!L29,'[1]PG&amp;E 2022'!L29,'[1]SCE 2022'!N29,'[1]SDGE 2022'!L29)</f>
        <v>56418853.651250005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BAA69-7C6B-48FE-BD73-D4EF7C18BD70}">
  <dimension ref="A1:L29"/>
  <sheetViews>
    <sheetView topLeftCell="A6" workbookViewId="0">
      <selection activeCell="H11" sqref="H11"/>
    </sheetView>
  </sheetViews>
  <sheetFormatPr defaultColWidth="12.33203125" defaultRowHeight="14.4" x14ac:dyDescent="0.3"/>
  <cols>
    <col min="1" max="1" width="43.21875" bestFit="1" customWidth="1"/>
    <col min="2" max="2" width="13.6640625" bestFit="1" customWidth="1"/>
    <col min="4" max="6" width="13.6640625" bestFit="1" customWidth="1"/>
    <col min="8" max="10" width="13.6640625" bestFit="1" customWidth="1"/>
    <col min="12" max="12" width="14.109375" bestFit="1" customWidth="1"/>
  </cols>
  <sheetData>
    <row r="1" spans="1:12" x14ac:dyDescent="0.3">
      <c r="A1" s="41" t="s">
        <v>0</v>
      </c>
      <c r="B1" s="42" t="s">
        <v>1</v>
      </c>
      <c r="C1" s="43" t="s">
        <v>2</v>
      </c>
      <c r="D1" s="42" t="s">
        <v>3</v>
      </c>
      <c r="E1" s="42" t="s">
        <v>4</v>
      </c>
      <c r="F1" s="42" t="s">
        <v>5</v>
      </c>
      <c r="G1" s="43" t="s">
        <v>6</v>
      </c>
      <c r="H1" s="42" t="s">
        <v>7</v>
      </c>
      <c r="I1" s="42" t="s">
        <v>8</v>
      </c>
      <c r="J1" s="42" t="s">
        <v>9</v>
      </c>
      <c r="K1" s="43" t="s">
        <v>10</v>
      </c>
      <c r="L1" s="43" t="s">
        <v>11</v>
      </c>
    </row>
    <row r="2" spans="1:12" x14ac:dyDescent="0.3">
      <c r="A2" s="44" t="s">
        <v>12</v>
      </c>
      <c r="B2" s="45"/>
      <c r="C2" s="46"/>
      <c r="D2" s="45"/>
      <c r="E2" s="45"/>
      <c r="F2" s="45"/>
      <c r="G2" s="46"/>
      <c r="H2" s="45"/>
      <c r="I2" s="45"/>
      <c r="J2" s="45"/>
      <c r="K2" s="46"/>
      <c r="L2" s="46"/>
    </row>
    <row r="3" spans="1:12" x14ac:dyDescent="0.3">
      <c r="A3" s="47" t="s">
        <v>13</v>
      </c>
      <c r="B3" s="48">
        <v>11</v>
      </c>
      <c r="C3" s="49"/>
      <c r="D3" s="48">
        <v>0</v>
      </c>
      <c r="E3" s="48">
        <v>0</v>
      </c>
      <c r="F3" s="50">
        <v>2</v>
      </c>
      <c r="G3" s="49"/>
      <c r="H3" s="48">
        <v>0</v>
      </c>
      <c r="I3" s="48">
        <v>0</v>
      </c>
      <c r="J3" s="48">
        <v>0</v>
      </c>
      <c r="K3" s="49"/>
      <c r="L3" s="51">
        <v>13</v>
      </c>
    </row>
    <row r="4" spans="1:12" x14ac:dyDescent="0.3">
      <c r="A4" s="47" t="s">
        <v>14</v>
      </c>
      <c r="B4" s="48" t="s">
        <v>45</v>
      </c>
      <c r="C4" s="49"/>
      <c r="D4" s="48">
        <v>0</v>
      </c>
      <c r="E4" s="48">
        <v>0</v>
      </c>
      <c r="F4" s="50">
        <v>0</v>
      </c>
      <c r="G4" s="49"/>
      <c r="H4" s="48">
        <v>0</v>
      </c>
      <c r="I4" s="48">
        <v>0</v>
      </c>
      <c r="J4" s="48">
        <v>0</v>
      </c>
      <c r="K4" s="49"/>
      <c r="L4" s="49"/>
    </row>
    <row r="5" spans="1:12" x14ac:dyDescent="0.3">
      <c r="A5" s="47" t="s">
        <v>15</v>
      </c>
      <c r="B5" s="48">
        <v>0</v>
      </c>
      <c r="C5" s="49"/>
      <c r="D5" s="48">
        <v>0</v>
      </c>
      <c r="E5" s="48">
        <v>0</v>
      </c>
      <c r="F5" s="50">
        <v>102</v>
      </c>
      <c r="G5" s="49"/>
      <c r="H5" s="48">
        <v>0</v>
      </c>
      <c r="I5" s="48">
        <v>0</v>
      </c>
      <c r="J5" s="48">
        <v>1</v>
      </c>
      <c r="K5" s="49"/>
      <c r="L5" s="52">
        <v>103</v>
      </c>
    </row>
    <row r="6" spans="1:12" x14ac:dyDescent="0.3">
      <c r="A6" s="44" t="s">
        <v>16</v>
      </c>
      <c r="B6" s="45"/>
      <c r="C6" s="46"/>
      <c r="D6" s="45"/>
      <c r="E6" s="45"/>
      <c r="F6" s="53"/>
      <c r="G6" s="46"/>
      <c r="H6" s="45"/>
      <c r="I6" s="45"/>
      <c r="J6" s="45"/>
      <c r="K6" s="46"/>
      <c r="L6" s="46"/>
    </row>
    <row r="7" spans="1:12" x14ac:dyDescent="0.3">
      <c r="A7" s="54" t="s">
        <v>17</v>
      </c>
      <c r="B7" s="55"/>
      <c r="C7" s="56">
        <v>0</v>
      </c>
      <c r="D7" s="55"/>
      <c r="E7" s="55"/>
      <c r="F7" s="55"/>
      <c r="G7" s="56">
        <v>3.34</v>
      </c>
      <c r="H7" s="55"/>
      <c r="I7" s="55"/>
      <c r="J7" s="55"/>
      <c r="K7" s="56"/>
      <c r="L7" s="57"/>
    </row>
    <row r="8" spans="1:12" x14ac:dyDescent="0.3">
      <c r="A8" s="54" t="s">
        <v>18</v>
      </c>
      <c r="B8" s="58">
        <v>0</v>
      </c>
      <c r="C8" s="57"/>
      <c r="D8" s="58">
        <v>0</v>
      </c>
      <c r="E8" s="58">
        <v>0</v>
      </c>
      <c r="F8" s="59">
        <v>3.07</v>
      </c>
      <c r="G8" s="57"/>
      <c r="H8" s="60">
        <v>0</v>
      </c>
      <c r="I8" s="58">
        <v>0</v>
      </c>
      <c r="J8" s="58">
        <v>0.30085901639344265</v>
      </c>
      <c r="K8" s="57"/>
      <c r="L8" s="56">
        <v>3.3662688524590165</v>
      </c>
    </row>
    <row r="9" spans="1:12" x14ac:dyDescent="0.3">
      <c r="A9" s="54" t="s">
        <v>19</v>
      </c>
      <c r="B9" s="55"/>
      <c r="C9" s="56">
        <v>0</v>
      </c>
      <c r="D9" s="55"/>
      <c r="E9" s="55"/>
      <c r="F9" s="55"/>
      <c r="G9" s="56">
        <v>4.5599999999999996</v>
      </c>
      <c r="H9" s="61"/>
      <c r="I9" s="55"/>
      <c r="J9" s="55"/>
      <c r="K9" s="56"/>
      <c r="L9" s="57"/>
    </row>
    <row r="10" spans="1:12" x14ac:dyDescent="0.3">
      <c r="A10" s="54" t="s">
        <v>20</v>
      </c>
      <c r="B10" s="58">
        <v>0</v>
      </c>
      <c r="C10" s="57"/>
      <c r="D10" s="58">
        <v>0</v>
      </c>
      <c r="E10" s="58">
        <v>0</v>
      </c>
      <c r="F10" s="59">
        <v>1.61</v>
      </c>
      <c r="G10" s="57"/>
      <c r="H10" s="60">
        <v>0</v>
      </c>
      <c r="I10" s="58">
        <v>0</v>
      </c>
      <c r="J10" s="58">
        <v>0.15795098360655738</v>
      </c>
      <c r="K10" s="57"/>
      <c r="L10" s="56">
        <v>1.7694673770491802</v>
      </c>
    </row>
    <row r="11" spans="1:12" x14ac:dyDescent="0.3">
      <c r="A11" s="44" t="s">
        <v>21</v>
      </c>
      <c r="B11" s="45"/>
      <c r="C11" s="46"/>
      <c r="D11" s="45"/>
      <c r="E11" s="45"/>
      <c r="F11" s="53"/>
      <c r="G11" s="46"/>
      <c r="H11" s="62"/>
      <c r="I11" s="45"/>
      <c r="J11" s="45"/>
      <c r="K11" s="46"/>
      <c r="L11" s="46"/>
    </row>
    <row r="12" spans="1:12" x14ac:dyDescent="0.3">
      <c r="A12" s="54" t="s">
        <v>22</v>
      </c>
      <c r="B12" s="55"/>
      <c r="C12" s="56">
        <v>0</v>
      </c>
      <c r="D12" s="55"/>
      <c r="E12" s="55"/>
      <c r="F12" s="55"/>
      <c r="G12" s="56">
        <v>-5915.67</v>
      </c>
      <c r="H12" s="61"/>
      <c r="I12" s="55"/>
      <c r="J12" s="55"/>
      <c r="K12" s="56"/>
      <c r="L12" s="57"/>
    </row>
    <row r="13" spans="1:12" x14ac:dyDescent="0.3">
      <c r="A13" s="54" t="s">
        <v>23</v>
      </c>
      <c r="B13" s="58">
        <v>0</v>
      </c>
      <c r="C13" s="57"/>
      <c r="D13" s="58">
        <v>0</v>
      </c>
      <c r="E13" s="58">
        <v>0</v>
      </c>
      <c r="F13" s="63">
        <v>6068.84</v>
      </c>
      <c r="G13" s="64"/>
      <c r="H13" s="65">
        <v>0</v>
      </c>
      <c r="I13" s="65">
        <v>0</v>
      </c>
      <c r="J13" s="65">
        <v>1892</v>
      </c>
      <c r="K13" s="64"/>
      <c r="L13" s="66">
        <v>7960.84</v>
      </c>
    </row>
    <row r="14" spans="1:12" x14ac:dyDescent="0.3">
      <c r="A14" s="67" t="s">
        <v>24</v>
      </c>
      <c r="B14" s="58">
        <v>0</v>
      </c>
      <c r="C14" s="57"/>
      <c r="D14" s="58">
        <v>0</v>
      </c>
      <c r="E14" s="58">
        <v>0</v>
      </c>
      <c r="F14" s="63">
        <v>54619.6</v>
      </c>
      <c r="G14" s="64"/>
      <c r="H14" s="65">
        <v>0</v>
      </c>
      <c r="I14" s="65">
        <v>0</v>
      </c>
      <c r="J14" s="65">
        <v>18920</v>
      </c>
      <c r="K14" s="64"/>
      <c r="L14" s="66">
        <v>73539.600000000006</v>
      </c>
    </row>
    <row r="15" spans="1:12" x14ac:dyDescent="0.3">
      <c r="A15" s="67" t="s">
        <v>25</v>
      </c>
      <c r="B15" s="55"/>
      <c r="C15" s="56">
        <v>0</v>
      </c>
      <c r="D15" s="55"/>
      <c r="E15" s="55"/>
      <c r="F15" s="55"/>
      <c r="G15" s="56">
        <v>2036.46</v>
      </c>
      <c r="H15" s="61"/>
      <c r="I15" s="55"/>
      <c r="J15" s="55"/>
      <c r="K15" s="56"/>
      <c r="L15" s="57"/>
    </row>
    <row r="16" spans="1:12" x14ac:dyDescent="0.3">
      <c r="A16" s="67" t="s">
        <v>26</v>
      </c>
      <c r="B16" s="58">
        <v>0</v>
      </c>
      <c r="C16" s="57"/>
      <c r="D16" s="58">
        <v>0</v>
      </c>
      <c r="E16" s="58">
        <v>0</v>
      </c>
      <c r="F16" s="59">
        <v>1869.9</v>
      </c>
      <c r="G16" s="57"/>
      <c r="H16" s="60">
        <v>0</v>
      </c>
      <c r="I16" s="58">
        <v>0</v>
      </c>
      <c r="J16" s="58">
        <v>183.524</v>
      </c>
      <c r="K16" s="57"/>
      <c r="L16" s="56">
        <v>2053.424</v>
      </c>
    </row>
    <row r="17" spans="1:12" x14ac:dyDescent="0.3">
      <c r="A17" s="67" t="s">
        <v>27</v>
      </c>
      <c r="B17" s="55"/>
      <c r="C17" s="56">
        <v>0</v>
      </c>
      <c r="D17" s="55"/>
      <c r="E17" s="55"/>
      <c r="F17" s="55"/>
      <c r="G17" s="56">
        <v>1111.98</v>
      </c>
      <c r="H17" s="61"/>
      <c r="I17" s="55"/>
      <c r="J17" s="55"/>
      <c r="K17" s="56"/>
      <c r="L17" s="57"/>
    </row>
    <row r="18" spans="1:12" x14ac:dyDescent="0.3">
      <c r="A18" s="67" t="s">
        <v>28</v>
      </c>
      <c r="B18" s="58">
        <v>0</v>
      </c>
      <c r="C18" s="57"/>
      <c r="D18" s="58">
        <v>0</v>
      </c>
      <c r="E18" s="58">
        <v>0</v>
      </c>
      <c r="F18" s="59">
        <v>393.21</v>
      </c>
      <c r="G18" s="57"/>
      <c r="H18" s="60">
        <v>0</v>
      </c>
      <c r="I18" s="58">
        <v>0</v>
      </c>
      <c r="J18" s="58">
        <v>38.540039999999998</v>
      </c>
      <c r="K18" s="57"/>
      <c r="L18" s="56">
        <v>431.75003999999996</v>
      </c>
    </row>
    <row r="19" spans="1:12" x14ac:dyDescent="0.3">
      <c r="A19" s="67" t="s">
        <v>29</v>
      </c>
      <c r="B19" s="58">
        <v>0</v>
      </c>
      <c r="C19" s="56">
        <v>0</v>
      </c>
      <c r="D19" s="58">
        <v>0</v>
      </c>
      <c r="E19" s="58">
        <v>0</v>
      </c>
      <c r="F19" s="59">
        <v>9</v>
      </c>
      <c r="G19" s="56">
        <v>9.6999999999999993</v>
      </c>
      <c r="H19" s="60">
        <v>0</v>
      </c>
      <c r="I19" s="58">
        <v>0</v>
      </c>
      <c r="J19" s="58">
        <v>10</v>
      </c>
      <c r="K19" s="56"/>
      <c r="L19" s="56">
        <v>0</v>
      </c>
    </row>
    <row r="20" spans="1:12" x14ac:dyDescent="0.3">
      <c r="A20" s="44" t="s">
        <v>30</v>
      </c>
      <c r="B20" s="45"/>
      <c r="C20" s="46"/>
      <c r="D20" s="45"/>
      <c r="E20" s="45"/>
      <c r="F20" s="53"/>
      <c r="G20" s="46"/>
      <c r="H20" s="45"/>
      <c r="I20" s="45"/>
      <c r="J20" s="45"/>
      <c r="K20" s="46"/>
      <c r="L20" s="46"/>
    </row>
    <row r="21" spans="1:12" x14ac:dyDescent="0.3">
      <c r="A21" s="68" t="s">
        <v>31</v>
      </c>
      <c r="B21" s="69"/>
      <c r="C21" s="70">
        <v>0</v>
      </c>
      <c r="D21" s="69"/>
      <c r="E21" s="69"/>
      <c r="F21" s="69"/>
      <c r="G21" s="70">
        <v>-1739.79</v>
      </c>
      <c r="H21" s="69"/>
      <c r="I21" s="69"/>
      <c r="J21" s="69"/>
      <c r="K21" s="70"/>
      <c r="L21" s="71"/>
    </row>
    <row r="22" spans="1:12" x14ac:dyDescent="0.3">
      <c r="A22" s="68" t="s">
        <v>32</v>
      </c>
      <c r="B22" s="72">
        <v>0</v>
      </c>
      <c r="C22" s="71"/>
      <c r="D22" s="72">
        <v>0</v>
      </c>
      <c r="E22" s="72">
        <v>0</v>
      </c>
      <c r="F22" s="73">
        <v>1231.1600000000001</v>
      </c>
      <c r="G22" s="71"/>
      <c r="H22" s="72">
        <v>0</v>
      </c>
      <c r="I22" s="72">
        <v>0</v>
      </c>
      <c r="J22" s="72"/>
      <c r="K22" s="71"/>
      <c r="L22" s="70"/>
    </row>
    <row r="23" spans="1:12" x14ac:dyDescent="0.3">
      <c r="A23" s="44" t="s">
        <v>33</v>
      </c>
      <c r="B23" s="74"/>
      <c r="C23" s="75"/>
      <c r="D23" s="74"/>
      <c r="E23" s="74"/>
      <c r="F23" s="76"/>
      <c r="G23" s="75"/>
      <c r="H23" s="74"/>
      <c r="I23" s="74"/>
      <c r="J23" s="74"/>
      <c r="K23" s="75"/>
      <c r="L23" s="75"/>
    </row>
    <row r="24" spans="1:12" x14ac:dyDescent="0.3">
      <c r="A24" s="68" t="s">
        <v>34</v>
      </c>
      <c r="B24" s="77">
        <v>2100000</v>
      </c>
      <c r="C24" s="78">
        <v>2100000</v>
      </c>
      <c r="D24" s="77">
        <v>2100000</v>
      </c>
      <c r="E24" s="77">
        <v>2100000</v>
      </c>
      <c r="F24" s="77">
        <v>2100000</v>
      </c>
      <c r="G24" s="79"/>
      <c r="H24" s="77">
        <v>2100000</v>
      </c>
      <c r="I24" s="77">
        <v>2100000</v>
      </c>
      <c r="J24" s="77"/>
      <c r="K24" s="80"/>
      <c r="L24" s="81">
        <v>2100000</v>
      </c>
    </row>
    <row r="25" spans="1:12" x14ac:dyDescent="0.3">
      <c r="A25" s="68" t="s">
        <v>35</v>
      </c>
      <c r="B25" s="72">
        <v>0</v>
      </c>
      <c r="C25" s="70">
        <v>0</v>
      </c>
      <c r="D25" s="72">
        <v>0</v>
      </c>
      <c r="E25" s="72">
        <v>0</v>
      </c>
      <c r="F25" s="72">
        <v>0</v>
      </c>
      <c r="G25" s="70">
        <v>0</v>
      </c>
      <c r="H25" s="73"/>
      <c r="I25" s="73"/>
      <c r="J25" s="72"/>
      <c r="K25" s="70"/>
      <c r="L25" s="70">
        <v>0</v>
      </c>
    </row>
    <row r="26" spans="1:12" x14ac:dyDescent="0.3">
      <c r="A26" s="68" t="s">
        <v>36</v>
      </c>
      <c r="B26" s="72">
        <v>0</v>
      </c>
      <c r="C26" s="71"/>
      <c r="D26" s="72">
        <v>0</v>
      </c>
      <c r="E26" s="72">
        <v>0</v>
      </c>
      <c r="F26" s="73">
        <v>7014.33</v>
      </c>
      <c r="G26" s="71"/>
      <c r="H26" s="73"/>
      <c r="I26" s="73"/>
      <c r="J26" s="72">
        <v>1214.55</v>
      </c>
      <c r="K26" s="71"/>
      <c r="L26" s="70">
        <v>0</v>
      </c>
    </row>
    <row r="27" spans="1:12" x14ac:dyDescent="0.3">
      <c r="A27" s="68" t="s">
        <v>37</v>
      </c>
      <c r="B27" s="72">
        <v>0</v>
      </c>
      <c r="C27" s="71"/>
      <c r="D27" s="72">
        <v>0</v>
      </c>
      <c r="E27" s="72">
        <v>0</v>
      </c>
      <c r="F27" s="73">
        <v>7014.33</v>
      </c>
      <c r="G27" s="71"/>
      <c r="H27" s="73"/>
      <c r="I27" s="73"/>
      <c r="J27" s="72">
        <v>1457.4</v>
      </c>
      <c r="K27" s="71"/>
      <c r="L27" s="70">
        <v>0</v>
      </c>
    </row>
    <row r="28" spans="1:12" x14ac:dyDescent="0.3">
      <c r="A28" s="68" t="s">
        <v>38</v>
      </c>
      <c r="B28" s="72">
        <v>9793.2000000000007</v>
      </c>
      <c r="C28" s="71"/>
      <c r="D28" s="72">
        <v>219.35</v>
      </c>
      <c r="E28" s="72">
        <v>3156.86</v>
      </c>
      <c r="F28" s="73">
        <v>3156.86</v>
      </c>
      <c r="G28" s="71"/>
      <c r="H28" s="82">
        <v>3154.53</v>
      </c>
      <c r="I28" s="82">
        <v>2687.5</v>
      </c>
      <c r="J28" s="72">
        <v>4097.1400000000003</v>
      </c>
      <c r="K28" s="71"/>
      <c r="L28" s="70">
        <v>13685</v>
      </c>
    </row>
    <row r="29" spans="1:12" x14ac:dyDescent="0.3">
      <c r="A29" s="68" t="s">
        <v>39</v>
      </c>
      <c r="B29" s="83">
        <v>2088576</v>
      </c>
      <c r="C29" s="84"/>
      <c r="D29" s="83">
        <v>2086315</v>
      </c>
      <c r="E29" s="83">
        <v>2083158.14</v>
      </c>
      <c r="F29" s="83">
        <v>2072986.9499999997</v>
      </c>
      <c r="G29" s="84"/>
      <c r="H29" s="83">
        <v>2069832.4199999997</v>
      </c>
      <c r="I29" s="83">
        <v>2067144.9199999997</v>
      </c>
      <c r="J29" s="83">
        <v>2061590.38</v>
      </c>
      <c r="K29" s="84"/>
      <c r="L29" s="85">
        <v>2086315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Key Metrics</vt:lpstr>
      <vt:lpstr>Data Dictionary</vt:lpstr>
      <vt:lpstr>2023 Combined</vt:lpstr>
      <vt:lpstr>MCE 2023</vt:lpstr>
      <vt:lpstr>PG&amp;E 2023</vt:lpstr>
      <vt:lpstr>SCE 2023</vt:lpstr>
      <vt:lpstr>SDGE 2023</vt:lpstr>
      <vt:lpstr>2022 Combined</vt:lpstr>
      <vt:lpstr>MCE 2022</vt:lpstr>
      <vt:lpstr>PG&amp;E 2022</vt:lpstr>
      <vt:lpstr>SCE 2022</vt:lpstr>
      <vt:lpstr>SDGE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Lemma, Yeshi</dc:creator>
  <cp:lastModifiedBy>Lemma, Yeshi</cp:lastModifiedBy>
  <dcterms:created xsi:type="dcterms:W3CDTF">2023-03-17T21:20:50Z</dcterms:created>
  <dcterms:modified xsi:type="dcterms:W3CDTF">2023-03-17T22:13:20Z</dcterms:modified>
</cp:coreProperties>
</file>