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uc.sharepoint.com/sites/EEBranch/Shared Documents/Branch Projects/Market Access Program 2022/Reporting/Monthly &amp; Quarterly Reporting/"/>
    </mc:Choice>
  </mc:AlternateContent>
  <xr:revisionPtr revIDLastSave="566" documentId="11_2073C347196BBD5EFE1F553A13F6918E2D73012A" xr6:coauthVersionLast="47" xr6:coauthVersionMax="47" xr10:uidLastSave="{74008B00-6677-4147-9CD4-BC8C9B0992F4}"/>
  <bookViews>
    <workbookView xWindow="-108" yWindow="-108" windowWidth="23256" windowHeight="12576" xr2:uid="{00000000-000D-0000-FFFF-FFFF00000000}"/>
  </bookViews>
  <sheets>
    <sheet name="Combined" sheetId="5" r:id="rId1"/>
    <sheet name="Data Dictionary" sheetId="8" r:id="rId2"/>
    <sheet name="Key Metrics" sheetId="7" r:id="rId3"/>
    <sheet name="MCE" sheetId="1" r:id="rId4"/>
    <sheet name="PG&amp;E" sheetId="2" r:id="rId5"/>
    <sheet name="SCE" sheetId="3" r:id="rId6"/>
    <sheet name="SDGE" sheetId="4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5" l="1"/>
  <c r="I4" i="5"/>
  <c r="I5" i="5"/>
  <c r="I7" i="5"/>
  <c r="I8" i="5"/>
  <c r="I9" i="5"/>
  <c r="I10" i="5"/>
  <c r="I12" i="5"/>
  <c r="I13" i="5"/>
  <c r="I14" i="5"/>
  <c r="I15" i="5"/>
  <c r="I16" i="5"/>
  <c r="I17" i="5"/>
  <c r="I18" i="5"/>
  <c r="I21" i="5"/>
  <c r="I22" i="5"/>
  <c r="I24" i="5"/>
  <c r="I25" i="5"/>
  <c r="I26" i="5"/>
  <c r="I27" i="5"/>
  <c r="I28" i="5"/>
  <c r="I29" i="5"/>
  <c r="B29" i="3"/>
  <c r="C29" i="3" s="1"/>
  <c r="D29" i="3" s="1"/>
  <c r="M28" i="3"/>
  <c r="I28" i="3"/>
  <c r="E28" i="3"/>
  <c r="N28" i="3" s="1"/>
  <c r="M27" i="3"/>
  <c r="N27" i="3" s="1"/>
  <c r="I22" i="3"/>
  <c r="I21" i="3"/>
  <c r="I18" i="3"/>
  <c r="I17" i="3"/>
  <c r="I16" i="3"/>
  <c r="I15" i="3"/>
  <c r="I14" i="3"/>
  <c r="I13" i="3"/>
  <c r="I12" i="3"/>
  <c r="I10" i="3"/>
  <c r="I9" i="3"/>
  <c r="I8" i="3"/>
  <c r="I7" i="3"/>
  <c r="M4" i="3"/>
  <c r="N4" i="3" s="1"/>
  <c r="I3" i="3"/>
  <c r="N3" i="3" s="1"/>
  <c r="G7" i="5"/>
  <c r="G9" i="5"/>
  <c r="G12" i="5"/>
  <c r="G15" i="5"/>
  <c r="G17" i="5"/>
  <c r="G21" i="5"/>
  <c r="H3" i="5"/>
  <c r="H4" i="5"/>
  <c r="H5" i="5"/>
  <c r="H7" i="5"/>
  <c r="H8" i="5"/>
  <c r="H9" i="5"/>
  <c r="H10" i="5"/>
  <c r="H12" i="5"/>
  <c r="H13" i="5"/>
  <c r="H14" i="5"/>
  <c r="H15" i="5"/>
  <c r="H16" i="5"/>
  <c r="H17" i="5"/>
  <c r="H18" i="5"/>
  <c r="H21" i="5"/>
  <c r="H22" i="5"/>
  <c r="H24" i="5"/>
  <c r="H25" i="5"/>
  <c r="H26" i="5"/>
  <c r="H27" i="5"/>
  <c r="H28" i="5"/>
  <c r="L8" i="5"/>
  <c r="F3" i="5"/>
  <c r="F4" i="5"/>
  <c r="F5" i="5"/>
  <c r="F7" i="5"/>
  <c r="F8" i="5"/>
  <c r="F9" i="5"/>
  <c r="F10" i="5"/>
  <c r="F12" i="5"/>
  <c r="F13" i="5"/>
  <c r="F14" i="5"/>
  <c r="F15" i="5"/>
  <c r="F16" i="5"/>
  <c r="F17" i="5"/>
  <c r="F18" i="5"/>
  <c r="F21" i="5"/>
  <c r="F22" i="5"/>
  <c r="F24" i="5"/>
  <c r="F25" i="5"/>
  <c r="F26" i="5"/>
  <c r="F27" i="5"/>
  <c r="F28" i="5"/>
  <c r="E3" i="5"/>
  <c r="L3" i="5"/>
  <c r="L5" i="5"/>
  <c r="L10" i="5"/>
  <c r="L13" i="5"/>
  <c r="L14" i="5"/>
  <c r="L16" i="5"/>
  <c r="L18" i="5"/>
  <c r="L24" i="5"/>
  <c r="L25" i="5"/>
  <c r="C3" i="5"/>
  <c r="D3" i="5"/>
  <c r="C4" i="5"/>
  <c r="D4" i="5"/>
  <c r="E4" i="5"/>
  <c r="C5" i="5"/>
  <c r="D5" i="5"/>
  <c r="E5" i="5"/>
  <c r="C7" i="5"/>
  <c r="L7" i="5" s="1"/>
  <c r="D7" i="5"/>
  <c r="E7" i="5"/>
  <c r="C8" i="5"/>
  <c r="D8" i="5"/>
  <c r="E8" i="5"/>
  <c r="C9" i="5"/>
  <c r="L9" i="5" s="1"/>
  <c r="D9" i="5"/>
  <c r="E9" i="5"/>
  <c r="C10" i="5"/>
  <c r="D10" i="5"/>
  <c r="E10" i="5"/>
  <c r="C12" i="5"/>
  <c r="D12" i="5"/>
  <c r="E12" i="5"/>
  <c r="C13" i="5"/>
  <c r="D13" i="5"/>
  <c r="E13" i="5"/>
  <c r="C14" i="5"/>
  <c r="D14" i="5"/>
  <c r="E14" i="5"/>
  <c r="C15" i="5"/>
  <c r="L15" i="5" s="1"/>
  <c r="D15" i="5"/>
  <c r="E15" i="5"/>
  <c r="C16" i="5"/>
  <c r="D16" i="5"/>
  <c r="E16" i="5"/>
  <c r="C17" i="5"/>
  <c r="L17" i="5" s="1"/>
  <c r="D17" i="5"/>
  <c r="E17" i="5"/>
  <c r="C18" i="5"/>
  <c r="D18" i="5"/>
  <c r="E18" i="5"/>
  <c r="C21" i="5"/>
  <c r="D21" i="5"/>
  <c r="E21" i="5"/>
  <c r="C22" i="5"/>
  <c r="D22" i="5"/>
  <c r="E22" i="5"/>
  <c r="D24" i="5"/>
  <c r="E24" i="5"/>
  <c r="D25" i="5"/>
  <c r="E25" i="5"/>
  <c r="D26" i="5"/>
  <c r="E26" i="5"/>
  <c r="D27" i="5"/>
  <c r="E27" i="5"/>
  <c r="D28" i="5"/>
  <c r="E28" i="5"/>
  <c r="B25" i="5"/>
  <c r="B26" i="5"/>
  <c r="B27" i="5"/>
  <c r="B28" i="5"/>
  <c r="B24" i="5"/>
  <c r="B22" i="5"/>
  <c r="L22" i="5" s="1"/>
  <c r="B21" i="5"/>
  <c r="B13" i="5"/>
  <c r="B14" i="5"/>
  <c r="B15" i="5"/>
  <c r="B16" i="5"/>
  <c r="B17" i="5"/>
  <c r="B18" i="5"/>
  <c r="B12" i="5"/>
  <c r="B8" i="5"/>
  <c r="B9" i="5"/>
  <c r="B10" i="5"/>
  <c r="B7" i="5"/>
  <c r="B4" i="5"/>
  <c r="B5" i="5"/>
  <c r="B3" i="5"/>
  <c r="B2" i="7"/>
  <c r="B5" i="7"/>
  <c r="B4" i="7"/>
  <c r="B6" i="7"/>
  <c r="B3" i="7"/>
  <c r="F29" i="3" l="1"/>
  <c r="G29" i="3" s="1"/>
  <c r="H29" i="3" s="1"/>
  <c r="E29" i="3"/>
  <c r="B29" i="5"/>
  <c r="L21" i="5"/>
  <c r="B7" i="7" s="1"/>
  <c r="L12" i="5"/>
  <c r="L27" i="5"/>
  <c r="L28" i="5"/>
  <c r="D29" i="5"/>
  <c r="J29" i="3" l="1"/>
  <c r="K29" i="3" s="1"/>
  <c r="I29" i="3"/>
  <c r="L26" i="5"/>
  <c r="F29" i="5"/>
  <c r="L29" i="5"/>
  <c r="E29" i="5"/>
  <c r="H29" i="5" l="1"/>
</calcChain>
</file>

<file path=xl/sharedStrings.xml><?xml version="1.0" encoding="utf-8"?>
<sst xmlns="http://schemas.openxmlformats.org/spreadsheetml/2006/main" count="704" uniqueCount="99">
  <si>
    <t>Metric</t>
  </si>
  <si>
    <t>June</t>
  </si>
  <si>
    <t>Q2</t>
  </si>
  <si>
    <t>July</t>
  </si>
  <si>
    <t>August</t>
  </si>
  <si>
    <t>September</t>
  </si>
  <si>
    <t>Q3</t>
  </si>
  <si>
    <t>October</t>
  </si>
  <si>
    <t>November</t>
  </si>
  <si>
    <t>December</t>
  </si>
  <si>
    <t>Q4</t>
  </si>
  <si>
    <t>YTD</t>
  </si>
  <si>
    <t>Enrollments</t>
  </si>
  <si>
    <t>Enrolled Implementers</t>
  </si>
  <si>
    <t>Pipeline Projects</t>
  </si>
  <si>
    <t>Completed Projects</t>
  </si>
  <si>
    <t>Demand Savings</t>
  </si>
  <si>
    <t>Measured Summer Peak Savings (kW)</t>
  </si>
  <si>
    <t>Forecasted Summer Peak Savings (kW)</t>
  </si>
  <si>
    <t>Measured Summer Net Peak Savings (kW)</t>
  </si>
  <si>
    <t>Forecasted Summer Net Peak Savings (kW)</t>
  </si>
  <si>
    <t>Energy Savings</t>
  </si>
  <si>
    <t>Measured First Year Savings (kWh)</t>
  </si>
  <si>
    <t>Forecasted First Year Savings (kWh)</t>
  </si>
  <si>
    <t>Forecasted Lifecycle Savings (kWh)</t>
  </si>
  <si>
    <t>Measured Summer Peak Energy Savings (kWh)</t>
  </si>
  <si>
    <t>Forecasted Summer Peak Energy Savings (kWh)</t>
  </si>
  <si>
    <t>Measured Summer Net Peak Energy Savings (kWh)</t>
  </si>
  <si>
    <t>Forecasted Summer Net Peak Energy Savings (kWh)</t>
  </si>
  <si>
    <t>Average Estimated Useful Life</t>
  </si>
  <si>
    <t>TSB</t>
  </si>
  <si>
    <t>Total System Benefit ($)</t>
  </si>
  <si>
    <t>Forecasted Total System Benefit</t>
  </si>
  <si>
    <t>Budget Utilization</t>
  </si>
  <si>
    <t>Program Budget ($)</t>
  </si>
  <si>
    <t>Implementer Payments ($)</t>
  </si>
  <si>
    <t>Forecasted Implementer Payments ($)</t>
  </si>
  <si>
    <t>Budget Reserved ($)</t>
  </si>
  <si>
    <t>Admin Spending ($)</t>
  </si>
  <si>
    <t>Remaining Budget Available ($)</t>
  </si>
  <si>
    <t>Reported Monthly</t>
  </si>
  <si>
    <t>Reported Quarterly</t>
  </si>
  <si>
    <t>YTD (PY 2022)</t>
  </si>
  <si>
    <t>Description</t>
  </si>
  <si>
    <t> </t>
  </si>
  <si>
    <t>Enrolled Aggregators</t>
  </si>
  <si>
    <t>Yes</t>
  </si>
  <si>
    <t>Aggregators (entities that enroll in Market Access programs, submit projects for savings measurement and are paid based on the savings they achieve) that have entered an agreement to install projects</t>
  </si>
  <si>
    <t>Number of projects with reserved funds for an incentive, pending installation</t>
  </si>
  <si>
    <t>Completed (installed) Projects</t>
  </si>
  <si>
    <t xml:space="preserve">Number of grid operational projects that are being measured for savings. </t>
  </si>
  <si>
    <t>Average demand savings of installed projects between 4-9pm for each month between June 1 and Sept.30. Averaged across all peak hours of the month. Measured in kWh/hr.</t>
  </si>
  <si>
    <t>Forecasted summer peak savings across all installed projects (4-9pm)</t>
  </si>
  <si>
    <t>Average demand savings of installed projects for the reporting period. Averaged across all net peak hours (7-9pm)</t>
  </si>
  <si>
    <t>Forecasted summer net peak savings across all installed projects (7-9pm)</t>
  </si>
  <si>
    <t>Measured first year kWh savings across all installed projects</t>
  </si>
  <si>
    <t>Forecasted first year kWh savings across all installed projects</t>
  </si>
  <si>
    <t>Forecasted lifecycle kWh savings across all installed projects</t>
  </si>
  <si>
    <t>Sum of energy savings (kWh) of installed projects between 4-9pm for each month from June 1 through September 30</t>
  </si>
  <si>
    <t xml:space="preserve">Sum of forecasted energy savings (kWh) of installed projects between 4-9pm from June 1 through September 30.  </t>
  </si>
  <si>
    <t>Sum of energy savings (kWh) of installed projects between 7-9pm for each month  from June 1 through September 30.</t>
  </si>
  <si>
    <t>Sum of forecasted energy savings (kWh) of installed projects between 7-9pm from June 1 through September 30.</t>
  </si>
  <si>
    <t>For all installed projects</t>
  </si>
  <si>
    <t>Measured TSB from installed projects to date using CPUC adopted avoided costs</t>
  </si>
  <si>
    <t>Forecasted TSB from installed projects using CPUC adopted avoided costs</t>
  </si>
  <si>
    <t>Budget from advice letter approved for PY 2022</t>
  </si>
  <si>
    <t>Aggregator Payments ($)</t>
  </si>
  <si>
    <t>Payments made to aggregators (entities that enroll in Market Access programs, submit projects for savings measurement and are paid based on the savings they achieve) to date</t>
  </si>
  <si>
    <t>Forecasted Aggregator Payments ($)</t>
  </si>
  <si>
    <t>Total payments expected for installed projects including payments to date</t>
  </si>
  <si>
    <t>Budget reserved for pipeline projects</t>
  </si>
  <si>
    <t>Program Spending (Non-Incentive) ($)</t>
  </si>
  <si>
    <t>Budget spent on all non-incentive costs (program expenditures not including payments to aggregators, defined above)</t>
  </si>
  <si>
    <t>Budget available at closing of reporting month. Calculated as annual program budget minus aggregator payments, budget reserved and admin spending</t>
  </si>
  <si>
    <t>Year to Date</t>
  </si>
  <si>
    <t>Completed Projects:</t>
  </si>
  <si>
    <t>Measured Summer Peak Savings (KW):</t>
  </si>
  <si>
    <t>Measured Summer Net Peak Savings (KW):</t>
  </si>
  <si>
    <t>Forecasted Summer Peak Savings (KW):</t>
  </si>
  <si>
    <t>Forecasted Summer Net Peak Savings (KW):</t>
  </si>
  <si>
    <t>Total System Benefit:</t>
  </si>
  <si>
    <t>N/A</t>
  </si>
  <si>
    <t xml:space="preserve"> $                   -  </t>
  </si>
  <si>
    <t xml:space="preserve"> $                       -  </t>
  </si>
  <si>
    <t xml:space="preserve"> $                      -  </t>
  </si>
  <si>
    <t xml:space="preserve"> $                         -  </t>
  </si>
  <si>
    <t xml:space="preserve"> $                -  </t>
  </si>
  <si>
    <t xml:space="preserve"> Total Q2</t>
  </si>
  <si>
    <t>Total Q3</t>
  </si>
  <si>
    <t>Total Q4</t>
  </si>
  <si>
    <t xml:space="preserve">                       -  </t>
  </si>
  <si>
    <t xml:space="preserve"> $                  -  </t>
  </si>
  <si>
    <t xml:space="preserve"> $                    -  </t>
  </si>
  <si>
    <t>Forecasted Total System Benefit ($)</t>
  </si>
  <si>
    <t>Program Budget ($) - 2022 Only</t>
  </si>
  <si>
    <t xml:space="preserve">   </t>
  </si>
  <si>
    <t>April</t>
  </si>
  <si>
    <t>May</t>
  </si>
  <si>
    <t xml:space="preserve"> $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</si>
</sst>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[$$-409]* #,##0.00_);_([$$-409]* \(#,##0.00\);_([$$-409]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color rgb="FFFFFFFF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0594E"/>
        <bgColor rgb="FF00594E"/>
      </patternFill>
    </fill>
    <fill>
      <patternFill patternType="solid">
        <fgColor rgb="FF00927E"/>
        <bgColor rgb="FF00927E"/>
      </patternFill>
    </fill>
    <fill>
      <patternFill patternType="solid">
        <fgColor rgb="FFD0CECE"/>
        <bgColor rgb="FFD0CECE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1" xfId="0" applyFont="1" applyBorder="1"/>
    <xf numFmtId="0" fontId="3" fillId="0" borderId="5" xfId="0" applyFont="1" applyBorder="1"/>
    <xf numFmtId="0" fontId="4" fillId="0" borderId="11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2" fillId="0" borderId="11" xfId="0" applyFont="1" applyBorder="1"/>
    <xf numFmtId="0" fontId="6" fillId="0" borderId="11" xfId="0" applyFont="1" applyBorder="1"/>
    <xf numFmtId="0" fontId="2" fillId="0" borderId="5" xfId="0" applyFont="1" applyBorder="1"/>
    <xf numFmtId="0" fontId="0" fillId="0" borderId="5" xfId="0" applyBorder="1"/>
    <xf numFmtId="0" fontId="2" fillId="5" borderId="5" xfId="0" applyFont="1" applyFill="1" applyBorder="1"/>
    <xf numFmtId="0" fontId="0" fillId="5" borderId="5" xfId="0" applyFill="1" applyBorder="1"/>
    <xf numFmtId="0" fontId="4" fillId="0" borderId="5" xfId="0" applyFont="1" applyFill="1" applyBorder="1" applyAlignment="1">
      <alignment horizontal="left" indent="1"/>
    </xf>
    <xf numFmtId="2" fontId="0" fillId="0" borderId="5" xfId="0" applyNumberFormat="1" applyBorder="1"/>
    <xf numFmtId="0" fontId="5" fillId="0" borderId="5" xfId="0" applyFont="1" applyFill="1" applyBorder="1" applyAlignment="1">
      <alignment horizontal="left" indent="1"/>
    </xf>
    <xf numFmtId="0" fontId="6" fillId="5" borderId="5" xfId="0" applyFont="1" applyFill="1" applyBorder="1"/>
    <xf numFmtId="44" fontId="0" fillId="0" borderId="5" xfId="0" applyNumberFormat="1" applyBorder="1"/>
    <xf numFmtId="164" fontId="0" fillId="0" borderId="0" xfId="0" applyNumberFormat="1"/>
    <xf numFmtId="44" fontId="0" fillId="0" borderId="0" xfId="0" applyNumberFormat="1"/>
    <xf numFmtId="165" fontId="0" fillId="0" borderId="5" xfId="1" applyNumberFormat="1" applyFont="1" applyBorder="1"/>
    <xf numFmtId="165" fontId="0" fillId="5" borderId="5" xfId="1" applyNumberFormat="1" applyFont="1" applyFill="1" applyBorder="1"/>
    <xf numFmtId="0" fontId="2" fillId="0" borderId="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/>
    <xf numFmtId="0" fontId="5" fillId="0" borderId="11" xfId="0" applyFont="1" applyBorder="1"/>
    <xf numFmtId="0" fontId="5" fillId="0" borderId="10" xfId="0" applyFont="1" applyBorder="1"/>
    <xf numFmtId="0" fontId="3" fillId="0" borderId="19" xfId="0" applyFont="1" applyBorder="1"/>
    <xf numFmtId="0" fontId="0" fillId="0" borderId="20" xfId="0" applyBorder="1"/>
    <xf numFmtId="0" fontId="3" fillId="0" borderId="21" xfId="0" applyFont="1" applyBorder="1"/>
    <xf numFmtId="0" fontId="0" fillId="0" borderId="22" xfId="0" applyBorder="1"/>
    <xf numFmtId="0" fontId="7" fillId="2" borderId="5" xfId="0" applyFont="1" applyFill="1" applyBorder="1"/>
    <xf numFmtId="0" fontId="7" fillId="3" borderId="15" xfId="0" applyFont="1" applyFill="1" applyBorder="1"/>
    <xf numFmtId="0" fontId="8" fillId="0" borderId="15" xfId="0" applyFont="1" applyBorder="1" applyAlignment="1">
      <alignment horizontal="left"/>
    </xf>
    <xf numFmtId="2" fontId="8" fillId="0" borderId="15" xfId="0" applyNumberFormat="1" applyFont="1" applyBorder="1" applyAlignment="1">
      <alignment horizontal="left"/>
    </xf>
    <xf numFmtId="2" fontId="9" fillId="0" borderId="15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8" fillId="0" borderId="0" xfId="0" applyFont="1" applyFill="1" applyBorder="1" applyAlignment="1"/>
    <xf numFmtId="0" fontId="10" fillId="3" borderId="0" xfId="0" applyFont="1" applyFill="1" applyBorder="1" applyAlignment="1"/>
    <xf numFmtId="0" fontId="8" fillId="4" borderId="0" xfId="0" applyFont="1" applyFill="1" applyBorder="1" applyAlignment="1"/>
    <xf numFmtId="6" fontId="8" fillId="0" borderId="0" xfId="0" applyNumberFormat="1" applyFont="1" applyFill="1" applyBorder="1" applyAlignment="1"/>
    <xf numFmtId="8" fontId="8" fillId="0" borderId="0" xfId="0" applyNumberFormat="1" applyFont="1" applyFill="1" applyBorder="1" applyAlignment="1"/>
    <xf numFmtId="0" fontId="8" fillId="0" borderId="12" xfId="0" applyFont="1" applyFill="1" applyBorder="1" applyAlignment="1"/>
    <xf numFmtId="8" fontId="8" fillId="0" borderId="12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11" fillId="2" borderId="13" xfId="0" applyFont="1" applyFill="1" applyBorder="1" applyAlignment="1"/>
    <xf numFmtId="0" fontId="11" fillId="2" borderId="14" xfId="0" applyFont="1" applyFill="1" applyBorder="1" applyAlignment="1"/>
    <xf numFmtId="0" fontId="11" fillId="3" borderId="6" xfId="0" applyFont="1" applyFill="1" applyBorder="1" applyAlignment="1"/>
    <xf numFmtId="0" fontId="12" fillId="4" borderId="6" xfId="0" applyFont="1" applyFill="1" applyBorder="1" applyAlignment="1"/>
    <xf numFmtId="0" fontId="12" fillId="0" borderId="6" xfId="0" applyFont="1" applyFill="1" applyBorder="1" applyAlignment="1"/>
    <xf numFmtId="0" fontId="8" fillId="3" borderId="0" xfId="0" applyFont="1" applyFill="1" applyBorder="1" applyAlignment="1"/>
    <xf numFmtId="4" fontId="12" fillId="0" borderId="6" xfId="0" applyNumberFormat="1" applyFont="1" applyFill="1" applyBorder="1" applyAlignment="1"/>
    <xf numFmtId="4" fontId="8" fillId="0" borderId="0" xfId="0" applyNumberFormat="1" applyFont="1" applyFill="1" applyBorder="1" applyAlignment="1"/>
    <xf numFmtId="6" fontId="8" fillId="0" borderId="6" xfId="0" applyNumberFormat="1" applyFont="1" applyFill="1" applyBorder="1" applyAlignment="1"/>
    <xf numFmtId="0" fontId="8" fillId="4" borderId="6" xfId="0" applyFont="1" applyFill="1" applyBorder="1" applyAlignment="1"/>
    <xf numFmtId="6" fontId="12" fillId="0" borderId="6" xfId="0" applyNumberFormat="1" applyFont="1" applyFill="1" applyBorder="1" applyAlignment="1"/>
    <xf numFmtId="8" fontId="12" fillId="0" borderId="6" xfId="0" applyNumberFormat="1" applyFont="1" applyFill="1" applyBorder="1" applyAlignment="1"/>
    <xf numFmtId="0" fontId="12" fillId="4" borderId="16" xfId="0" applyFont="1" applyFill="1" applyBorder="1" applyAlignment="1"/>
    <xf numFmtId="8" fontId="12" fillId="0" borderId="16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11" xfId="0" applyFont="1" applyFill="1" applyBorder="1" applyAlignment="1"/>
    <xf numFmtId="0" fontId="4" fillId="0" borderId="11" xfId="0" applyFont="1" applyFill="1" applyBorder="1" applyAlignment="1"/>
    <xf numFmtId="0" fontId="5" fillId="0" borderId="11" xfId="0" applyFont="1" applyFill="1" applyBorder="1" applyAlignment="1"/>
    <xf numFmtId="0" fontId="6" fillId="0" borderId="11" xfId="0" applyFont="1" applyFill="1" applyBorder="1" applyAlignment="1"/>
    <xf numFmtId="8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0" borderId="6" xfId="0" applyNumberFormat="1" applyFont="1" applyFill="1" applyBorder="1" applyAlignment="1"/>
    <xf numFmtId="3" fontId="4" fillId="0" borderId="7" xfId="0" applyNumberFormat="1" applyFont="1" applyFill="1" applyBorder="1" applyAlignment="1"/>
    <xf numFmtId="6" fontId="4" fillId="0" borderId="0" xfId="0" applyNumberFormat="1" applyFont="1" applyFill="1" applyBorder="1" applyAlignment="1"/>
    <xf numFmtId="6" fontId="4" fillId="0" borderId="6" xfId="0" applyNumberFormat="1" applyFont="1" applyFill="1" applyBorder="1" applyAlignment="1"/>
    <xf numFmtId="6" fontId="4" fillId="0" borderId="7" xfId="0" applyNumberFormat="1" applyFont="1" applyFill="1" applyBorder="1" applyAlignment="1"/>
    <xf numFmtId="6" fontId="4" fillId="0" borderId="8" xfId="0" applyNumberFormat="1" applyFont="1" applyFill="1" applyBorder="1" applyAlignment="1"/>
    <xf numFmtId="6" fontId="4" fillId="0" borderId="9" xfId="0" applyNumberFormat="1" applyFont="1" applyFill="1" applyBorder="1" applyAlignment="1"/>
    <xf numFmtId="6" fontId="4" fillId="0" borderId="10" xfId="0" applyNumberFormat="1" applyFont="1" applyFill="1" applyBorder="1" applyAlignment="1"/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0" xfId="0" applyFont="1"/>
    <xf numFmtId="0" fontId="0" fillId="0" borderId="6" xfId="0" applyBorder="1"/>
    <xf numFmtId="0" fontId="0" fillId="0" borderId="7" xfId="0" applyBorder="1"/>
    <xf numFmtId="0" fontId="4" fillId="0" borderId="0" xfId="0" applyFont="1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6" xfId="2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166" fontId="0" fillId="0" borderId="0" xfId="0" applyNumberFormat="1"/>
    <xf numFmtId="166" fontId="0" fillId="0" borderId="6" xfId="0" applyNumberFormat="1" applyBorder="1"/>
    <xf numFmtId="0" fontId="6" fillId="0" borderId="0" xfId="0" applyFont="1"/>
    <xf numFmtId="0" fontId="0" fillId="0" borderId="23" xfId="0" applyBorder="1" applyAlignment="1">
      <alignment horizontal="center" vertical="center"/>
    </xf>
    <xf numFmtId="44" fontId="0" fillId="0" borderId="0" xfId="2" applyFont="1" applyBorder="1"/>
    <xf numFmtId="44" fontId="0" fillId="0" borderId="6" xfId="2" applyFont="1" applyFill="1" applyBorder="1"/>
    <xf numFmtId="44" fontId="0" fillId="0" borderId="7" xfId="2" applyFont="1" applyBorder="1"/>
    <xf numFmtId="8" fontId="4" fillId="0" borderId="0" xfId="0" applyNumberFormat="1" applyFont="1"/>
    <xf numFmtId="8" fontId="4" fillId="0" borderId="7" xfId="0" applyNumberFormat="1" applyFont="1" applyBorder="1"/>
    <xf numFmtId="44" fontId="0" fillId="0" borderId="23" xfId="2" applyFont="1" applyBorder="1"/>
    <xf numFmtId="44" fontId="0" fillId="0" borderId="0" xfId="2" applyFont="1" applyBorder="1" applyAlignment="1">
      <alignment horizontal="center" vertical="center"/>
    </xf>
    <xf numFmtId="44" fontId="0" fillId="0" borderId="7" xfId="2" applyFont="1" applyBorder="1" applyAlignment="1">
      <alignment horizontal="center" vertical="center"/>
    </xf>
    <xf numFmtId="0" fontId="4" fillId="0" borderId="0" xfId="0" applyFont="1"/>
    <xf numFmtId="0" fontId="4" fillId="0" borderId="6" xfId="0" applyFont="1" applyBorder="1"/>
    <xf numFmtId="44" fontId="0" fillId="0" borderId="23" xfId="2" applyFont="1" applyBorder="1" applyAlignment="1">
      <alignment horizontal="center" vertical="center"/>
    </xf>
    <xf numFmtId="44" fontId="4" fillId="0" borderId="0" xfId="2" applyFont="1" applyFill="1" applyBorder="1" applyAlignment="1"/>
    <xf numFmtId="44" fontId="4" fillId="0" borderId="6" xfId="0" applyNumberFormat="1" applyFont="1" applyBorder="1" applyAlignment="1">
      <alignment horizontal="left"/>
    </xf>
    <xf numFmtId="44" fontId="0" fillId="0" borderId="7" xfId="0" applyNumberFormat="1" applyBorder="1" applyAlignment="1">
      <alignment horizontal="left"/>
    </xf>
    <xf numFmtId="44" fontId="0" fillId="0" borderId="0" xfId="2" applyFont="1" applyFill="1" applyBorder="1"/>
    <xf numFmtId="44" fontId="0" fillId="0" borderId="6" xfId="0" applyNumberFormat="1" applyBorder="1"/>
    <xf numFmtId="44" fontId="0" fillId="0" borderId="8" xfId="2" applyFont="1" applyBorder="1" applyAlignment="1">
      <alignment horizontal="center" vertical="center"/>
    </xf>
    <xf numFmtId="44" fontId="0" fillId="0" borderId="9" xfId="0" applyNumberFormat="1" applyBorder="1"/>
    <xf numFmtId="44" fontId="0" fillId="0" borderId="9" xfId="2" applyFont="1" applyFill="1" applyBorder="1"/>
    <xf numFmtId="44" fontId="4" fillId="0" borderId="8" xfId="0" applyNumberFormat="1" applyFont="1" applyBorder="1"/>
    <xf numFmtId="0" fontId="4" fillId="0" borderId="8" xfId="0" applyFont="1" applyBorder="1"/>
    <xf numFmtId="0" fontId="4" fillId="0" borderId="9" xfId="0" applyFont="1" applyBorder="1"/>
    <xf numFmtId="44" fontId="0" fillId="0" borderId="10" xfId="0" applyNumberFormat="1" applyBorder="1"/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6" fontId="0" fillId="0" borderId="5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C4AD2-AFE1-444A-BE2F-91ED8B2797F3}">
  <dimension ref="A1:L32"/>
  <sheetViews>
    <sheetView tabSelected="1" workbookViewId="0">
      <pane ySplit="1" topLeftCell="A12" activePane="bottomLeft" state="frozen"/>
      <selection pane="bottomLeft" activeCell="G24" sqref="G24:G29"/>
    </sheetView>
  </sheetViews>
  <sheetFormatPr defaultColWidth="9.140625" defaultRowHeight="14.45"/>
  <cols>
    <col min="1" max="1" width="48.5703125" style="8" bestFit="1" customWidth="1"/>
    <col min="2" max="6" width="15.85546875" style="8" bestFit="1" customWidth="1"/>
    <col min="7" max="7" width="14.7109375" style="8" bestFit="1" customWidth="1"/>
    <col min="8" max="8" width="15.85546875" style="8" bestFit="1" customWidth="1"/>
    <col min="9" max="9" width="14.85546875" style="8" customWidth="1"/>
    <col min="10" max="10" width="12.5703125" style="8" bestFit="1" customWidth="1"/>
    <col min="11" max="11" width="9.140625" style="8"/>
    <col min="12" max="12" width="15.85546875" style="8" bestFit="1" customWidth="1"/>
    <col min="13" max="16384" width="9.140625" style="8"/>
  </cols>
  <sheetData>
    <row r="1" spans="1:12">
      <c r="A1" s="7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s="10" customFormat="1">
      <c r="A2" s="9" t="s">
        <v>12</v>
      </c>
    </row>
    <row r="3" spans="1:12">
      <c r="A3" s="11" t="s">
        <v>13</v>
      </c>
      <c r="B3" s="8">
        <f>SUM(MCE!B3,'PG&amp;E'!B3,SCE!D3,SDGE!B3)</f>
        <v>29</v>
      </c>
      <c r="C3" s="8">
        <f>SUM(MCE!C3,'PG&amp;E'!C3,SCE!E3,SDGE!C3)</f>
        <v>0</v>
      </c>
      <c r="D3" s="8">
        <f>SUM(MCE!D3,'PG&amp;E'!D3,SCE!F3,SDGE!D3)</f>
        <v>31</v>
      </c>
      <c r="E3" s="8">
        <f>SUM(MCE!E3,'PG&amp;E'!E3,SCE!G3,SDGE!E3)</f>
        <v>18</v>
      </c>
      <c r="F3" s="8">
        <f>SUM(MCE!F3,'PG&amp;E'!F3,SCE!H3,SDGE!F3)</f>
        <v>12</v>
      </c>
      <c r="H3" s="8">
        <f>SUM(MCE!H3,'PG&amp;E'!H3,SCE!J3,SDGE!H3)</f>
        <v>5</v>
      </c>
      <c r="I3" s="8">
        <f>SUM(MCE!I3,'PG&amp;E'!I3,SCE!K3,SDGE!I3)</f>
        <v>4</v>
      </c>
      <c r="L3" s="8">
        <f>SUM(MCE!L3,'PG&amp;E'!L3,SCE!N3,SDGE!L3)</f>
        <v>99</v>
      </c>
    </row>
    <row r="4" spans="1:12">
      <c r="A4" s="11" t="s">
        <v>14</v>
      </c>
      <c r="B4" s="8">
        <f>SUM(MCE!B4,'PG&amp;E'!B4,SCE!D4,SDGE!B4)</f>
        <v>0</v>
      </c>
      <c r="C4" s="8">
        <f>SUM(MCE!C4,'PG&amp;E'!C4,SCE!E4,SDGE!C4)</f>
        <v>0</v>
      </c>
      <c r="D4" s="8">
        <f>SUM(MCE!D4,'PG&amp;E'!D4,SCE!F4,SDGE!D4)</f>
        <v>14</v>
      </c>
      <c r="E4" s="8">
        <f>SUM(MCE!E4,'PG&amp;E'!E4,SCE!G4,SDGE!E4)</f>
        <v>924</v>
      </c>
      <c r="F4" s="8">
        <f>SUM(MCE!F4,'PG&amp;E'!F4,SCE!H4,SDGE!F4)</f>
        <v>16</v>
      </c>
      <c r="H4" s="8">
        <f>SUM(MCE!H4,'PG&amp;E'!H4,SCE!J4,SDGE!H4)</f>
        <v>336</v>
      </c>
      <c r="I4" s="8">
        <f>SUM(MCE!I4,'PG&amp;E'!I4,SCE!K4,SDGE!I4)</f>
        <v>540</v>
      </c>
    </row>
    <row r="5" spans="1:12">
      <c r="A5" s="11" t="s">
        <v>15</v>
      </c>
      <c r="B5" s="8">
        <f>SUM(MCE!B5,'PG&amp;E'!B5,SCE!D5,SDGE!B5)</f>
        <v>0</v>
      </c>
      <c r="C5" s="8">
        <f>SUM(MCE!C5,'PG&amp;E'!C5,SCE!E5,SDGE!C5)</f>
        <v>0</v>
      </c>
      <c r="D5" s="8">
        <f>SUM(MCE!D5,'PG&amp;E'!D5,SCE!F5,SDGE!D5)</f>
        <v>0</v>
      </c>
      <c r="E5" s="8">
        <f>SUM(MCE!E5,'PG&amp;E'!E5,SCE!G5,SDGE!E5)</f>
        <v>727</v>
      </c>
      <c r="F5" s="8">
        <f>SUM(MCE!F5,'PG&amp;E'!F5,SCE!H5,SDGE!F5)</f>
        <v>102</v>
      </c>
      <c r="H5" s="8">
        <f>SUM(MCE!H5,'PG&amp;E'!H5,SCE!J5,SDGE!H5)</f>
        <v>144</v>
      </c>
      <c r="I5" s="8">
        <f>SUM(MCE!I5,'PG&amp;E'!I5,SCE!K5,SDGE!I5)</f>
        <v>5</v>
      </c>
      <c r="L5" s="8">
        <f>SUM(MCE!L5,'PG&amp;E'!L5,SCE!N5,SDGE!L5)</f>
        <v>978</v>
      </c>
    </row>
    <row r="6" spans="1:12" s="10" customFormat="1">
      <c r="A6" s="9" t="s">
        <v>16</v>
      </c>
    </row>
    <row r="7" spans="1:12">
      <c r="A7" s="11" t="s">
        <v>17</v>
      </c>
      <c r="B7" s="12">
        <f>SUM(MCE!B7,'PG&amp;E'!B7,SCE!D7,SDGE!B7)</f>
        <v>0</v>
      </c>
      <c r="C7" s="12">
        <f>SUM(MCE!C7,'PG&amp;E'!C7,SCE!E7,SDGE!C7)</f>
        <v>0</v>
      </c>
      <c r="D7" s="12">
        <f>SUM(MCE!D7,'PG&amp;E'!D7,SCE!F7,SDGE!D7)</f>
        <v>0</v>
      </c>
      <c r="E7" s="12">
        <f>SUM(MCE!E7,'PG&amp;E'!E7,SCE!G7,SDGE!E7)</f>
        <v>0</v>
      </c>
      <c r="F7" s="12">
        <f>SUM(MCE!F7,'PG&amp;E'!F7,SCE!H7,SDGE!F7)</f>
        <v>0</v>
      </c>
      <c r="G7" s="12">
        <f>SUM(MCE!G7,'PG&amp;E'!G7,SCE!I7,SDGE!G7)</f>
        <v>23.94</v>
      </c>
      <c r="H7" s="12">
        <f>SUM(MCE!H7,'PG&amp;E'!H7,SCE!J7,SDGE!H7)</f>
        <v>0</v>
      </c>
      <c r="I7" s="12">
        <f>SUM(MCE!I7,'PG&amp;E'!I7,SCE!K7,SDGE!I7)</f>
        <v>0</v>
      </c>
      <c r="J7" s="12"/>
      <c r="K7" s="12"/>
      <c r="L7" s="12">
        <f>SUM(C7,G7,K7)</f>
        <v>23.94</v>
      </c>
    </row>
    <row r="8" spans="1:12">
      <c r="A8" s="11" t="s">
        <v>18</v>
      </c>
      <c r="B8" s="12">
        <f>SUM(MCE!B8,'PG&amp;E'!B8,SCE!D8,SDGE!B8)</f>
        <v>0</v>
      </c>
      <c r="C8" s="12">
        <f>SUM(MCE!C8,'PG&amp;E'!C8,SCE!E8,SDGE!C8)</f>
        <v>0</v>
      </c>
      <c r="D8" s="12">
        <f>SUM(MCE!D8,'PG&amp;E'!D8,SCE!F8,SDGE!D8)</f>
        <v>0</v>
      </c>
      <c r="E8" s="12">
        <f>SUM(MCE!E8,'PG&amp;E'!E8,SCE!G8,SDGE!E8)</f>
        <v>155</v>
      </c>
      <c r="F8" s="18">
        <f>SUM(MCE!F8,'PG&amp;E'!F8,SCE!H8,SDGE!F8)</f>
        <v>18.07</v>
      </c>
      <c r="G8" s="18"/>
      <c r="H8" s="18">
        <f>SUM(MCE!H8,'PG&amp;E'!H8,SCE!J8,SDGE!H8)</f>
        <v>78</v>
      </c>
      <c r="I8" s="18">
        <f>SUM(MCE!I8,'PG&amp;E'!I8,SCE!K8,SDGE!I8)</f>
        <v>73</v>
      </c>
      <c r="J8" s="12"/>
      <c r="K8" s="12"/>
      <c r="L8" s="12">
        <f>SUM(MCE!L8,'PG&amp;E'!L8,SCE!N8,SDGE!L8)</f>
        <v>323.07</v>
      </c>
    </row>
    <row r="9" spans="1:12">
      <c r="A9" s="11" t="s">
        <v>19</v>
      </c>
      <c r="B9" s="12">
        <f>SUM(MCE!B9,'PG&amp;E'!B9,SCE!D9,SDGE!B9)</f>
        <v>0</v>
      </c>
      <c r="C9" s="12">
        <f>SUM(MCE!C9,'PG&amp;E'!C9,SCE!E9,SDGE!C9)</f>
        <v>0</v>
      </c>
      <c r="D9" s="12">
        <f>SUM(MCE!D9,'PG&amp;E'!D9,SCE!F9,SDGE!D9)</f>
        <v>0</v>
      </c>
      <c r="E9" s="12">
        <f>SUM(MCE!E9,'PG&amp;E'!E9,SCE!G9,SDGE!E9)</f>
        <v>0</v>
      </c>
      <c r="F9" s="18">
        <f>SUM(MCE!F9,'PG&amp;E'!F9,SCE!H9,SDGE!F9)</f>
        <v>0</v>
      </c>
      <c r="G9" s="18">
        <f>SUM(MCE!G9,'PG&amp;E'!G9,SCE!I9,SDGE!G9)</f>
        <v>9.1499999999999986</v>
      </c>
      <c r="H9" s="18">
        <f>SUM(MCE!H9,'PG&amp;E'!H9,SCE!J9,SDGE!H9)</f>
        <v>0</v>
      </c>
      <c r="I9" s="18">
        <f>SUM(MCE!I9,'PG&amp;E'!I9,SCE!K9,SDGE!I9)</f>
        <v>0</v>
      </c>
      <c r="J9" s="12"/>
      <c r="K9" s="12"/>
      <c r="L9" s="12">
        <f>SUM(C9,G9,K9)</f>
        <v>9.1499999999999986</v>
      </c>
    </row>
    <row r="10" spans="1:12">
      <c r="A10" s="11" t="s">
        <v>20</v>
      </c>
      <c r="B10" s="12">
        <f>SUM(MCE!B10,'PG&amp;E'!B10,SCE!D10,SDGE!B10)</f>
        <v>0</v>
      </c>
      <c r="C10" s="12">
        <f>SUM(MCE!C10,'PG&amp;E'!C10,SCE!E10,SDGE!C10)</f>
        <v>0</v>
      </c>
      <c r="D10" s="12">
        <f>SUM(MCE!D10,'PG&amp;E'!D10,SCE!F10,SDGE!D10)</f>
        <v>0</v>
      </c>
      <c r="E10" s="12">
        <f>SUM(MCE!E10,'PG&amp;E'!E10,SCE!G10,SDGE!E10)</f>
        <v>155</v>
      </c>
      <c r="F10" s="18">
        <f>SUM(MCE!F10,'PG&amp;E'!F10,SCE!H10,SDGE!F10)</f>
        <v>12.61</v>
      </c>
      <c r="G10" s="18"/>
      <c r="H10" s="18">
        <f>SUM(MCE!H10,'PG&amp;E'!H10,SCE!J10,SDGE!H10)</f>
        <v>65</v>
      </c>
      <c r="I10" s="18">
        <f>SUM(MCE!I10,'PG&amp;E'!I10,SCE!K10,SDGE!I10)</f>
        <v>50</v>
      </c>
      <c r="J10" s="12"/>
      <c r="K10" s="12"/>
      <c r="L10" s="12">
        <f>SUM(MCE!L10,'PG&amp;E'!L10,SCE!N10,SDGE!L10)</f>
        <v>282.61</v>
      </c>
    </row>
    <row r="11" spans="1:12" s="10" customFormat="1">
      <c r="A11" s="9" t="s">
        <v>21</v>
      </c>
      <c r="F11" s="19"/>
      <c r="G11" s="19"/>
      <c r="H11" s="19"/>
      <c r="I11" s="19"/>
    </row>
    <row r="12" spans="1:12">
      <c r="A12" s="11" t="s">
        <v>22</v>
      </c>
      <c r="B12" s="12">
        <f>SUM(MCE!B12,'PG&amp;E'!B12,SCE!D12,SDGE!B12)</f>
        <v>0</v>
      </c>
      <c r="C12" s="12">
        <f>SUM(MCE!C12,'PG&amp;E'!C12,SCE!E12,SDGE!C12)</f>
        <v>0</v>
      </c>
      <c r="D12" s="12">
        <f>SUM(MCE!D12,'PG&amp;E'!D12,SCE!F12,SDGE!D12)</f>
        <v>0</v>
      </c>
      <c r="E12" s="12">
        <f>SUM(MCE!E12,'PG&amp;E'!E12,SCE!G12,SDGE!E12)</f>
        <v>0</v>
      </c>
      <c r="F12" s="18">
        <f>SUM(MCE!F12,'PG&amp;E'!F12,SCE!H12,SDGE!F12)</f>
        <v>0</v>
      </c>
      <c r="G12" s="18">
        <f>SUM(MCE!G12,'PG&amp;E'!G12,SCE!I12,SDGE!G12)</f>
        <v>-51365.67</v>
      </c>
      <c r="H12" s="18">
        <f>SUM(MCE!H12,'PG&amp;E'!H12,SCE!J12,SDGE!H12)</f>
        <v>0</v>
      </c>
      <c r="I12" s="18">
        <f>SUM(MCE!I12,'PG&amp;E'!I12,SCE!K12,SDGE!I12)</f>
        <v>0</v>
      </c>
      <c r="J12" s="12"/>
      <c r="K12" s="12"/>
      <c r="L12" s="12">
        <f>SUM(C12,G12,K12)</f>
        <v>-51365.67</v>
      </c>
    </row>
    <row r="13" spans="1:12">
      <c r="A13" s="11" t="s">
        <v>23</v>
      </c>
      <c r="B13" s="12">
        <f>SUM(MCE!B13,'PG&amp;E'!B13,SCE!D13,SDGE!B13)</f>
        <v>0</v>
      </c>
      <c r="C13" s="12">
        <f>SUM(MCE!C13,'PG&amp;E'!C13,SCE!E13,SDGE!C13)</f>
        <v>0</v>
      </c>
      <c r="D13" s="12">
        <f>SUM(MCE!D13,'PG&amp;E'!D13,SCE!F13,SDGE!D13)</f>
        <v>0</v>
      </c>
      <c r="E13" s="12">
        <f>SUM(MCE!E13,'PG&amp;E'!E13,SCE!G13,SDGE!E13)</f>
        <v>35171</v>
      </c>
      <c r="F13" s="18">
        <f>SUM(MCE!F13,'PG&amp;E'!F13,SCE!H13,SDGE!F13)</f>
        <v>140183.84</v>
      </c>
      <c r="G13" s="18"/>
      <c r="H13" s="18">
        <f>SUM(MCE!H13,'PG&amp;E'!H13,SCE!J13,SDGE!H13)</f>
        <v>436422</v>
      </c>
      <c r="I13" s="18">
        <f>SUM(MCE!I13,'PG&amp;E'!I13,SCE!K13,SDGE!I13)</f>
        <v>620689</v>
      </c>
      <c r="J13" s="12"/>
      <c r="K13" s="12"/>
      <c r="L13" s="12">
        <f>SUM(MCE!L13,'PG&amp;E'!L13,SCE!N13,SDGE!L13)</f>
        <v>1232465.8400000001</v>
      </c>
    </row>
    <row r="14" spans="1:12">
      <c r="A14" s="13" t="s">
        <v>24</v>
      </c>
      <c r="B14" s="12">
        <f>SUM(MCE!B14,'PG&amp;E'!B14,SCE!D14,SDGE!B14)</f>
        <v>0</v>
      </c>
      <c r="C14" s="12">
        <f>SUM(MCE!C14,'PG&amp;E'!C14,SCE!E14,SDGE!C14)</f>
        <v>0</v>
      </c>
      <c r="D14" s="12">
        <f>SUM(MCE!D14,'PG&amp;E'!D14,SCE!F14,SDGE!D14)</f>
        <v>0</v>
      </c>
      <c r="E14" s="12">
        <f>SUM(MCE!E14,'PG&amp;E'!E14,SCE!G14,SDGE!E14)</f>
        <v>35171</v>
      </c>
      <c r="F14" s="18">
        <f>SUM(MCE!F14,'PG&amp;E'!F14,SCE!H14,SDGE!F14)</f>
        <v>1663994.6</v>
      </c>
      <c r="G14" s="18"/>
      <c r="H14" s="18">
        <f>SUM(MCE!H14,'PG&amp;E'!H14,SCE!J14,SDGE!H14)</f>
        <v>5161518</v>
      </c>
      <c r="I14" s="18">
        <f>SUM(MCE!I14,'PG&amp;E'!I14,SCE!K14,SDGE!I14)</f>
        <v>7246437</v>
      </c>
      <c r="J14" s="12"/>
      <c r="K14" s="12"/>
      <c r="L14" s="12">
        <f>SUM(MCE!L14,'PG&amp;E'!L14,SCE!N14,SDGE!L14)</f>
        <v>14107120.6</v>
      </c>
    </row>
    <row r="15" spans="1:12">
      <c r="A15" s="13" t="s">
        <v>25</v>
      </c>
      <c r="B15" s="12">
        <f>SUM(MCE!B15,'PG&amp;E'!B15,SCE!D15,SDGE!B15)</f>
        <v>0</v>
      </c>
      <c r="C15" s="12">
        <f>SUM(MCE!C15,'PG&amp;E'!C15,SCE!E15,SDGE!C15)</f>
        <v>0</v>
      </c>
      <c r="D15" s="12">
        <f>SUM(MCE!D15,'PG&amp;E'!D15,SCE!F15,SDGE!D15)</f>
        <v>0</v>
      </c>
      <c r="E15" s="12">
        <f>SUM(MCE!E15,'PG&amp;E'!E15,SCE!G15,SDGE!E15)</f>
        <v>0</v>
      </c>
      <c r="F15" s="18">
        <f>SUM(MCE!F15,'PG&amp;E'!F15,SCE!H15,SDGE!F15)</f>
        <v>0</v>
      </c>
      <c r="G15" s="18">
        <f>SUM(MCE!G15,'PG&amp;E'!G15,SCE!I15,SDGE!G15)</f>
        <v>15412.46</v>
      </c>
      <c r="H15" s="18">
        <f>SUM(MCE!H15,'PG&amp;E'!H15,SCE!J15,SDGE!H15)</f>
        <v>0</v>
      </c>
      <c r="I15" s="18">
        <f>SUM(MCE!I15,'PG&amp;E'!I15,SCE!K15,SDGE!I15)</f>
        <v>0</v>
      </c>
      <c r="J15" s="12"/>
      <c r="K15" s="12"/>
      <c r="L15" s="12">
        <f>SUM(C15,G15,K15)</f>
        <v>15412.46</v>
      </c>
    </row>
    <row r="16" spans="1:12">
      <c r="A16" s="13" t="s">
        <v>26</v>
      </c>
      <c r="B16" s="12">
        <f>SUM(MCE!B16,'PG&amp;E'!B16,SCE!D16,SDGE!B16)</f>
        <v>0</v>
      </c>
      <c r="C16" s="12">
        <f>SUM(MCE!C16,'PG&amp;E'!C16,SCE!E16,SDGE!C16)</f>
        <v>0</v>
      </c>
      <c r="D16" s="12">
        <f>SUM(MCE!D16,'PG&amp;E'!D16,SCE!F16,SDGE!D16)</f>
        <v>0</v>
      </c>
      <c r="E16" s="12">
        <f>SUM(MCE!E16,'PG&amp;E'!E16,SCE!G16,SDGE!E16)</f>
        <v>35171</v>
      </c>
      <c r="F16" s="18">
        <f>SUM(MCE!F16,'PG&amp;E'!F16,SCE!H16,SDGE!F16)</f>
        <v>10929.9</v>
      </c>
      <c r="G16" s="18"/>
      <c r="H16" s="18">
        <f>SUM(MCE!H16,'PG&amp;E'!H16,SCE!J16,SDGE!H16)</f>
        <v>35885</v>
      </c>
      <c r="I16" s="18">
        <f>SUM(MCE!I16,'PG&amp;E'!I16,SCE!K16,SDGE!I16)</f>
        <v>42504</v>
      </c>
      <c r="J16" s="12"/>
      <c r="K16" s="12"/>
      <c r="L16" s="12">
        <f>SUM(MCE!L16,'PG&amp;E'!L16,SCE!N16,SDGE!L16)</f>
        <v>124489.9</v>
      </c>
    </row>
    <row r="17" spans="1:12">
      <c r="A17" s="13" t="s">
        <v>27</v>
      </c>
      <c r="B17" s="12">
        <f>SUM(MCE!B17,'PG&amp;E'!B17,SCE!D17,SDGE!B17)</f>
        <v>0</v>
      </c>
      <c r="C17" s="12">
        <f>SUM(MCE!C17,'PG&amp;E'!C17,SCE!E17,SDGE!C17)</f>
        <v>0</v>
      </c>
      <c r="D17" s="12">
        <f>SUM(MCE!D17,'PG&amp;E'!D17,SCE!F17,SDGE!D17)</f>
        <v>0</v>
      </c>
      <c r="E17" s="12">
        <f>SUM(MCE!E17,'PG&amp;E'!E17,SCE!G17,SDGE!E17)</f>
        <v>0</v>
      </c>
      <c r="F17" s="18">
        <f>SUM(MCE!F17,'PG&amp;E'!F17,SCE!H17,SDGE!F17)</f>
        <v>0</v>
      </c>
      <c r="G17" s="18">
        <f>SUM(MCE!G17,'PG&amp;E'!G17,SCE!I17,SDGE!G17)</f>
        <v>2207.98</v>
      </c>
      <c r="H17" s="18">
        <f>SUM(MCE!H17,'PG&amp;E'!H17,SCE!J17,SDGE!H17)</f>
        <v>0</v>
      </c>
      <c r="I17" s="18">
        <f>SUM(MCE!I17,'PG&amp;E'!I17,SCE!K17,SDGE!I17)</f>
        <v>0</v>
      </c>
      <c r="J17" s="12"/>
      <c r="K17" s="12"/>
      <c r="L17" s="12">
        <f>SUM(C17,G17,K17)</f>
        <v>2207.98</v>
      </c>
    </row>
    <row r="18" spans="1:12">
      <c r="A18" s="13" t="s">
        <v>28</v>
      </c>
      <c r="B18" s="12">
        <f>SUM(MCE!B18,'PG&amp;E'!B18,SCE!D18,SDGE!B18)</f>
        <v>0</v>
      </c>
      <c r="C18" s="12">
        <f>SUM(MCE!C18,'PG&amp;E'!C18,SCE!E18,SDGE!C18)</f>
        <v>0</v>
      </c>
      <c r="D18" s="12">
        <f>SUM(MCE!D18,'PG&amp;E'!D18,SCE!F18,SDGE!D18)</f>
        <v>0</v>
      </c>
      <c r="E18" s="12">
        <f>SUM(MCE!E18,'PG&amp;E'!E18,SCE!G18,SDGE!E18)</f>
        <v>14068</v>
      </c>
      <c r="F18" s="18">
        <f>SUM(MCE!F18,'PG&amp;E'!F18,SCE!H18,SDGE!F18)</f>
        <v>3067.21</v>
      </c>
      <c r="G18" s="18"/>
      <c r="H18" s="18">
        <f>SUM(MCE!H18,'PG&amp;E'!H18,SCE!J18,SDGE!H18)</f>
        <v>11310</v>
      </c>
      <c r="I18" s="18">
        <f>SUM(MCE!I18,'PG&amp;E'!I18,SCE!K18,SDGE!I18)</f>
        <v>12288</v>
      </c>
      <c r="J18" s="12"/>
      <c r="K18" s="12"/>
      <c r="L18" s="12">
        <f>SUM(MCE!L18,'PG&amp;E'!L18,SCE!N18,SDGE!L18)</f>
        <v>40734.21</v>
      </c>
    </row>
    <row r="19" spans="1:12">
      <c r="A19" s="13" t="s">
        <v>29</v>
      </c>
    </row>
    <row r="20" spans="1:12" s="10" customFormat="1">
      <c r="A20" s="14" t="s">
        <v>30</v>
      </c>
    </row>
    <row r="21" spans="1:12">
      <c r="A21" s="13" t="s">
        <v>31</v>
      </c>
      <c r="B21" s="15">
        <f>SUM(MCE!B21,'PG&amp;E'!B21,SCE!D21,SDGE!B21)</f>
        <v>0</v>
      </c>
      <c r="C21" s="15">
        <f>SUM(MCE!C21,'PG&amp;E'!C21,SCE!E21,SDGE!C21)</f>
        <v>0</v>
      </c>
      <c r="D21" s="15">
        <f>SUM(MCE!D21,'PG&amp;E'!D21,SCE!F21,SDGE!D21)</f>
        <v>0</v>
      </c>
      <c r="E21" s="15">
        <f>SUM(MCE!E21,'PG&amp;E'!E21,SCE!G21,SDGE!E21)</f>
        <v>0</v>
      </c>
      <c r="F21" s="15">
        <f>SUM(MCE!F21,'PG&amp;E'!F21,SCE!H21,SDGE!F21)</f>
        <v>0</v>
      </c>
      <c r="G21" s="15">
        <f>SUM(MCE!G21,'PG&amp;E'!G21,SCE!I21,SDGE!G21)</f>
        <v>-7607.32</v>
      </c>
      <c r="H21" s="15">
        <f>SUM(MCE!H21,'PG&amp;E'!H21,SCE!J21,SDGE!H21)</f>
        <v>0</v>
      </c>
      <c r="I21" s="15">
        <f>SUM(MCE!I21,'PG&amp;E'!I21,SCE!K21,SDGE!I21)</f>
        <v>0</v>
      </c>
      <c r="J21" s="15"/>
      <c r="K21" s="15"/>
      <c r="L21" s="15">
        <f>SUM(C21,G21,K21)</f>
        <v>-7607.32</v>
      </c>
    </row>
    <row r="22" spans="1:12">
      <c r="A22" s="13" t="s">
        <v>32</v>
      </c>
      <c r="B22" s="15">
        <f>SUM(MCE!B22,'PG&amp;E'!B22,SCE!D22,SDGE!B22)</f>
        <v>0</v>
      </c>
      <c r="C22" s="15">
        <f>SUM(MCE!C22,'PG&amp;E'!C22,SCE!E22,SDGE!C22)</f>
        <v>0</v>
      </c>
      <c r="D22" s="15">
        <f>SUM(MCE!D22,'PG&amp;E'!D22,SCE!F22,SDGE!D22)</f>
        <v>0</v>
      </c>
      <c r="E22" s="15">
        <f>SUM(MCE!E22,'PG&amp;E'!E22,SCE!G22,SDGE!E22)</f>
        <v>6041</v>
      </c>
      <c r="F22" s="15">
        <f>SUM(MCE!F22,'PG&amp;E'!F22,SCE!H22,SDGE!F22)</f>
        <v>12597.16</v>
      </c>
      <c r="G22" s="15"/>
      <c r="H22" s="15">
        <f>SUM(MCE!H22,'PG&amp;E'!H22,SCE!J22,SDGE!H22)</f>
        <v>445699</v>
      </c>
      <c r="I22" s="15">
        <f>SUM(MCE!I22,'PG&amp;E'!I22,SCE!K22,SDGE!I22)</f>
        <v>629804</v>
      </c>
      <c r="J22" s="15"/>
      <c r="K22" s="15"/>
      <c r="L22" s="15">
        <f>SUM(B22,D22,E22,F22,H22)</f>
        <v>464337.16</v>
      </c>
    </row>
    <row r="23" spans="1:12" s="10" customFormat="1">
      <c r="A23" s="14" t="s">
        <v>33</v>
      </c>
    </row>
    <row r="24" spans="1:12">
      <c r="A24" s="13" t="s">
        <v>34</v>
      </c>
      <c r="B24" s="15">
        <f>SUM(MCE!B24,'PG&amp;E'!B24,SCE!D24,SDGE!B24)</f>
        <v>90800000</v>
      </c>
      <c r="C24" s="15"/>
      <c r="D24" s="15">
        <f>SUM(MCE!D24,'PG&amp;E'!D24,SCE!F24,SDGE!D24)</f>
        <v>90800000</v>
      </c>
      <c r="E24" s="15">
        <f>SUM(MCE!E24,'PG&amp;E'!E24,SCE!G24,SDGE!E24)</f>
        <v>90800000</v>
      </c>
      <c r="F24" s="15">
        <f>SUM(MCE!F24,'PG&amp;E'!F24,SCE!H24,SDGE!F24)</f>
        <v>90800000</v>
      </c>
      <c r="G24" s="126"/>
      <c r="H24" s="15">
        <f>SUM(MCE!H24,'PG&amp;E'!H24,SCE!J24,SDGE!H24)</f>
        <v>90800000</v>
      </c>
      <c r="I24" s="15">
        <f>SUM(MCE!I24,'PG&amp;E'!I24,SCE!K24,SDGE!I24)</f>
        <v>90800000</v>
      </c>
      <c r="J24" s="15"/>
      <c r="K24" s="15"/>
      <c r="L24" s="15">
        <f>SUM(MCE!L24,'PG&amp;E'!L24,SCE!N24,SDGE!L24)</f>
        <v>90800000</v>
      </c>
    </row>
    <row r="25" spans="1:12">
      <c r="A25" s="13" t="s">
        <v>35</v>
      </c>
      <c r="B25" s="15">
        <f>SUM(MCE!B25,'PG&amp;E'!B25,SCE!D25,SDGE!B25)</f>
        <v>0</v>
      </c>
      <c r="C25" s="15"/>
      <c r="D25" s="15">
        <f>SUM(MCE!D25,'PG&amp;E'!D25,SCE!F25,SDGE!D25)</f>
        <v>0</v>
      </c>
      <c r="E25" s="15">
        <f>SUM(MCE!E25,'PG&amp;E'!E25,SCE!G25,SDGE!E25)</f>
        <v>0</v>
      </c>
      <c r="F25" s="15">
        <f>SUM(MCE!F25,'PG&amp;E'!F25,SCE!H25,SDGE!F25)</f>
        <v>0</v>
      </c>
      <c r="G25" s="15"/>
      <c r="H25" s="15">
        <f>SUM(MCE!H25,'PG&amp;E'!H25,SCE!J25,SDGE!H25)</f>
        <v>0</v>
      </c>
      <c r="I25" s="15">
        <f>SUM(MCE!I25,'PG&amp;E'!I25,SCE!K25,SDGE!I25)</f>
        <v>3773.22</v>
      </c>
      <c r="J25" s="15"/>
      <c r="K25" s="15"/>
      <c r="L25" s="15">
        <f>SUM(MCE!L25,'PG&amp;E'!L25,SCE!N25,SDGE!L25)</f>
        <v>3773.22</v>
      </c>
    </row>
    <row r="26" spans="1:12">
      <c r="A26" s="13" t="s">
        <v>36</v>
      </c>
      <c r="B26" s="15">
        <f>SUM(MCE!B26,'PG&amp;E'!B26,SCE!D26,SDGE!B26)</f>
        <v>0</v>
      </c>
      <c r="C26" s="15"/>
      <c r="D26" s="15">
        <f>SUM(MCE!D26,'PG&amp;E'!D26,SCE!F26,SDGE!D26)</f>
        <v>0</v>
      </c>
      <c r="E26" s="15">
        <f>SUM(MCE!E26,'PG&amp;E'!E26,SCE!G26,SDGE!E26)</f>
        <v>10674</v>
      </c>
      <c r="F26" s="15">
        <f>SUM(MCE!F26,'PG&amp;E'!F26,SCE!H26,SDGE!F26)</f>
        <v>95322.33</v>
      </c>
      <c r="G26" s="15"/>
      <c r="H26" s="15">
        <f>SUM(MCE!H26,'PG&amp;E'!H26,SCE!J26,SDGE!H26)</f>
        <v>281890.39</v>
      </c>
      <c r="I26" s="15">
        <f>SUM(MCE!I26,'PG&amp;E'!I26,SCE!K26,SDGE!I26)</f>
        <v>462538.72</v>
      </c>
      <c r="J26" s="15"/>
      <c r="K26" s="15"/>
      <c r="L26" s="15">
        <f>SUM(MCE!L26,'PG&amp;E'!L26,SCE!N26,SDGE!L26)</f>
        <v>843411</v>
      </c>
    </row>
    <row r="27" spans="1:12">
      <c r="A27" s="13" t="s">
        <v>37</v>
      </c>
      <c r="B27" s="15">
        <f>SUM(MCE!B27,'PG&amp;E'!B27,SCE!D27,SDGE!B27)</f>
        <v>174236</v>
      </c>
      <c r="C27" s="15"/>
      <c r="D27" s="15">
        <f>SUM(MCE!D27,'PG&amp;E'!D27,SCE!F27,SDGE!D27)</f>
        <v>2017806</v>
      </c>
      <c r="E27" s="15">
        <f>SUM(MCE!E27,'PG&amp;E'!E27,SCE!G27,SDGE!E27)</f>
        <v>622429</v>
      </c>
      <c r="F27" s="15">
        <f>SUM(MCE!F27,'PG&amp;E'!F27,SCE!H27,SDGE!F27)</f>
        <v>1386173.33</v>
      </c>
      <c r="G27" s="15"/>
      <c r="H27" s="15">
        <f>SUM(MCE!H27,'PG&amp;E'!H27,SCE!J27,SDGE!H27)</f>
        <v>4846236</v>
      </c>
      <c r="I27" s="15">
        <f>SUM(MCE!I27,'PG&amp;E'!I27,SCE!K27,SDGE!I27)</f>
        <v>1893331</v>
      </c>
      <c r="J27" s="15"/>
      <c r="K27" s="15"/>
      <c r="L27" s="15">
        <f>SUM(MCE!L27,'PG&amp;E'!L27,SCE!N27,SDGE!L27)</f>
        <v>10933197</v>
      </c>
    </row>
    <row r="28" spans="1:12">
      <c r="A28" s="13" t="s">
        <v>38</v>
      </c>
      <c r="B28" s="15">
        <f>SUM(MCE!B28,'PG&amp;E'!B28,SCE!D28,SDGE!B28)</f>
        <v>1378089.33</v>
      </c>
      <c r="C28" s="15"/>
      <c r="D28" s="15">
        <f>SUM(MCE!D28,'PG&amp;E'!D28,SCE!F28,SDGE!D28)</f>
        <v>854654.04999999993</v>
      </c>
      <c r="E28" s="15">
        <f>SUM(MCE!E28,'PG&amp;E'!E28,SCE!G28,SDGE!E28)</f>
        <v>1266476.5899999999</v>
      </c>
      <c r="F28" s="15">
        <f>SUM(MCE!F28,'PG&amp;E'!F28,SCE!H28,SDGE!F28)</f>
        <v>656212.59</v>
      </c>
      <c r="G28" s="15"/>
      <c r="H28" s="15">
        <f>SUM(MCE!H28,'PG&amp;E'!H28,SCE!J28,SDGE!H28)</f>
        <v>771035.36</v>
      </c>
      <c r="I28" s="15">
        <f>SUM(MCE!I28,'PG&amp;E'!I28,SCE!K28,SDGE!I28)</f>
        <v>852661.36</v>
      </c>
      <c r="J28" s="15"/>
      <c r="K28" s="15"/>
      <c r="L28" s="15">
        <f>SUM(MCE!L28,'PG&amp;E'!L28,SCE!N28,SDGE!L28)</f>
        <v>5889845.6500000004</v>
      </c>
    </row>
    <row r="29" spans="1:12">
      <c r="A29" s="13" t="s">
        <v>39</v>
      </c>
      <c r="B29" s="15">
        <f>SUM(MCE!B29,'PG&amp;E'!B29,SCE!D29,SDGE!B29)</f>
        <v>89126377.169999987</v>
      </c>
      <c r="C29" s="15"/>
      <c r="D29" s="15">
        <f>SUM(MCE!D29,'PG&amp;E'!D29,SCE!F29,SDGE!D29)</f>
        <v>86251875.469999999</v>
      </c>
      <c r="E29" s="15">
        <f>SUM(MCE!E29,'PG&amp;E'!E29,SCE!G29,SDGE!E29)</f>
        <v>84362969.879999995</v>
      </c>
      <c r="F29" s="15">
        <f>SUM(MCE!F29,'PG&amp;E'!F29,SCE!H29,SDGE!F29)</f>
        <v>82232275.959999993</v>
      </c>
      <c r="G29" s="15"/>
      <c r="H29" s="15">
        <f>SUM(MCE!H29,'PG&amp;E'!H29,SCE!J29,SDGE!H29)</f>
        <v>76336559.219999984</v>
      </c>
      <c r="I29" s="15">
        <f>SUM(MCE!I29,'PG&amp;E'!I29,SCE!K29,SDGE!I29)</f>
        <v>73124254.640000001</v>
      </c>
      <c r="J29" s="15"/>
      <c r="K29" s="15"/>
      <c r="L29" s="15">
        <f>SUM(MCE!L29,'PG&amp;E'!L29,SCE!N29,SDGE!L29)</f>
        <v>10193847</v>
      </c>
    </row>
    <row r="30" spans="1:12">
      <c r="B30" s="15"/>
    </row>
    <row r="32" spans="1:12">
      <c r="B32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E296-B8E3-4648-B528-F39EEFDDB5CF}">
  <dimension ref="A1:E29"/>
  <sheetViews>
    <sheetView topLeftCell="E3" workbookViewId="0">
      <selection activeCell="E3" sqref="E3"/>
    </sheetView>
  </sheetViews>
  <sheetFormatPr defaultColWidth="9.28515625" defaultRowHeight="14.45"/>
  <cols>
    <col min="1" max="1" width="47.140625" bestFit="1" customWidth="1"/>
    <col min="2" max="2" width="17.7109375" bestFit="1" customWidth="1"/>
    <col min="3" max="3" width="18.7109375" bestFit="1" customWidth="1"/>
    <col min="4" max="4" width="13.7109375" bestFit="1" customWidth="1"/>
    <col min="5" max="5" width="69.7109375" customWidth="1"/>
  </cols>
  <sheetData>
    <row r="1" spans="1:5">
      <c r="A1" s="7" t="s">
        <v>0</v>
      </c>
      <c r="B1" s="7" t="s">
        <v>40</v>
      </c>
      <c r="C1" s="7" t="s">
        <v>41</v>
      </c>
      <c r="D1" s="7" t="s">
        <v>42</v>
      </c>
      <c r="E1" s="20" t="s">
        <v>43</v>
      </c>
    </row>
    <row r="2" spans="1:5">
      <c r="A2" s="9" t="s">
        <v>12</v>
      </c>
      <c r="B2" s="9" t="s">
        <v>44</v>
      </c>
      <c r="C2" s="9" t="s">
        <v>44</v>
      </c>
      <c r="D2" s="9" t="s">
        <v>44</v>
      </c>
      <c r="E2" s="9" t="s">
        <v>44</v>
      </c>
    </row>
    <row r="3" spans="1:5" ht="43.15">
      <c r="A3" s="24" t="s">
        <v>45</v>
      </c>
      <c r="B3" s="23" t="s">
        <v>46</v>
      </c>
      <c r="C3" s="23" t="s">
        <v>44</v>
      </c>
      <c r="D3" s="23" t="s">
        <v>46</v>
      </c>
      <c r="E3" s="22" t="s">
        <v>47</v>
      </c>
    </row>
    <row r="4" spans="1:5">
      <c r="A4" s="24" t="s">
        <v>14</v>
      </c>
      <c r="B4" s="23" t="s">
        <v>46</v>
      </c>
      <c r="C4" s="23" t="s">
        <v>44</v>
      </c>
      <c r="D4" s="23" t="s">
        <v>44</v>
      </c>
      <c r="E4" s="21" t="s">
        <v>48</v>
      </c>
    </row>
    <row r="5" spans="1:5">
      <c r="A5" s="24" t="s">
        <v>49</v>
      </c>
      <c r="B5" s="23" t="s">
        <v>46</v>
      </c>
      <c r="C5" s="23" t="s">
        <v>44</v>
      </c>
      <c r="D5" s="23" t="s">
        <v>46</v>
      </c>
      <c r="E5" s="21" t="s">
        <v>50</v>
      </c>
    </row>
    <row r="6" spans="1:5">
      <c r="A6" s="9" t="s">
        <v>16</v>
      </c>
      <c r="B6" s="9" t="s">
        <v>44</v>
      </c>
      <c r="C6" s="9" t="s">
        <v>44</v>
      </c>
      <c r="D6" s="9" t="s">
        <v>44</v>
      </c>
      <c r="E6" s="9" t="s">
        <v>44</v>
      </c>
    </row>
    <row r="7" spans="1:5" ht="43.15">
      <c r="A7" s="24" t="s">
        <v>17</v>
      </c>
      <c r="B7" s="23" t="s">
        <v>44</v>
      </c>
      <c r="C7" s="23" t="s">
        <v>46</v>
      </c>
      <c r="D7" s="23" t="s">
        <v>44</v>
      </c>
      <c r="E7" s="21" t="s">
        <v>51</v>
      </c>
    </row>
    <row r="8" spans="1:5">
      <c r="A8" s="24" t="s">
        <v>18</v>
      </c>
      <c r="B8" s="23" t="s">
        <v>46</v>
      </c>
      <c r="C8" s="23" t="s">
        <v>44</v>
      </c>
      <c r="D8" s="23" t="s">
        <v>46</v>
      </c>
      <c r="E8" s="21" t="s">
        <v>52</v>
      </c>
    </row>
    <row r="9" spans="1:5" ht="28.9">
      <c r="A9" s="24" t="s">
        <v>19</v>
      </c>
      <c r="B9" s="23" t="s">
        <v>44</v>
      </c>
      <c r="C9" s="23" t="s">
        <v>46</v>
      </c>
      <c r="D9" s="23" t="s">
        <v>44</v>
      </c>
      <c r="E9" s="21" t="s">
        <v>53</v>
      </c>
    </row>
    <row r="10" spans="1:5">
      <c r="A10" s="24" t="s">
        <v>20</v>
      </c>
      <c r="B10" s="23" t="s">
        <v>46</v>
      </c>
      <c r="C10" s="23" t="s">
        <v>44</v>
      </c>
      <c r="D10" s="23" t="s">
        <v>46</v>
      </c>
      <c r="E10" s="21" t="s">
        <v>54</v>
      </c>
    </row>
    <row r="11" spans="1:5">
      <c r="A11" s="9" t="s">
        <v>21</v>
      </c>
      <c r="B11" s="9" t="s">
        <v>44</v>
      </c>
      <c r="C11" s="9" t="s">
        <v>44</v>
      </c>
      <c r="D11" s="9" t="s">
        <v>44</v>
      </c>
      <c r="E11" s="9" t="s">
        <v>44</v>
      </c>
    </row>
    <row r="12" spans="1:5">
      <c r="A12" s="24" t="s">
        <v>22</v>
      </c>
      <c r="B12" s="23" t="s">
        <v>44</v>
      </c>
      <c r="C12" s="23" t="s">
        <v>46</v>
      </c>
      <c r="D12" s="23" t="s">
        <v>44</v>
      </c>
      <c r="E12" s="21" t="s">
        <v>55</v>
      </c>
    </row>
    <row r="13" spans="1:5">
      <c r="A13" s="24" t="s">
        <v>23</v>
      </c>
      <c r="B13" s="23" t="s">
        <v>46</v>
      </c>
      <c r="C13" s="23" t="s">
        <v>44</v>
      </c>
      <c r="D13" s="23" t="s">
        <v>46</v>
      </c>
      <c r="E13" s="21" t="s">
        <v>56</v>
      </c>
    </row>
    <row r="14" spans="1:5">
      <c r="A14" s="25" t="s">
        <v>24</v>
      </c>
      <c r="B14" s="26" t="s">
        <v>46</v>
      </c>
      <c r="C14" s="26" t="s">
        <v>44</v>
      </c>
      <c r="D14" s="26" t="s">
        <v>46</v>
      </c>
      <c r="E14" s="22" t="s">
        <v>57</v>
      </c>
    </row>
    <row r="15" spans="1:5" ht="28.9">
      <c r="A15" s="25" t="s">
        <v>25</v>
      </c>
      <c r="B15" s="26" t="s">
        <v>44</v>
      </c>
      <c r="C15" s="26" t="s">
        <v>46</v>
      </c>
      <c r="D15" s="26" t="s">
        <v>44</v>
      </c>
      <c r="E15" s="22" t="s">
        <v>58</v>
      </c>
    </row>
    <row r="16" spans="1:5" ht="28.9">
      <c r="A16" s="25" t="s">
        <v>26</v>
      </c>
      <c r="B16" s="26" t="s">
        <v>46</v>
      </c>
      <c r="C16" s="26" t="s">
        <v>44</v>
      </c>
      <c r="D16" s="26" t="s">
        <v>46</v>
      </c>
      <c r="E16" s="22" t="s">
        <v>59</v>
      </c>
    </row>
    <row r="17" spans="1:5" ht="28.9">
      <c r="A17" s="25" t="s">
        <v>27</v>
      </c>
      <c r="B17" s="26" t="s">
        <v>44</v>
      </c>
      <c r="C17" s="26" t="s">
        <v>46</v>
      </c>
      <c r="D17" s="26" t="s">
        <v>44</v>
      </c>
      <c r="E17" s="22" t="s">
        <v>60</v>
      </c>
    </row>
    <row r="18" spans="1:5" ht="28.9">
      <c r="A18" s="25" t="s">
        <v>28</v>
      </c>
      <c r="B18" s="26" t="s">
        <v>46</v>
      </c>
      <c r="C18" s="26" t="s">
        <v>44</v>
      </c>
      <c r="D18" s="26" t="s">
        <v>46</v>
      </c>
      <c r="E18" s="22" t="s">
        <v>61</v>
      </c>
    </row>
    <row r="19" spans="1:5">
      <c r="A19" s="25" t="s">
        <v>29</v>
      </c>
      <c r="B19" s="26" t="s">
        <v>46</v>
      </c>
      <c r="C19" s="26" t="s">
        <v>46</v>
      </c>
      <c r="D19" s="26" t="s">
        <v>46</v>
      </c>
      <c r="E19" s="22" t="s">
        <v>62</v>
      </c>
    </row>
    <row r="20" spans="1:5">
      <c r="A20" s="9" t="s">
        <v>30</v>
      </c>
      <c r="B20" s="9" t="s">
        <v>44</v>
      </c>
      <c r="C20" s="9" t="s">
        <v>44</v>
      </c>
      <c r="D20" s="9" t="s">
        <v>44</v>
      </c>
      <c r="E20" s="9" t="s">
        <v>44</v>
      </c>
    </row>
    <row r="21" spans="1:5">
      <c r="A21" s="25" t="s">
        <v>31</v>
      </c>
      <c r="B21" s="26" t="s">
        <v>44</v>
      </c>
      <c r="C21" s="26" t="s">
        <v>46</v>
      </c>
      <c r="D21" s="26" t="s">
        <v>44</v>
      </c>
      <c r="E21" s="22" t="s">
        <v>63</v>
      </c>
    </row>
    <row r="22" spans="1:5">
      <c r="A22" s="25" t="s">
        <v>32</v>
      </c>
      <c r="B22" s="26" t="s">
        <v>46</v>
      </c>
      <c r="C22" s="26" t="s">
        <v>44</v>
      </c>
      <c r="D22" s="26" t="s">
        <v>46</v>
      </c>
      <c r="E22" s="22" t="s">
        <v>64</v>
      </c>
    </row>
    <row r="23" spans="1:5">
      <c r="A23" s="9" t="s">
        <v>33</v>
      </c>
      <c r="B23" s="9" t="s">
        <v>44</v>
      </c>
      <c r="C23" s="9" t="s">
        <v>44</v>
      </c>
      <c r="D23" s="9" t="s">
        <v>44</v>
      </c>
      <c r="E23" s="9" t="s">
        <v>44</v>
      </c>
    </row>
    <row r="24" spans="1:5">
      <c r="A24" s="25" t="s">
        <v>34</v>
      </c>
      <c r="B24" s="26" t="s">
        <v>44</v>
      </c>
      <c r="C24" s="26" t="s">
        <v>44</v>
      </c>
      <c r="D24" s="26" t="s">
        <v>46</v>
      </c>
      <c r="E24" s="22" t="s">
        <v>65</v>
      </c>
    </row>
    <row r="25" spans="1:5" ht="43.15">
      <c r="A25" s="25" t="s">
        <v>66</v>
      </c>
      <c r="B25" s="26" t="s">
        <v>46</v>
      </c>
      <c r="C25" s="26" t="s">
        <v>44</v>
      </c>
      <c r="D25" s="26" t="s">
        <v>46</v>
      </c>
      <c r="E25" s="22" t="s">
        <v>67</v>
      </c>
    </row>
    <row r="26" spans="1:5">
      <c r="A26" s="25" t="s">
        <v>68</v>
      </c>
      <c r="B26" s="26" t="s">
        <v>46</v>
      </c>
      <c r="C26" s="26" t="s">
        <v>44</v>
      </c>
      <c r="D26" s="26" t="s">
        <v>46</v>
      </c>
      <c r="E26" s="22" t="s">
        <v>69</v>
      </c>
    </row>
    <row r="27" spans="1:5">
      <c r="A27" s="25" t="s">
        <v>37</v>
      </c>
      <c r="B27" s="26" t="s">
        <v>46</v>
      </c>
      <c r="C27" s="26" t="s">
        <v>44</v>
      </c>
      <c r="D27" s="26" t="s">
        <v>44</v>
      </c>
      <c r="E27" s="22" t="s">
        <v>70</v>
      </c>
    </row>
    <row r="28" spans="1:5" ht="28.9">
      <c r="A28" s="25" t="s">
        <v>71</v>
      </c>
      <c r="B28" s="26" t="s">
        <v>46</v>
      </c>
      <c r="C28" s="26" t="s">
        <v>44</v>
      </c>
      <c r="D28" s="26" t="s">
        <v>46</v>
      </c>
      <c r="E28" s="22" t="s">
        <v>72</v>
      </c>
    </row>
    <row r="29" spans="1:5" ht="28.9">
      <c r="A29" s="25" t="s">
        <v>39</v>
      </c>
      <c r="B29" s="26" t="s">
        <v>46</v>
      </c>
      <c r="C29" s="26" t="s">
        <v>44</v>
      </c>
      <c r="D29" s="26" t="s">
        <v>44</v>
      </c>
      <c r="E29" s="2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EA646-F125-4C73-A614-5F02E34131B2}">
  <dimension ref="A1:B7"/>
  <sheetViews>
    <sheetView workbookViewId="0">
      <selection activeCell="B4" sqref="B4"/>
    </sheetView>
  </sheetViews>
  <sheetFormatPr defaultRowHeight="14.45"/>
  <cols>
    <col min="1" max="1" width="40.140625" bestFit="1" customWidth="1"/>
  </cols>
  <sheetData>
    <row r="1" spans="1:2">
      <c r="A1" s="124" t="s">
        <v>74</v>
      </c>
      <c r="B1" s="125"/>
    </row>
    <row r="2" spans="1:2">
      <c r="A2" s="27" t="s">
        <v>75</v>
      </c>
      <c r="B2" s="28">
        <f>Combined!L5</f>
        <v>978</v>
      </c>
    </row>
    <row r="3" spans="1:2">
      <c r="A3" s="27" t="s">
        <v>76</v>
      </c>
      <c r="B3" s="28">
        <f>Combined!L7</f>
        <v>23.94</v>
      </c>
    </row>
    <row r="4" spans="1:2">
      <c r="A4" s="27" t="s">
        <v>77</v>
      </c>
      <c r="B4" s="28">
        <f>Combined!L9</f>
        <v>9.1499999999999986</v>
      </c>
    </row>
    <row r="5" spans="1:2">
      <c r="A5" s="27" t="s">
        <v>78</v>
      </c>
      <c r="B5" s="28">
        <f>Combined!L8</f>
        <v>323.07</v>
      </c>
    </row>
    <row r="6" spans="1:2">
      <c r="A6" s="27" t="s">
        <v>79</v>
      </c>
      <c r="B6" s="28">
        <f>Combined!L10</f>
        <v>282.61</v>
      </c>
    </row>
    <row r="7" spans="1:2">
      <c r="A7" s="29" t="s">
        <v>80</v>
      </c>
      <c r="B7" s="30">
        <f>Combined!L21</f>
        <v>-7607.32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opLeftCell="A16" workbookViewId="0">
      <selection activeCell="G21" sqref="G21"/>
    </sheetView>
  </sheetViews>
  <sheetFormatPr defaultRowHeight="14.45"/>
  <cols>
    <col min="1" max="1" width="48.5703125" bestFit="1" customWidth="1"/>
    <col min="2" max="5" width="14.7109375" bestFit="1" customWidth="1"/>
    <col min="6" max="6" width="15.5703125" bestFit="1" customWidth="1"/>
    <col min="7" max="7" width="11.7109375" bestFit="1" customWidth="1"/>
    <col min="8" max="8" width="15.140625" bestFit="1" customWidth="1"/>
    <col min="9" max="9" width="16.5703125" bestFit="1" customWidth="1"/>
    <col min="10" max="10" width="10.28515625" bestFit="1" customWidth="1"/>
    <col min="12" max="12" width="14.85546875" bestFit="1" customWidth="1"/>
  </cols>
  <sheetData>
    <row r="1" spans="1:12" ht="15">
      <c r="A1" s="31" t="s">
        <v>0</v>
      </c>
      <c r="B1" s="53" t="s">
        <v>1</v>
      </c>
      <c r="C1" s="54" t="s">
        <v>2</v>
      </c>
      <c r="D1" s="53" t="s">
        <v>3</v>
      </c>
      <c r="E1" s="53" t="s">
        <v>4</v>
      </c>
      <c r="F1" s="53" t="s">
        <v>5</v>
      </c>
      <c r="G1" s="54" t="s">
        <v>6</v>
      </c>
      <c r="H1" s="53" t="s">
        <v>7</v>
      </c>
      <c r="I1" s="53" t="s">
        <v>8</v>
      </c>
      <c r="J1" s="53" t="s">
        <v>9</v>
      </c>
      <c r="K1" s="54" t="s">
        <v>10</v>
      </c>
      <c r="L1" s="54" t="s">
        <v>11</v>
      </c>
    </row>
    <row r="2" spans="1:12" ht="15">
      <c r="A2" s="32" t="s">
        <v>12</v>
      </c>
      <c r="B2" s="38" t="s">
        <v>44</v>
      </c>
      <c r="C2" s="55" t="s">
        <v>44</v>
      </c>
      <c r="D2" s="38" t="s">
        <v>44</v>
      </c>
      <c r="E2" s="38" t="s">
        <v>44</v>
      </c>
      <c r="F2" s="38" t="s">
        <v>44</v>
      </c>
      <c r="G2" s="55" t="s">
        <v>44</v>
      </c>
      <c r="H2" s="38" t="s">
        <v>44</v>
      </c>
      <c r="I2" s="38" t="s">
        <v>44</v>
      </c>
      <c r="J2" s="38" t="s">
        <v>44</v>
      </c>
      <c r="K2" s="55" t="s">
        <v>44</v>
      </c>
      <c r="L2" s="55" t="s">
        <v>44</v>
      </c>
    </row>
    <row r="3" spans="1:12" ht="15">
      <c r="A3" s="33" t="s">
        <v>45</v>
      </c>
      <c r="B3" s="37">
        <v>11</v>
      </c>
      <c r="C3" s="56" t="s">
        <v>44</v>
      </c>
      <c r="D3" s="37">
        <v>0</v>
      </c>
      <c r="E3" s="37">
        <v>0</v>
      </c>
      <c r="F3" s="37">
        <v>2</v>
      </c>
      <c r="G3" s="56" t="s">
        <v>44</v>
      </c>
      <c r="H3" s="37">
        <v>0</v>
      </c>
      <c r="I3" s="37">
        <v>0</v>
      </c>
      <c r="J3" s="37"/>
      <c r="K3" s="56" t="s">
        <v>44</v>
      </c>
      <c r="L3" s="57">
        <v>13</v>
      </c>
    </row>
    <row r="4" spans="1:12" ht="15">
      <c r="A4" s="33" t="s">
        <v>14</v>
      </c>
      <c r="B4" s="37" t="s">
        <v>81</v>
      </c>
      <c r="C4" s="56" t="s">
        <v>44</v>
      </c>
      <c r="D4" s="37">
        <v>0</v>
      </c>
      <c r="E4" s="37">
        <v>0</v>
      </c>
      <c r="F4" s="37">
        <v>0</v>
      </c>
      <c r="G4" s="56" t="s">
        <v>44</v>
      </c>
      <c r="H4" s="37">
        <v>0</v>
      </c>
      <c r="I4" s="37">
        <v>0</v>
      </c>
      <c r="J4" s="37"/>
      <c r="K4" s="56" t="s">
        <v>44</v>
      </c>
      <c r="L4" s="56" t="s">
        <v>44</v>
      </c>
    </row>
    <row r="5" spans="1:12" ht="15">
      <c r="A5" s="33" t="s">
        <v>15</v>
      </c>
      <c r="B5" s="37">
        <v>0</v>
      </c>
      <c r="C5" s="56" t="s">
        <v>44</v>
      </c>
      <c r="D5" s="37">
        <v>0</v>
      </c>
      <c r="E5" s="37">
        <v>0</v>
      </c>
      <c r="F5" s="37">
        <v>100</v>
      </c>
      <c r="G5" s="56" t="s">
        <v>44</v>
      </c>
      <c r="H5" s="37">
        <v>0</v>
      </c>
      <c r="I5" s="37">
        <v>0</v>
      </c>
      <c r="J5" s="37"/>
      <c r="K5" s="56" t="s">
        <v>44</v>
      </c>
      <c r="L5" s="57">
        <v>100</v>
      </c>
    </row>
    <row r="6" spans="1:12" ht="15">
      <c r="A6" s="32" t="s">
        <v>16</v>
      </c>
      <c r="B6" s="38" t="s">
        <v>44</v>
      </c>
      <c r="C6" s="55" t="s">
        <v>44</v>
      </c>
      <c r="D6" s="38" t="s">
        <v>44</v>
      </c>
      <c r="E6" s="38" t="s">
        <v>44</v>
      </c>
      <c r="F6" s="58" t="s">
        <v>44</v>
      </c>
      <c r="G6" s="55" t="s">
        <v>44</v>
      </c>
      <c r="H6" s="38" t="s">
        <v>44</v>
      </c>
      <c r="I6" s="38" t="s">
        <v>44</v>
      </c>
      <c r="J6" s="38" t="s">
        <v>44</v>
      </c>
      <c r="K6" s="55" t="s">
        <v>44</v>
      </c>
      <c r="L6" s="55" t="s">
        <v>44</v>
      </c>
    </row>
    <row r="7" spans="1:12" ht="15">
      <c r="A7" s="34" t="s">
        <v>17</v>
      </c>
      <c r="B7" s="39" t="s">
        <v>44</v>
      </c>
      <c r="C7" s="57">
        <v>0</v>
      </c>
      <c r="D7" s="39" t="s">
        <v>44</v>
      </c>
      <c r="E7" s="39" t="s">
        <v>44</v>
      </c>
      <c r="F7" s="39" t="s">
        <v>44</v>
      </c>
      <c r="G7" s="57">
        <v>3.34</v>
      </c>
      <c r="H7" s="39" t="s">
        <v>44</v>
      </c>
      <c r="I7" s="39" t="s">
        <v>44</v>
      </c>
      <c r="J7" s="39" t="s">
        <v>44</v>
      </c>
      <c r="K7" s="57" t="s">
        <v>44</v>
      </c>
      <c r="L7" s="56" t="s">
        <v>44</v>
      </c>
    </row>
    <row r="8" spans="1:12" ht="15">
      <c r="A8" s="34" t="s">
        <v>18</v>
      </c>
      <c r="B8" s="37">
        <v>0</v>
      </c>
      <c r="C8" s="56" t="s">
        <v>44</v>
      </c>
      <c r="D8" s="37">
        <v>0</v>
      </c>
      <c r="E8" s="37">
        <v>0</v>
      </c>
      <c r="F8" s="37">
        <v>3.07</v>
      </c>
      <c r="G8" s="56" t="s">
        <v>44</v>
      </c>
      <c r="H8" s="37">
        <v>0</v>
      </c>
      <c r="I8" s="37">
        <v>0</v>
      </c>
      <c r="J8" s="37"/>
      <c r="K8" s="56" t="s">
        <v>44</v>
      </c>
      <c r="L8" s="57">
        <v>3.07</v>
      </c>
    </row>
    <row r="9" spans="1:12" ht="15">
      <c r="A9" s="34" t="s">
        <v>19</v>
      </c>
      <c r="B9" s="39" t="s">
        <v>44</v>
      </c>
      <c r="C9" s="57">
        <v>0</v>
      </c>
      <c r="D9" s="39" t="s">
        <v>44</v>
      </c>
      <c r="E9" s="39" t="s">
        <v>44</v>
      </c>
      <c r="F9" s="39" t="s">
        <v>44</v>
      </c>
      <c r="G9" s="57">
        <v>4.5599999999999996</v>
      </c>
      <c r="H9" s="39" t="s">
        <v>44</v>
      </c>
      <c r="I9" s="39" t="s">
        <v>44</v>
      </c>
      <c r="J9" s="39" t="s">
        <v>44</v>
      </c>
      <c r="K9" s="57" t="s">
        <v>44</v>
      </c>
      <c r="L9" s="56" t="s">
        <v>44</v>
      </c>
    </row>
    <row r="10" spans="1:12" ht="15">
      <c r="A10" s="34" t="s">
        <v>20</v>
      </c>
      <c r="B10" s="37">
        <v>0</v>
      </c>
      <c r="C10" s="56" t="s">
        <v>44</v>
      </c>
      <c r="D10" s="37">
        <v>0</v>
      </c>
      <c r="E10" s="37">
        <v>0</v>
      </c>
      <c r="F10" s="37">
        <v>1.61</v>
      </c>
      <c r="G10" s="56" t="s">
        <v>44</v>
      </c>
      <c r="H10" s="37">
        <v>0</v>
      </c>
      <c r="I10" s="37">
        <v>0</v>
      </c>
      <c r="J10" s="37"/>
      <c r="K10" s="56" t="s">
        <v>44</v>
      </c>
      <c r="L10" s="57">
        <v>1.61</v>
      </c>
    </row>
    <row r="11" spans="1:12" ht="15">
      <c r="A11" s="32" t="s">
        <v>21</v>
      </c>
      <c r="B11" s="38" t="s">
        <v>44</v>
      </c>
      <c r="C11" s="55" t="s">
        <v>44</v>
      </c>
      <c r="D11" s="38" t="s">
        <v>44</v>
      </c>
      <c r="E11" s="38" t="s">
        <v>44</v>
      </c>
      <c r="F11" s="58" t="s">
        <v>44</v>
      </c>
      <c r="G11" s="55" t="s">
        <v>44</v>
      </c>
      <c r="H11" s="38" t="s">
        <v>44</v>
      </c>
      <c r="I11" s="38" t="s">
        <v>44</v>
      </c>
      <c r="J11" s="38" t="s">
        <v>44</v>
      </c>
      <c r="K11" s="55" t="s">
        <v>44</v>
      </c>
      <c r="L11" s="55" t="s">
        <v>44</v>
      </c>
    </row>
    <row r="12" spans="1:12" ht="15">
      <c r="A12" s="34" t="s">
        <v>22</v>
      </c>
      <c r="B12" s="39" t="s">
        <v>44</v>
      </c>
      <c r="C12" s="57">
        <v>0</v>
      </c>
      <c r="D12" s="39" t="s">
        <v>44</v>
      </c>
      <c r="E12" s="39" t="s">
        <v>44</v>
      </c>
      <c r="F12" s="39" t="s">
        <v>44</v>
      </c>
      <c r="G12" s="59">
        <v>-5915.67</v>
      </c>
      <c r="H12" s="39" t="s">
        <v>44</v>
      </c>
      <c r="I12" s="39" t="s">
        <v>44</v>
      </c>
      <c r="J12" s="39" t="s">
        <v>44</v>
      </c>
      <c r="K12" s="57" t="s">
        <v>44</v>
      </c>
      <c r="L12" s="56" t="s">
        <v>44</v>
      </c>
    </row>
    <row r="13" spans="1:12" ht="15">
      <c r="A13" s="34" t="s">
        <v>23</v>
      </c>
      <c r="B13" s="37">
        <v>0</v>
      </c>
      <c r="C13" s="56" t="s">
        <v>44</v>
      </c>
      <c r="D13" s="37">
        <v>0</v>
      </c>
      <c r="E13" s="37">
        <v>0</v>
      </c>
      <c r="F13" s="60">
        <v>6068.84</v>
      </c>
      <c r="G13" s="56" t="s">
        <v>44</v>
      </c>
      <c r="H13" s="37">
        <v>0</v>
      </c>
      <c r="I13" s="37">
        <v>0</v>
      </c>
      <c r="J13" s="37"/>
      <c r="K13" s="56" t="s">
        <v>44</v>
      </c>
      <c r="L13" s="59">
        <v>6068.84</v>
      </c>
    </row>
    <row r="14" spans="1:12" ht="15">
      <c r="A14" s="35" t="s">
        <v>24</v>
      </c>
      <c r="B14" s="37">
        <v>0</v>
      </c>
      <c r="C14" s="56" t="s">
        <v>44</v>
      </c>
      <c r="D14" s="37">
        <v>0</v>
      </c>
      <c r="E14" s="37">
        <v>0</v>
      </c>
      <c r="F14" s="60">
        <v>54619.6</v>
      </c>
      <c r="G14" s="56" t="s">
        <v>44</v>
      </c>
      <c r="H14" s="37">
        <v>0</v>
      </c>
      <c r="I14" s="37">
        <v>0</v>
      </c>
      <c r="J14" s="37"/>
      <c r="K14" s="56" t="s">
        <v>44</v>
      </c>
      <c r="L14" s="59">
        <v>54619.6</v>
      </c>
    </row>
    <row r="15" spans="1:12" ht="15">
      <c r="A15" s="35" t="s">
        <v>25</v>
      </c>
      <c r="B15" s="39" t="s">
        <v>44</v>
      </c>
      <c r="C15" s="57">
        <v>0</v>
      </c>
      <c r="D15" s="39" t="s">
        <v>44</v>
      </c>
      <c r="E15" s="39" t="s">
        <v>44</v>
      </c>
      <c r="F15" s="39" t="s">
        <v>44</v>
      </c>
      <c r="G15" s="59">
        <v>2036.46</v>
      </c>
      <c r="H15" s="39" t="s">
        <v>44</v>
      </c>
      <c r="I15" s="39" t="s">
        <v>44</v>
      </c>
      <c r="J15" s="39" t="s">
        <v>44</v>
      </c>
      <c r="K15" s="57" t="s">
        <v>44</v>
      </c>
      <c r="L15" s="56" t="s">
        <v>44</v>
      </c>
    </row>
    <row r="16" spans="1:12" ht="15">
      <c r="A16" s="35" t="s">
        <v>26</v>
      </c>
      <c r="B16" s="37">
        <v>0</v>
      </c>
      <c r="C16" s="56" t="s">
        <v>44</v>
      </c>
      <c r="D16" s="37">
        <v>0</v>
      </c>
      <c r="E16" s="37">
        <v>0</v>
      </c>
      <c r="F16" s="37">
        <v>1869.9</v>
      </c>
      <c r="G16" s="56" t="s">
        <v>44</v>
      </c>
      <c r="H16" s="37">
        <v>0</v>
      </c>
      <c r="I16" s="37">
        <v>0</v>
      </c>
      <c r="J16" s="37"/>
      <c r="K16" s="56" t="s">
        <v>44</v>
      </c>
      <c r="L16" s="57">
        <v>1869.9</v>
      </c>
    </row>
    <row r="17" spans="1:12" ht="15">
      <c r="A17" s="35" t="s">
        <v>27</v>
      </c>
      <c r="B17" s="39" t="s">
        <v>44</v>
      </c>
      <c r="C17" s="57">
        <v>0</v>
      </c>
      <c r="D17" s="39" t="s">
        <v>44</v>
      </c>
      <c r="E17" s="39" t="s">
        <v>44</v>
      </c>
      <c r="F17" s="39" t="s">
        <v>44</v>
      </c>
      <c r="G17" s="59">
        <v>1111.98</v>
      </c>
      <c r="H17" s="39" t="s">
        <v>44</v>
      </c>
      <c r="I17" s="39" t="s">
        <v>44</v>
      </c>
      <c r="J17" s="39" t="s">
        <v>44</v>
      </c>
      <c r="K17" s="57" t="s">
        <v>44</v>
      </c>
      <c r="L17" s="56" t="s">
        <v>44</v>
      </c>
    </row>
    <row r="18" spans="1:12" ht="15">
      <c r="A18" s="35" t="s">
        <v>28</v>
      </c>
      <c r="B18" s="37">
        <v>0</v>
      </c>
      <c r="C18" s="56" t="s">
        <v>44</v>
      </c>
      <c r="D18" s="37">
        <v>0</v>
      </c>
      <c r="E18" s="37">
        <v>0</v>
      </c>
      <c r="F18" s="37">
        <v>393.21</v>
      </c>
      <c r="G18" s="56" t="s">
        <v>44</v>
      </c>
      <c r="H18" s="37">
        <v>0</v>
      </c>
      <c r="I18" s="37">
        <v>0</v>
      </c>
      <c r="J18" s="37"/>
      <c r="K18" s="56" t="s">
        <v>44</v>
      </c>
      <c r="L18" s="57">
        <v>393.21</v>
      </c>
    </row>
    <row r="19" spans="1:12" ht="15">
      <c r="A19" s="35" t="s">
        <v>29</v>
      </c>
      <c r="B19" s="37">
        <v>0</v>
      </c>
      <c r="C19" s="57">
        <v>0</v>
      </c>
      <c r="D19" s="37">
        <v>0</v>
      </c>
      <c r="E19" s="37">
        <v>0</v>
      </c>
      <c r="F19" s="37">
        <v>9</v>
      </c>
      <c r="G19" s="57">
        <v>9.6999999999999993</v>
      </c>
      <c r="H19" s="37">
        <v>0</v>
      </c>
      <c r="I19" s="37">
        <v>0</v>
      </c>
      <c r="J19" s="37"/>
      <c r="K19" s="57" t="s">
        <v>44</v>
      </c>
      <c r="L19" s="57">
        <v>0</v>
      </c>
    </row>
    <row r="20" spans="1:12" ht="15">
      <c r="A20" s="32" t="s">
        <v>30</v>
      </c>
      <c r="B20" s="38" t="s">
        <v>44</v>
      </c>
      <c r="C20" s="55" t="s">
        <v>44</v>
      </c>
      <c r="D20" s="38" t="s">
        <v>44</v>
      </c>
      <c r="E20" s="38" t="s">
        <v>44</v>
      </c>
      <c r="F20" s="58" t="s">
        <v>44</v>
      </c>
      <c r="G20" s="55" t="s">
        <v>44</v>
      </c>
      <c r="H20" s="38" t="s">
        <v>44</v>
      </c>
      <c r="I20" s="38" t="s">
        <v>44</v>
      </c>
      <c r="J20" s="38" t="s">
        <v>44</v>
      </c>
      <c r="K20" s="55" t="s">
        <v>44</v>
      </c>
      <c r="L20" s="55" t="s">
        <v>44</v>
      </c>
    </row>
    <row r="21" spans="1:12" ht="15">
      <c r="A21" s="36" t="s">
        <v>31</v>
      </c>
      <c r="B21" s="39" t="s">
        <v>44</v>
      </c>
      <c r="C21" s="57" t="s">
        <v>82</v>
      </c>
      <c r="D21" s="39" t="s">
        <v>44</v>
      </c>
      <c r="E21" s="39" t="s">
        <v>44</v>
      </c>
      <c r="F21" s="39" t="s">
        <v>44</v>
      </c>
      <c r="G21" s="59">
        <v>-1739.79</v>
      </c>
      <c r="H21" s="39" t="s">
        <v>44</v>
      </c>
      <c r="I21" s="39" t="s">
        <v>44</v>
      </c>
      <c r="J21" s="39" t="s">
        <v>44</v>
      </c>
      <c r="K21" s="57" t="s">
        <v>44</v>
      </c>
      <c r="L21" s="56" t="s">
        <v>44</v>
      </c>
    </row>
    <row r="22" spans="1:12" ht="15">
      <c r="A22" s="36" t="s">
        <v>32</v>
      </c>
      <c r="B22" s="37" t="s">
        <v>83</v>
      </c>
      <c r="C22" s="56" t="s">
        <v>44</v>
      </c>
      <c r="D22" s="37" t="s">
        <v>83</v>
      </c>
      <c r="E22" s="37" t="s">
        <v>83</v>
      </c>
      <c r="F22" s="41">
        <v>1231.1600000000001</v>
      </c>
      <c r="G22" s="56" t="s">
        <v>44</v>
      </c>
      <c r="H22" s="37" t="s">
        <v>84</v>
      </c>
      <c r="I22" s="37" t="s">
        <v>85</v>
      </c>
      <c r="J22" s="37"/>
      <c r="K22" s="56" t="s">
        <v>44</v>
      </c>
      <c r="L22" s="57" t="s">
        <v>44</v>
      </c>
    </row>
    <row r="23" spans="1:12" ht="15">
      <c r="A23" s="32" t="s">
        <v>33</v>
      </c>
      <c r="B23" s="38" t="s">
        <v>44</v>
      </c>
      <c r="C23" s="55" t="s">
        <v>44</v>
      </c>
      <c r="D23" s="38" t="s">
        <v>44</v>
      </c>
      <c r="E23" s="38" t="s">
        <v>44</v>
      </c>
      <c r="F23" s="58" t="s">
        <v>44</v>
      </c>
      <c r="G23" s="55" t="s">
        <v>44</v>
      </c>
      <c r="H23" s="38" t="s">
        <v>44</v>
      </c>
      <c r="I23" s="38" t="s">
        <v>44</v>
      </c>
      <c r="J23" s="38" t="s">
        <v>44</v>
      </c>
      <c r="K23" s="55" t="s">
        <v>44</v>
      </c>
      <c r="L23" s="55" t="s">
        <v>44</v>
      </c>
    </row>
    <row r="24" spans="1:12" ht="15">
      <c r="A24" s="36" t="s">
        <v>34</v>
      </c>
      <c r="B24" s="40">
        <v>2100000</v>
      </c>
      <c r="C24" s="61">
        <v>2100000</v>
      </c>
      <c r="D24" s="40">
        <v>2100000</v>
      </c>
      <c r="E24" s="40">
        <v>2100000</v>
      </c>
      <c r="F24" s="40">
        <v>2100000</v>
      </c>
      <c r="G24" s="62" t="s">
        <v>44</v>
      </c>
      <c r="H24" s="40">
        <v>2100000</v>
      </c>
      <c r="I24" s="40">
        <v>2100000</v>
      </c>
      <c r="J24" s="39" t="s">
        <v>44</v>
      </c>
      <c r="K24" s="56" t="s">
        <v>44</v>
      </c>
      <c r="L24" s="63">
        <v>2100000</v>
      </c>
    </row>
    <row r="25" spans="1:12" ht="15">
      <c r="A25" s="36" t="s">
        <v>66</v>
      </c>
      <c r="B25" s="37" t="s">
        <v>83</v>
      </c>
      <c r="C25" s="57" t="s">
        <v>82</v>
      </c>
      <c r="D25" s="37" t="s">
        <v>83</v>
      </c>
      <c r="E25" s="37" t="s">
        <v>83</v>
      </c>
      <c r="F25" s="37" t="s">
        <v>83</v>
      </c>
      <c r="G25" s="57" t="s">
        <v>86</v>
      </c>
      <c r="H25" s="37"/>
      <c r="I25" s="37"/>
      <c r="J25" s="37"/>
      <c r="K25" s="57" t="s">
        <v>44</v>
      </c>
      <c r="L25" s="57" t="s">
        <v>83</v>
      </c>
    </row>
    <row r="26" spans="1:12" ht="15">
      <c r="A26" s="36" t="s">
        <v>68</v>
      </c>
      <c r="B26" s="37" t="s">
        <v>83</v>
      </c>
      <c r="C26" s="56" t="s">
        <v>44</v>
      </c>
      <c r="D26" s="37" t="s">
        <v>83</v>
      </c>
      <c r="E26" s="37" t="s">
        <v>83</v>
      </c>
      <c r="F26" s="41">
        <v>7014.33</v>
      </c>
      <c r="G26" s="56" t="s">
        <v>44</v>
      </c>
      <c r="H26" s="37"/>
      <c r="I26" s="37"/>
      <c r="J26" s="37"/>
      <c r="K26" s="56" t="s">
        <v>44</v>
      </c>
      <c r="L26" s="57" t="s">
        <v>83</v>
      </c>
    </row>
    <row r="27" spans="1:12" ht="15">
      <c r="A27" s="36" t="s">
        <v>37</v>
      </c>
      <c r="B27" s="37" t="s">
        <v>83</v>
      </c>
      <c r="C27" s="56" t="s">
        <v>44</v>
      </c>
      <c r="D27" s="37" t="s">
        <v>83</v>
      </c>
      <c r="E27" s="37" t="s">
        <v>83</v>
      </c>
      <c r="F27" s="41">
        <v>7014.33</v>
      </c>
      <c r="G27" s="56" t="s">
        <v>44</v>
      </c>
      <c r="H27" s="37"/>
      <c r="I27" s="37"/>
      <c r="J27" s="37"/>
      <c r="K27" s="56" t="s">
        <v>44</v>
      </c>
      <c r="L27" s="57" t="s">
        <v>83</v>
      </c>
    </row>
    <row r="28" spans="1:12" ht="15">
      <c r="A28" s="36" t="s">
        <v>71</v>
      </c>
      <c r="B28" s="41">
        <v>9793.2000000000007</v>
      </c>
      <c r="C28" s="56" t="s">
        <v>44</v>
      </c>
      <c r="D28" s="41">
        <v>219.35</v>
      </c>
      <c r="E28" s="41">
        <v>3156.86</v>
      </c>
      <c r="F28" s="41">
        <v>3156.86</v>
      </c>
      <c r="G28" s="56" t="s">
        <v>44</v>
      </c>
      <c r="H28" s="41">
        <v>3154.53</v>
      </c>
      <c r="I28" s="41">
        <v>3154.53</v>
      </c>
      <c r="J28" s="37"/>
      <c r="K28" s="56" t="s">
        <v>44</v>
      </c>
      <c r="L28" s="64">
        <v>13685</v>
      </c>
    </row>
    <row r="29" spans="1:12" ht="15">
      <c r="A29" s="36" t="s">
        <v>39</v>
      </c>
      <c r="B29" s="43">
        <v>2088576</v>
      </c>
      <c r="C29" s="65" t="s">
        <v>44</v>
      </c>
      <c r="D29" s="43">
        <v>2086315</v>
      </c>
      <c r="E29" s="43">
        <v>2083158.14</v>
      </c>
      <c r="F29" s="43">
        <v>2072986.95</v>
      </c>
      <c r="G29" s="65" t="s">
        <v>44</v>
      </c>
      <c r="H29" s="43">
        <v>2069832.42</v>
      </c>
      <c r="I29" s="43">
        <v>2066677.89</v>
      </c>
      <c r="J29" s="42" t="s">
        <v>44</v>
      </c>
      <c r="K29" s="65" t="s">
        <v>44</v>
      </c>
      <c r="L29" s="66">
        <v>2086315</v>
      </c>
    </row>
    <row r="32" spans="1:12">
      <c r="L32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2C346-9405-4FBC-9149-D1BE27EDA341}">
  <dimension ref="A1:L32"/>
  <sheetViews>
    <sheetView topLeftCell="A10" workbookViewId="0">
      <selection activeCell="G21" sqref="G21"/>
    </sheetView>
  </sheetViews>
  <sheetFormatPr defaultRowHeight="14.45"/>
  <cols>
    <col min="1" max="1" width="48.5703125" bestFit="1" customWidth="1"/>
    <col min="2" max="4" width="13" bestFit="1" customWidth="1"/>
    <col min="5" max="5" width="14.140625" customWidth="1"/>
    <col min="6" max="6" width="13" bestFit="1" customWidth="1"/>
    <col min="7" max="7" width="11.85546875" bestFit="1" customWidth="1"/>
    <col min="8" max="9" width="13" bestFit="1" customWidth="1"/>
    <col min="10" max="10" width="11.28515625" customWidth="1"/>
    <col min="12" max="12" width="13" bestFit="1" customWidth="1"/>
  </cols>
  <sheetData>
    <row r="1" spans="1:12" ht="15">
      <c r="A1" s="67" t="s">
        <v>0</v>
      </c>
      <c r="B1" s="46" t="s">
        <v>1</v>
      </c>
      <c r="C1" s="47" t="s">
        <v>87</v>
      </c>
      <c r="D1" s="46" t="s">
        <v>3</v>
      </c>
      <c r="E1" s="46" t="s">
        <v>4</v>
      </c>
      <c r="F1" s="46" t="s">
        <v>5</v>
      </c>
      <c r="G1" s="47" t="s">
        <v>88</v>
      </c>
      <c r="H1" s="46" t="s">
        <v>7</v>
      </c>
      <c r="I1" s="46" t="s">
        <v>8</v>
      </c>
      <c r="J1" s="46" t="s">
        <v>9</v>
      </c>
      <c r="K1" s="47" t="s">
        <v>89</v>
      </c>
      <c r="L1" s="48" t="s">
        <v>11</v>
      </c>
    </row>
    <row r="2" spans="1:12" ht="15">
      <c r="A2" s="68" t="s">
        <v>12</v>
      </c>
      <c r="B2" s="44"/>
      <c r="C2" s="49" t="s">
        <v>44</v>
      </c>
      <c r="D2" s="44"/>
      <c r="E2" s="44"/>
      <c r="F2" s="44"/>
      <c r="G2" s="49" t="s">
        <v>44</v>
      </c>
      <c r="H2" s="44"/>
      <c r="I2" s="44"/>
      <c r="J2" s="44"/>
      <c r="K2" s="49" t="s">
        <v>44</v>
      </c>
      <c r="L2" s="50" t="s">
        <v>44</v>
      </c>
    </row>
    <row r="3" spans="1:12" ht="15">
      <c r="A3" s="69" t="s">
        <v>45</v>
      </c>
      <c r="B3" s="44">
        <v>18</v>
      </c>
      <c r="C3" s="49" t="s">
        <v>44</v>
      </c>
      <c r="D3" s="44">
        <v>29</v>
      </c>
      <c r="E3" s="44">
        <v>13</v>
      </c>
      <c r="F3" s="44">
        <v>3</v>
      </c>
      <c r="G3" s="49">
        <v>45</v>
      </c>
      <c r="H3" s="44">
        <v>2</v>
      </c>
      <c r="I3" s="44">
        <v>3</v>
      </c>
      <c r="J3" s="44"/>
      <c r="K3" s="49" t="s">
        <v>44</v>
      </c>
      <c r="L3" s="50">
        <v>68</v>
      </c>
    </row>
    <row r="4" spans="1:12" ht="15">
      <c r="A4" s="69" t="s">
        <v>14</v>
      </c>
      <c r="B4" s="44">
        <v>0</v>
      </c>
      <c r="C4" s="49" t="s">
        <v>44</v>
      </c>
      <c r="D4" s="44">
        <v>14</v>
      </c>
      <c r="E4" s="44">
        <v>15</v>
      </c>
      <c r="F4" s="44">
        <v>16</v>
      </c>
      <c r="G4" s="49">
        <v>45</v>
      </c>
      <c r="H4" s="44">
        <v>51</v>
      </c>
      <c r="I4" s="44">
        <v>7</v>
      </c>
      <c r="J4" s="44"/>
      <c r="K4" s="49" t="s">
        <v>44</v>
      </c>
      <c r="L4" s="50">
        <v>103</v>
      </c>
    </row>
    <row r="5" spans="1:12" ht="15">
      <c r="A5" s="69" t="s">
        <v>15</v>
      </c>
      <c r="B5" s="44">
        <v>0</v>
      </c>
      <c r="C5" s="49" t="s">
        <v>44</v>
      </c>
      <c r="D5" s="44">
        <v>0</v>
      </c>
      <c r="E5" s="44">
        <v>0</v>
      </c>
      <c r="F5" s="44">
        <v>2</v>
      </c>
      <c r="G5" s="49">
        <v>2</v>
      </c>
      <c r="H5" s="44">
        <v>2</v>
      </c>
      <c r="I5" s="44">
        <v>5</v>
      </c>
      <c r="J5" s="44"/>
      <c r="K5" s="49" t="s">
        <v>44</v>
      </c>
      <c r="L5" s="50">
        <v>9</v>
      </c>
    </row>
    <row r="6" spans="1:12" ht="15">
      <c r="A6" s="68" t="s">
        <v>16</v>
      </c>
      <c r="B6" s="44"/>
      <c r="C6" s="49" t="s">
        <v>44</v>
      </c>
      <c r="D6" s="44"/>
      <c r="E6" s="44"/>
      <c r="F6" s="44"/>
      <c r="G6" s="49" t="s">
        <v>44</v>
      </c>
      <c r="H6" s="44"/>
      <c r="I6" s="44"/>
      <c r="J6" s="44"/>
      <c r="K6" s="49" t="s">
        <v>44</v>
      </c>
      <c r="L6" s="50" t="s">
        <v>44</v>
      </c>
    </row>
    <row r="7" spans="1:12" ht="15">
      <c r="A7" s="69" t="s">
        <v>17</v>
      </c>
      <c r="B7" s="44">
        <v>0</v>
      </c>
      <c r="C7" s="49">
        <v>0</v>
      </c>
      <c r="D7" s="44">
        <v>0</v>
      </c>
      <c r="E7" s="44">
        <v>0</v>
      </c>
      <c r="F7" s="44">
        <v>0</v>
      </c>
      <c r="G7" s="49">
        <v>0</v>
      </c>
      <c r="H7" s="44">
        <v>0</v>
      </c>
      <c r="I7" s="44">
        <v>0</v>
      </c>
      <c r="J7" s="44"/>
      <c r="K7" s="49" t="s">
        <v>44</v>
      </c>
      <c r="L7" s="50">
        <v>0</v>
      </c>
    </row>
    <row r="8" spans="1:12" ht="15">
      <c r="A8" s="69" t="s">
        <v>18</v>
      </c>
      <c r="B8" s="44">
        <v>0</v>
      </c>
      <c r="C8" s="49" t="s">
        <v>44</v>
      </c>
      <c r="D8" s="44">
        <v>0</v>
      </c>
      <c r="E8" s="44">
        <v>0</v>
      </c>
      <c r="F8" s="44">
        <v>15</v>
      </c>
      <c r="G8" s="49">
        <v>15</v>
      </c>
      <c r="H8" s="44">
        <v>48</v>
      </c>
      <c r="I8" s="44">
        <v>73</v>
      </c>
      <c r="J8" s="44"/>
      <c r="K8" s="49" t="s">
        <v>44</v>
      </c>
      <c r="L8" s="50">
        <v>135</v>
      </c>
    </row>
    <row r="9" spans="1:12" ht="15">
      <c r="A9" s="69" t="s">
        <v>19</v>
      </c>
      <c r="B9" s="44"/>
      <c r="C9" s="49">
        <v>0</v>
      </c>
      <c r="D9" s="44"/>
      <c r="E9" s="44"/>
      <c r="F9" s="44">
        <v>0</v>
      </c>
      <c r="G9" s="49">
        <v>0</v>
      </c>
      <c r="H9" s="44">
        <v>0</v>
      </c>
      <c r="I9" s="44">
        <v>0</v>
      </c>
      <c r="J9" s="44"/>
      <c r="K9" s="49" t="s">
        <v>44</v>
      </c>
      <c r="L9" s="50">
        <v>0</v>
      </c>
    </row>
    <row r="10" spans="1:12" ht="15">
      <c r="A10" s="69" t="s">
        <v>20</v>
      </c>
      <c r="B10" s="44">
        <v>0</v>
      </c>
      <c r="C10" s="49" t="s">
        <v>44</v>
      </c>
      <c r="D10" s="44">
        <v>0</v>
      </c>
      <c r="E10" s="44">
        <v>0</v>
      </c>
      <c r="F10" s="44">
        <v>11</v>
      </c>
      <c r="G10" s="49">
        <v>11</v>
      </c>
      <c r="H10" s="44">
        <v>35</v>
      </c>
      <c r="I10" s="44">
        <v>50</v>
      </c>
      <c r="J10" s="44"/>
      <c r="K10" s="49" t="s">
        <v>44</v>
      </c>
      <c r="L10" s="50">
        <v>96</v>
      </c>
    </row>
    <row r="11" spans="1:12" ht="15">
      <c r="A11" s="68" t="s">
        <v>21</v>
      </c>
      <c r="B11" s="44"/>
      <c r="C11" s="49" t="s">
        <v>44</v>
      </c>
      <c r="D11" s="44"/>
      <c r="E11" s="44"/>
      <c r="F11" s="44"/>
      <c r="G11" s="49" t="s">
        <v>44</v>
      </c>
      <c r="H11" s="44"/>
      <c r="I11" s="44"/>
      <c r="J11" s="44"/>
      <c r="K11" s="49" t="s">
        <v>44</v>
      </c>
      <c r="L11" s="50" t="s">
        <v>44</v>
      </c>
    </row>
    <row r="12" spans="1:12" ht="15">
      <c r="A12" s="69" t="s">
        <v>22</v>
      </c>
      <c r="B12" s="44">
        <v>0</v>
      </c>
      <c r="C12" s="49">
        <v>0</v>
      </c>
      <c r="D12" s="44">
        <v>0</v>
      </c>
      <c r="E12" s="44">
        <v>0</v>
      </c>
      <c r="F12" s="44">
        <v>0</v>
      </c>
      <c r="G12" s="49">
        <v>0</v>
      </c>
      <c r="H12" s="44">
        <v>0</v>
      </c>
      <c r="I12" s="44">
        <v>0</v>
      </c>
      <c r="J12" s="44"/>
      <c r="K12" s="49" t="s">
        <v>44</v>
      </c>
      <c r="L12" s="50">
        <v>0</v>
      </c>
    </row>
    <row r="13" spans="1:12" ht="15">
      <c r="A13" s="69" t="s">
        <v>23</v>
      </c>
      <c r="B13" s="44">
        <v>0</v>
      </c>
      <c r="C13" s="49">
        <v>0</v>
      </c>
      <c r="D13" s="44">
        <v>0</v>
      </c>
      <c r="E13" s="44">
        <v>0</v>
      </c>
      <c r="F13" s="73">
        <v>134115</v>
      </c>
      <c r="G13" s="74">
        <v>134115</v>
      </c>
      <c r="H13" s="73">
        <v>429554</v>
      </c>
      <c r="I13" s="73">
        <v>620689</v>
      </c>
      <c r="J13" s="44"/>
      <c r="K13" s="49" t="s">
        <v>44</v>
      </c>
      <c r="L13" s="75">
        <v>1184358</v>
      </c>
    </row>
    <row r="14" spans="1:12" ht="15">
      <c r="A14" s="70" t="s">
        <v>24</v>
      </c>
      <c r="B14" s="44">
        <v>0</v>
      </c>
      <c r="C14" s="49">
        <v>0</v>
      </c>
      <c r="D14" s="44">
        <v>0</v>
      </c>
      <c r="E14" s="44">
        <v>0</v>
      </c>
      <c r="F14" s="73">
        <v>1609375</v>
      </c>
      <c r="G14" s="74">
        <v>1609375</v>
      </c>
      <c r="H14" s="73">
        <v>5154650</v>
      </c>
      <c r="I14" s="73">
        <v>7246437</v>
      </c>
      <c r="J14" s="44"/>
      <c r="K14" s="49" t="s">
        <v>44</v>
      </c>
      <c r="L14" s="75">
        <v>14010462</v>
      </c>
    </row>
    <row r="15" spans="1:12" ht="15">
      <c r="A15" s="70" t="s">
        <v>25</v>
      </c>
      <c r="B15" s="44">
        <v>0</v>
      </c>
      <c r="C15" s="49">
        <v>0</v>
      </c>
      <c r="D15" s="44">
        <v>0</v>
      </c>
      <c r="E15" s="44">
        <v>0</v>
      </c>
      <c r="F15" s="44">
        <v>0</v>
      </c>
      <c r="G15" s="49">
        <v>0</v>
      </c>
      <c r="H15" s="44">
        <v>0</v>
      </c>
      <c r="I15" s="44">
        <v>0</v>
      </c>
      <c r="J15" s="44"/>
      <c r="K15" s="49" t="s">
        <v>44</v>
      </c>
      <c r="L15" s="50" t="s">
        <v>90</v>
      </c>
    </row>
    <row r="16" spans="1:12" ht="15">
      <c r="A16" s="70" t="s">
        <v>26</v>
      </c>
      <c r="B16" s="44">
        <v>0</v>
      </c>
      <c r="C16" s="49">
        <v>0</v>
      </c>
      <c r="D16" s="44">
        <v>0</v>
      </c>
      <c r="E16" s="44">
        <v>0</v>
      </c>
      <c r="F16" s="73">
        <v>9060</v>
      </c>
      <c r="G16" s="74">
        <v>9060</v>
      </c>
      <c r="H16" s="73">
        <v>29017</v>
      </c>
      <c r="I16" s="73">
        <v>42504</v>
      </c>
      <c r="J16" s="44"/>
      <c r="K16" s="49" t="s">
        <v>44</v>
      </c>
      <c r="L16" s="75">
        <v>80581</v>
      </c>
    </row>
    <row r="17" spans="1:12" ht="15">
      <c r="A17" s="70" t="s">
        <v>27</v>
      </c>
      <c r="B17" s="44">
        <v>0</v>
      </c>
      <c r="C17" s="49">
        <v>0</v>
      </c>
      <c r="D17" s="44">
        <v>0</v>
      </c>
      <c r="E17" s="44">
        <v>0</v>
      </c>
      <c r="F17" s="44">
        <v>0</v>
      </c>
      <c r="G17" s="49">
        <v>0</v>
      </c>
      <c r="H17" s="44">
        <v>0</v>
      </c>
      <c r="I17" s="44">
        <v>0</v>
      </c>
      <c r="J17" s="44"/>
      <c r="K17" s="49" t="s">
        <v>44</v>
      </c>
      <c r="L17" s="50" t="s">
        <v>90</v>
      </c>
    </row>
    <row r="18" spans="1:12" ht="15">
      <c r="A18" s="70" t="s">
        <v>28</v>
      </c>
      <c r="B18" s="44">
        <v>0</v>
      </c>
      <c r="C18" s="49">
        <v>0</v>
      </c>
      <c r="D18" s="44">
        <v>0</v>
      </c>
      <c r="E18" s="44">
        <v>0</v>
      </c>
      <c r="F18" s="73">
        <v>2674</v>
      </c>
      <c r="G18" s="74">
        <v>2674</v>
      </c>
      <c r="H18" s="73">
        <v>8563</v>
      </c>
      <c r="I18" s="73">
        <v>12288</v>
      </c>
      <c r="J18" s="44"/>
      <c r="K18" s="49" t="s">
        <v>44</v>
      </c>
      <c r="L18" s="75">
        <v>23526</v>
      </c>
    </row>
    <row r="19" spans="1:12" ht="15">
      <c r="A19" s="70" t="s">
        <v>29</v>
      </c>
      <c r="B19" s="44">
        <v>0</v>
      </c>
      <c r="C19" s="49">
        <v>0</v>
      </c>
      <c r="D19" s="44">
        <v>0</v>
      </c>
      <c r="E19" s="44">
        <v>0</v>
      </c>
      <c r="F19" s="44">
        <v>12</v>
      </c>
      <c r="G19" s="49">
        <v>12</v>
      </c>
      <c r="H19" s="44">
        <v>12</v>
      </c>
      <c r="I19" s="44">
        <v>8.5</v>
      </c>
      <c r="J19" s="44"/>
      <c r="K19" s="49" t="s">
        <v>44</v>
      </c>
      <c r="L19" s="50">
        <v>5</v>
      </c>
    </row>
    <row r="20" spans="1:12" ht="15">
      <c r="A20" s="71" t="s">
        <v>30</v>
      </c>
      <c r="B20" s="44"/>
      <c r="C20" s="49" t="s">
        <v>44</v>
      </c>
      <c r="D20" s="44"/>
      <c r="E20" s="44"/>
      <c r="F20" s="44"/>
      <c r="G20" s="49" t="s">
        <v>44</v>
      </c>
      <c r="H20" s="44"/>
      <c r="I20" s="44"/>
      <c r="J20" s="44"/>
      <c r="K20" s="49" t="s">
        <v>44</v>
      </c>
      <c r="L20" s="50" t="s">
        <v>44</v>
      </c>
    </row>
    <row r="21" spans="1:12" ht="15">
      <c r="A21" s="70" t="s">
        <v>31</v>
      </c>
      <c r="B21" s="44" t="s">
        <v>91</v>
      </c>
      <c r="C21" s="49" t="s">
        <v>91</v>
      </c>
      <c r="D21" s="44" t="s">
        <v>84</v>
      </c>
      <c r="E21" s="44" t="s">
        <v>91</v>
      </c>
      <c r="F21" s="44" t="s">
        <v>91</v>
      </c>
      <c r="G21" s="49" t="s">
        <v>92</v>
      </c>
      <c r="H21" s="44" t="s">
        <v>91</v>
      </c>
      <c r="I21" s="44" t="s">
        <v>91</v>
      </c>
      <c r="J21" s="44"/>
      <c r="K21" s="49" t="s">
        <v>44</v>
      </c>
      <c r="L21" s="50" t="s">
        <v>92</v>
      </c>
    </row>
    <row r="22" spans="1:12" ht="15">
      <c r="A22" s="70" t="s">
        <v>93</v>
      </c>
      <c r="B22" s="44" t="s">
        <v>91</v>
      </c>
      <c r="C22" s="49" t="s">
        <v>91</v>
      </c>
      <c r="D22" s="44" t="s">
        <v>84</v>
      </c>
      <c r="E22" s="44" t="s">
        <v>91</v>
      </c>
      <c r="F22" s="76">
        <v>11366</v>
      </c>
      <c r="G22" s="77">
        <v>11366</v>
      </c>
      <c r="H22" s="76">
        <v>444137</v>
      </c>
      <c r="I22" s="76">
        <v>629804</v>
      </c>
      <c r="J22" s="44"/>
      <c r="K22" s="49" t="s">
        <v>44</v>
      </c>
      <c r="L22" s="78">
        <v>1085308</v>
      </c>
    </row>
    <row r="23" spans="1:12" ht="15">
      <c r="A23" s="71" t="s">
        <v>33</v>
      </c>
      <c r="B23" s="44"/>
      <c r="C23" s="49" t="s">
        <v>44</v>
      </c>
      <c r="D23" s="44"/>
      <c r="E23" s="44"/>
      <c r="F23" s="44"/>
      <c r="G23" s="49" t="s">
        <v>44</v>
      </c>
      <c r="H23" s="44"/>
      <c r="I23" s="44"/>
      <c r="J23" s="44"/>
      <c r="K23" s="49" t="s">
        <v>44</v>
      </c>
      <c r="L23" s="50" t="s">
        <v>44</v>
      </c>
    </row>
    <row r="24" spans="1:12" ht="15">
      <c r="A24" s="70" t="s">
        <v>94</v>
      </c>
      <c r="B24" s="76">
        <v>23000000</v>
      </c>
      <c r="C24" s="78">
        <v>23000000</v>
      </c>
      <c r="D24" s="76">
        <v>23000000</v>
      </c>
      <c r="E24" s="76">
        <v>23000000</v>
      </c>
      <c r="F24" s="76">
        <v>23000000</v>
      </c>
      <c r="G24" s="78">
        <v>23000000</v>
      </c>
      <c r="H24" s="76">
        <v>23000000</v>
      </c>
      <c r="I24" s="76">
        <v>23000000</v>
      </c>
      <c r="J24" s="44" t="s">
        <v>95</v>
      </c>
      <c r="K24" s="50" t="s">
        <v>44</v>
      </c>
      <c r="L24" s="78">
        <v>23000000</v>
      </c>
    </row>
    <row r="25" spans="1:12" ht="15">
      <c r="A25" s="70" t="s">
        <v>66</v>
      </c>
      <c r="B25" s="44" t="s">
        <v>91</v>
      </c>
      <c r="C25" s="49" t="s">
        <v>91</v>
      </c>
      <c r="D25" s="44" t="s">
        <v>84</v>
      </c>
      <c r="E25" s="44" t="s">
        <v>91</v>
      </c>
      <c r="F25" s="44" t="s">
        <v>91</v>
      </c>
      <c r="G25" s="49" t="s">
        <v>92</v>
      </c>
      <c r="H25" s="44" t="s">
        <v>91</v>
      </c>
      <c r="I25" s="44" t="s">
        <v>91</v>
      </c>
      <c r="J25" s="44"/>
      <c r="K25" s="49" t="s">
        <v>44</v>
      </c>
      <c r="L25" s="50" t="s">
        <v>92</v>
      </c>
    </row>
    <row r="26" spans="1:12" ht="15">
      <c r="A26" s="70" t="s">
        <v>68</v>
      </c>
      <c r="B26" s="44" t="s">
        <v>91</v>
      </c>
      <c r="C26" s="49" t="s">
        <v>91</v>
      </c>
      <c r="D26" s="44" t="s">
        <v>84</v>
      </c>
      <c r="E26" s="44" t="s">
        <v>91</v>
      </c>
      <c r="F26" s="72">
        <v>88308</v>
      </c>
      <c r="G26" s="77">
        <v>88308</v>
      </c>
      <c r="H26" s="72">
        <v>279806.39</v>
      </c>
      <c r="I26" s="72">
        <v>462538.72</v>
      </c>
      <c r="J26" s="44"/>
      <c r="K26" s="49" t="s">
        <v>44</v>
      </c>
      <c r="L26" s="78">
        <v>830653</v>
      </c>
    </row>
    <row r="27" spans="1:12" ht="15">
      <c r="A27" s="70" t="s">
        <v>37</v>
      </c>
      <c r="B27" s="76">
        <v>174236</v>
      </c>
      <c r="C27" s="77">
        <v>174236</v>
      </c>
      <c r="D27" s="76">
        <v>2017806</v>
      </c>
      <c r="E27" s="76">
        <v>609086</v>
      </c>
      <c r="F27" s="76">
        <v>1379159</v>
      </c>
      <c r="G27" s="77">
        <v>4006051</v>
      </c>
      <c r="H27" s="76">
        <v>4842067</v>
      </c>
      <c r="I27" s="76">
        <v>702831</v>
      </c>
      <c r="J27" s="44"/>
      <c r="K27" s="49" t="s">
        <v>44</v>
      </c>
      <c r="L27" s="78">
        <v>9725185</v>
      </c>
    </row>
    <row r="28" spans="1:12" ht="15">
      <c r="A28" s="70" t="s">
        <v>71</v>
      </c>
      <c r="B28" s="76">
        <v>902514</v>
      </c>
      <c r="C28" s="77">
        <v>902514</v>
      </c>
      <c r="D28" s="76">
        <v>765637</v>
      </c>
      <c r="E28" s="76">
        <v>936582</v>
      </c>
      <c r="F28" s="76">
        <v>510564</v>
      </c>
      <c r="G28" s="77">
        <v>2212783</v>
      </c>
      <c r="H28" s="76">
        <v>572765</v>
      </c>
      <c r="I28" s="76">
        <v>648568</v>
      </c>
      <c r="J28" s="44"/>
      <c r="K28" s="49" t="s">
        <v>44</v>
      </c>
      <c r="L28" s="78">
        <v>4336630</v>
      </c>
    </row>
    <row r="29" spans="1:12" ht="15">
      <c r="A29" s="70" t="s">
        <v>39</v>
      </c>
      <c r="B29" s="79">
        <v>21923250</v>
      </c>
      <c r="C29" s="80">
        <v>21923250</v>
      </c>
      <c r="D29" s="79">
        <v>19139807</v>
      </c>
      <c r="E29" s="79">
        <v>17594139</v>
      </c>
      <c r="F29" s="79">
        <v>15616108</v>
      </c>
      <c r="G29" s="81">
        <v>15616108</v>
      </c>
      <c r="H29" s="79">
        <v>9921470</v>
      </c>
      <c r="I29" s="79">
        <v>8107532</v>
      </c>
      <c r="J29" s="45" t="s">
        <v>44</v>
      </c>
      <c r="K29" s="51" t="s">
        <v>44</v>
      </c>
      <c r="L29" s="81">
        <v>8107532</v>
      </c>
    </row>
    <row r="30" spans="1:12" ht="15"/>
    <row r="32" spans="1:12">
      <c r="L32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A3ADE-724C-4B0C-8197-E8B0BDB41103}">
  <dimension ref="A1:N31"/>
  <sheetViews>
    <sheetView topLeftCell="A9" workbookViewId="0">
      <selection activeCell="I21" sqref="I21"/>
    </sheetView>
  </sheetViews>
  <sheetFormatPr defaultRowHeight="14.45"/>
  <cols>
    <col min="1" max="1" width="48.5703125" bestFit="1" customWidth="1"/>
    <col min="2" max="9" width="15.85546875" bestFit="1" customWidth="1"/>
    <col min="10" max="10" width="17.140625" bestFit="1" customWidth="1"/>
    <col min="11" max="13" width="15.28515625" bestFit="1" customWidth="1"/>
    <col min="14" max="14" width="15.85546875" bestFit="1" customWidth="1"/>
  </cols>
  <sheetData>
    <row r="1" spans="1:14" ht="15">
      <c r="A1" s="67" t="s">
        <v>0</v>
      </c>
      <c r="B1" s="82" t="s">
        <v>96</v>
      </c>
      <c r="C1" s="82" t="s">
        <v>97</v>
      </c>
      <c r="D1" s="83" t="s">
        <v>1</v>
      </c>
      <c r="E1" s="84" t="s">
        <v>2</v>
      </c>
      <c r="F1" s="83" t="s">
        <v>3</v>
      </c>
      <c r="G1" s="83" t="s">
        <v>4</v>
      </c>
      <c r="H1" s="83" t="s">
        <v>5</v>
      </c>
      <c r="I1" s="84" t="s">
        <v>6</v>
      </c>
      <c r="J1" s="83" t="s">
        <v>7</v>
      </c>
      <c r="K1" s="83" t="s">
        <v>8</v>
      </c>
      <c r="L1" s="83" t="s">
        <v>9</v>
      </c>
      <c r="M1" s="84" t="s">
        <v>10</v>
      </c>
      <c r="N1" s="85" t="s">
        <v>11</v>
      </c>
    </row>
    <row r="2" spans="1:14" ht="15">
      <c r="A2" s="68" t="s">
        <v>12</v>
      </c>
      <c r="B2" s="86"/>
      <c r="C2" s="86"/>
      <c r="E2" s="87"/>
      <c r="I2" s="88"/>
      <c r="M2" s="87"/>
      <c r="N2" s="88"/>
    </row>
    <row r="3" spans="1:14" ht="15">
      <c r="A3" s="69" t="s">
        <v>45</v>
      </c>
      <c r="B3" s="89"/>
      <c r="C3" s="89"/>
      <c r="E3" s="87"/>
      <c r="G3" s="90">
        <v>0</v>
      </c>
      <c r="H3" s="90">
        <v>6</v>
      </c>
      <c r="I3" s="91">
        <f t="shared" ref="I3" si="0">SUM(B3:H3)</f>
        <v>6</v>
      </c>
      <c r="J3" s="90">
        <v>0</v>
      </c>
      <c r="K3" s="90">
        <v>0</v>
      </c>
      <c r="M3" s="87"/>
      <c r="N3" s="92">
        <f>SUM(M3,I3)</f>
        <v>6</v>
      </c>
    </row>
    <row r="4" spans="1:14" ht="15">
      <c r="A4" s="69" t="s">
        <v>14</v>
      </c>
      <c r="B4" s="89"/>
      <c r="C4" s="89"/>
      <c r="E4" s="87"/>
      <c r="G4" s="90">
        <v>0</v>
      </c>
      <c r="H4" s="90">
        <v>0</v>
      </c>
      <c r="I4" s="91">
        <v>0</v>
      </c>
      <c r="J4" s="90">
        <v>1</v>
      </c>
      <c r="K4" s="90">
        <v>531</v>
      </c>
      <c r="M4" s="93">
        <f>SUM(J4:L4)</f>
        <v>532</v>
      </c>
      <c r="N4" s="92">
        <f>SUM(M4,I4)</f>
        <v>532</v>
      </c>
    </row>
    <row r="5" spans="1:14" ht="15">
      <c r="A5" s="69" t="s">
        <v>15</v>
      </c>
      <c r="B5" s="89"/>
      <c r="C5" s="89"/>
      <c r="E5" s="87"/>
      <c r="G5" s="90">
        <v>0</v>
      </c>
      <c r="H5" s="90">
        <v>0</v>
      </c>
      <c r="I5" s="91">
        <v>0</v>
      </c>
      <c r="J5" s="90">
        <v>0</v>
      </c>
      <c r="K5" s="90">
        <v>0</v>
      </c>
      <c r="M5" s="87"/>
      <c r="N5" s="92">
        <v>0</v>
      </c>
    </row>
    <row r="6" spans="1:14" ht="15">
      <c r="A6" s="68" t="s">
        <v>16</v>
      </c>
      <c r="B6" s="86"/>
      <c r="C6" s="86"/>
      <c r="E6" s="87"/>
      <c r="G6" s="90"/>
      <c r="H6" s="90"/>
      <c r="I6" s="92"/>
      <c r="J6" s="90"/>
      <c r="K6" s="90"/>
      <c r="M6" s="87"/>
      <c r="N6" s="92"/>
    </row>
    <row r="7" spans="1:14" ht="15">
      <c r="A7" s="69" t="s">
        <v>17</v>
      </c>
      <c r="B7" s="89"/>
      <c r="C7" s="89"/>
      <c r="E7" s="87"/>
      <c r="G7" s="90">
        <v>0</v>
      </c>
      <c r="H7" s="90">
        <v>0</v>
      </c>
      <c r="I7" s="91">
        <f t="shared" ref="I7:I10" si="1">SUM(B7:H7)</f>
        <v>0</v>
      </c>
      <c r="J7" s="90">
        <v>0</v>
      </c>
      <c r="K7" s="90">
        <v>0</v>
      </c>
      <c r="M7" s="87"/>
      <c r="N7" s="92">
        <v>0</v>
      </c>
    </row>
    <row r="8" spans="1:14" ht="15">
      <c r="A8" s="69" t="s">
        <v>18</v>
      </c>
      <c r="B8" s="89"/>
      <c r="C8" s="89"/>
      <c r="E8" s="87"/>
      <c r="G8" s="90">
        <v>0</v>
      </c>
      <c r="H8" s="90">
        <v>0</v>
      </c>
      <c r="I8" s="91">
        <f t="shared" si="1"/>
        <v>0</v>
      </c>
      <c r="J8" s="90">
        <v>0</v>
      </c>
      <c r="K8" s="90">
        <v>0</v>
      </c>
      <c r="M8" s="87"/>
      <c r="N8" s="92">
        <v>0</v>
      </c>
    </row>
    <row r="9" spans="1:14" ht="15">
      <c r="A9" s="69" t="s">
        <v>19</v>
      </c>
      <c r="B9" s="89"/>
      <c r="C9" s="89"/>
      <c r="E9" s="87"/>
      <c r="G9" s="90">
        <v>0</v>
      </c>
      <c r="H9" s="90">
        <v>0</v>
      </c>
      <c r="I9" s="91">
        <f t="shared" si="1"/>
        <v>0</v>
      </c>
      <c r="J9" s="90">
        <v>0</v>
      </c>
      <c r="K9" s="90">
        <v>0</v>
      </c>
      <c r="M9" s="87"/>
      <c r="N9" s="92">
        <v>0</v>
      </c>
    </row>
    <row r="10" spans="1:14" ht="15">
      <c r="A10" s="69" t="s">
        <v>20</v>
      </c>
      <c r="B10" s="89"/>
      <c r="C10" s="89"/>
      <c r="E10" s="87"/>
      <c r="G10" s="90">
        <v>0</v>
      </c>
      <c r="H10" s="90">
        <v>0</v>
      </c>
      <c r="I10" s="91">
        <f t="shared" si="1"/>
        <v>0</v>
      </c>
      <c r="J10" s="90">
        <v>0</v>
      </c>
      <c r="K10" s="90">
        <v>0</v>
      </c>
      <c r="M10" s="87"/>
      <c r="N10" s="92">
        <v>0</v>
      </c>
    </row>
    <row r="11" spans="1:14" ht="15">
      <c r="A11" s="68" t="s">
        <v>21</v>
      </c>
      <c r="B11" s="86"/>
      <c r="C11" s="86"/>
      <c r="E11" s="87"/>
      <c r="G11" s="90"/>
      <c r="H11" s="90"/>
      <c r="I11" s="92"/>
      <c r="J11" s="90"/>
      <c r="K11" s="90"/>
      <c r="M11" s="87"/>
      <c r="N11" s="92"/>
    </row>
    <row r="12" spans="1:14" ht="15">
      <c r="A12" s="69" t="s">
        <v>22</v>
      </c>
      <c r="B12" s="89"/>
      <c r="C12" s="89"/>
      <c r="E12" s="87"/>
      <c r="G12" s="90">
        <v>0</v>
      </c>
      <c r="H12" s="90">
        <v>0</v>
      </c>
      <c r="I12" s="91">
        <f t="shared" ref="I12:I18" si="2">SUM(B12:H12)</f>
        <v>0</v>
      </c>
      <c r="J12" s="90">
        <v>0</v>
      </c>
      <c r="K12" s="90">
        <v>0</v>
      </c>
      <c r="M12" s="87"/>
      <c r="N12" s="92">
        <v>0</v>
      </c>
    </row>
    <row r="13" spans="1:14" ht="15">
      <c r="A13" s="69" t="s">
        <v>23</v>
      </c>
      <c r="B13" s="89"/>
      <c r="C13" s="89"/>
      <c r="E13" s="87"/>
      <c r="G13" s="90">
        <v>0</v>
      </c>
      <c r="H13" s="90">
        <v>0</v>
      </c>
      <c r="I13" s="91">
        <f t="shared" si="2"/>
        <v>0</v>
      </c>
      <c r="J13" s="94">
        <v>0</v>
      </c>
      <c r="K13" s="94">
        <v>0</v>
      </c>
      <c r="M13" s="87"/>
      <c r="N13" s="95">
        <v>0</v>
      </c>
    </row>
    <row r="14" spans="1:14" ht="15">
      <c r="A14" s="70" t="s">
        <v>24</v>
      </c>
      <c r="B14" s="96"/>
      <c r="C14" s="96"/>
      <c r="E14" s="87"/>
      <c r="G14" s="90">
        <v>0</v>
      </c>
      <c r="H14" s="90">
        <v>0</v>
      </c>
      <c r="I14" s="91">
        <f t="shared" si="2"/>
        <v>0</v>
      </c>
      <c r="J14" s="90">
        <v>0</v>
      </c>
      <c r="K14" s="90">
        <v>0</v>
      </c>
      <c r="M14" s="87"/>
      <c r="N14" s="92">
        <v>0</v>
      </c>
    </row>
    <row r="15" spans="1:14" ht="15">
      <c r="A15" s="70" t="s">
        <v>25</v>
      </c>
      <c r="B15" s="96"/>
      <c r="C15" s="96"/>
      <c r="E15" s="87"/>
      <c r="G15" s="90">
        <v>0</v>
      </c>
      <c r="H15" s="90">
        <v>0</v>
      </c>
      <c r="I15" s="91">
        <f t="shared" si="2"/>
        <v>0</v>
      </c>
      <c r="J15" s="90">
        <v>0</v>
      </c>
      <c r="K15" s="90">
        <v>0</v>
      </c>
      <c r="M15" s="87"/>
      <c r="N15" s="92">
        <v>0</v>
      </c>
    </row>
    <row r="16" spans="1:14" ht="15">
      <c r="A16" s="70" t="s">
        <v>26</v>
      </c>
      <c r="B16" s="96"/>
      <c r="C16" s="96"/>
      <c r="D16" s="97"/>
      <c r="E16" s="98"/>
      <c r="F16" s="97"/>
      <c r="G16" s="90">
        <v>0</v>
      </c>
      <c r="H16" s="90">
        <v>0</v>
      </c>
      <c r="I16" s="91">
        <f t="shared" si="2"/>
        <v>0</v>
      </c>
      <c r="J16" s="94">
        <v>0</v>
      </c>
      <c r="K16" s="94">
        <v>0</v>
      </c>
      <c r="M16" s="87"/>
      <c r="N16" s="95">
        <v>0</v>
      </c>
    </row>
    <row r="17" spans="1:14" ht="15">
      <c r="A17" s="70" t="s">
        <v>27</v>
      </c>
      <c r="B17" s="96"/>
      <c r="C17" s="96"/>
      <c r="E17" s="87"/>
      <c r="G17" s="90">
        <v>0</v>
      </c>
      <c r="H17" s="90">
        <v>0</v>
      </c>
      <c r="I17" s="91">
        <f t="shared" si="2"/>
        <v>0</v>
      </c>
      <c r="J17" s="90">
        <v>0</v>
      </c>
      <c r="K17" s="90">
        <v>0</v>
      </c>
      <c r="M17" s="87"/>
      <c r="N17" s="92">
        <v>0</v>
      </c>
    </row>
    <row r="18" spans="1:14" ht="15">
      <c r="A18" s="70" t="s">
        <v>28</v>
      </c>
      <c r="B18" s="96"/>
      <c r="C18" s="96"/>
      <c r="D18" s="97"/>
      <c r="E18" s="98"/>
      <c r="F18" s="97"/>
      <c r="G18" s="90">
        <v>0</v>
      </c>
      <c r="H18" s="90">
        <v>0</v>
      </c>
      <c r="I18" s="91">
        <f t="shared" si="2"/>
        <v>0</v>
      </c>
      <c r="J18" s="94">
        <v>0</v>
      </c>
      <c r="K18" s="94">
        <v>0</v>
      </c>
      <c r="M18" s="87"/>
      <c r="N18" s="95">
        <v>0</v>
      </c>
    </row>
    <row r="19" spans="1:14" ht="15">
      <c r="A19" s="70" t="s">
        <v>29</v>
      </c>
      <c r="B19" s="96"/>
      <c r="C19" s="96"/>
      <c r="D19" s="97"/>
      <c r="E19" s="98"/>
      <c r="F19" s="97"/>
      <c r="G19" s="90">
        <v>0</v>
      </c>
      <c r="H19" s="90">
        <v>0</v>
      </c>
      <c r="I19" s="91">
        <v>0</v>
      </c>
      <c r="J19" s="90">
        <v>0</v>
      </c>
      <c r="K19" s="90">
        <v>0</v>
      </c>
      <c r="M19" s="87"/>
      <c r="N19" s="92">
        <v>0</v>
      </c>
    </row>
    <row r="20" spans="1:14" ht="15">
      <c r="A20" s="71" t="s">
        <v>30</v>
      </c>
      <c r="B20" s="99"/>
      <c r="C20" s="99"/>
      <c r="E20" s="87"/>
      <c r="G20" s="90"/>
      <c r="H20" s="90"/>
      <c r="I20" s="92"/>
      <c r="J20" s="90"/>
      <c r="K20" s="90"/>
      <c r="M20" s="87"/>
      <c r="N20" s="92"/>
    </row>
    <row r="21" spans="1:14" ht="15">
      <c r="A21" s="70" t="s">
        <v>31</v>
      </c>
      <c r="B21" s="96"/>
      <c r="C21" s="96"/>
      <c r="E21" s="87"/>
      <c r="G21" s="90">
        <v>0</v>
      </c>
      <c r="H21" s="90">
        <v>0</v>
      </c>
      <c r="I21" s="91">
        <f t="shared" ref="I21:I22" si="3">SUM(B21:H21)</f>
        <v>0</v>
      </c>
      <c r="J21" s="90">
        <v>0</v>
      </c>
      <c r="K21" s="90">
        <v>0</v>
      </c>
      <c r="M21" s="87"/>
      <c r="N21" s="92">
        <v>0</v>
      </c>
    </row>
    <row r="22" spans="1:14" ht="15">
      <c r="A22" s="70" t="s">
        <v>32</v>
      </c>
      <c r="B22" s="96"/>
      <c r="C22" s="96"/>
      <c r="E22" s="87"/>
      <c r="G22" s="90">
        <v>0</v>
      </c>
      <c r="H22" s="90">
        <v>0</v>
      </c>
      <c r="I22" s="91">
        <f t="shared" si="3"/>
        <v>0</v>
      </c>
      <c r="J22" s="90">
        <v>0</v>
      </c>
      <c r="K22" s="90">
        <v>0</v>
      </c>
      <c r="M22" s="87"/>
      <c r="N22" s="92">
        <v>0</v>
      </c>
    </row>
    <row r="23" spans="1:14" ht="15">
      <c r="A23" s="71" t="s">
        <v>33</v>
      </c>
      <c r="B23" s="99"/>
      <c r="C23" s="99"/>
      <c r="E23" s="87"/>
      <c r="H23" s="90"/>
      <c r="I23" s="87"/>
      <c r="M23" s="87"/>
      <c r="N23" s="100"/>
    </row>
    <row r="24" spans="1:14" ht="15">
      <c r="A24" s="70" t="s">
        <v>34</v>
      </c>
      <c r="B24" s="101">
        <v>60000000</v>
      </c>
      <c r="C24" s="101">
        <v>60000000</v>
      </c>
      <c r="D24" s="101">
        <v>60000000</v>
      </c>
      <c r="E24" s="102">
        <v>60000000</v>
      </c>
      <c r="F24" s="101">
        <v>60000000</v>
      </c>
      <c r="G24" s="101">
        <v>60000000</v>
      </c>
      <c r="H24" s="101">
        <v>60000000</v>
      </c>
      <c r="I24" s="103">
        <v>60000000</v>
      </c>
      <c r="J24" s="104">
        <v>60000000</v>
      </c>
      <c r="K24" s="105">
        <v>60000000</v>
      </c>
      <c r="L24" s="105">
        <v>60000000</v>
      </c>
      <c r="M24" s="105">
        <v>60000000</v>
      </c>
      <c r="N24" s="106">
        <v>60000000</v>
      </c>
    </row>
    <row r="25" spans="1:14" ht="15">
      <c r="A25" s="70" t="s">
        <v>66</v>
      </c>
      <c r="B25" s="107">
        <v>0</v>
      </c>
      <c r="C25" s="107">
        <v>0</v>
      </c>
      <c r="D25" s="107">
        <v>0</v>
      </c>
      <c r="E25" s="108">
        <v>0</v>
      </c>
      <c r="F25" s="107">
        <v>0</v>
      </c>
      <c r="G25" s="107">
        <v>0</v>
      </c>
      <c r="H25" s="107">
        <v>0</v>
      </c>
      <c r="I25" s="108">
        <v>0</v>
      </c>
      <c r="J25" s="109" t="s">
        <v>98</v>
      </c>
      <c r="K25" s="109"/>
      <c r="L25" s="109"/>
      <c r="M25" s="110" t="s">
        <v>44</v>
      </c>
      <c r="N25" s="111">
        <v>0</v>
      </c>
    </row>
    <row r="26" spans="1:14" ht="15">
      <c r="A26" s="70" t="s">
        <v>68</v>
      </c>
      <c r="B26" s="107">
        <v>0</v>
      </c>
      <c r="C26" s="107">
        <v>0</v>
      </c>
      <c r="D26" s="107">
        <v>0</v>
      </c>
      <c r="E26" s="108">
        <v>0</v>
      </c>
      <c r="F26" s="107">
        <v>0</v>
      </c>
      <c r="G26" s="107">
        <v>0</v>
      </c>
      <c r="H26" s="107">
        <v>0</v>
      </c>
      <c r="I26" s="108">
        <v>0</v>
      </c>
      <c r="J26" s="109" t="s">
        <v>98</v>
      </c>
      <c r="K26" s="109"/>
      <c r="L26" s="109"/>
      <c r="M26" s="110" t="s">
        <v>44</v>
      </c>
      <c r="N26" s="111">
        <v>0</v>
      </c>
    </row>
    <row r="27" spans="1:14" ht="15">
      <c r="A27" s="70" t="s">
        <v>37</v>
      </c>
      <c r="B27" s="107">
        <v>0</v>
      </c>
      <c r="C27" s="107">
        <v>0</v>
      </c>
      <c r="D27" s="107">
        <v>0</v>
      </c>
      <c r="E27" s="108">
        <v>0</v>
      </c>
      <c r="F27" s="107">
        <v>0</v>
      </c>
      <c r="G27" s="107">
        <v>0</v>
      </c>
      <c r="H27" s="107">
        <v>0</v>
      </c>
      <c r="I27" s="108">
        <v>0</v>
      </c>
      <c r="J27" s="109" t="s">
        <v>98</v>
      </c>
      <c r="K27" s="112">
        <v>776800</v>
      </c>
      <c r="L27" s="109"/>
      <c r="M27" s="113">
        <f>SUM(J27:L27)</f>
        <v>776800</v>
      </c>
      <c r="N27" s="114">
        <f>SUM(E27+I27+M27)</f>
        <v>776800</v>
      </c>
    </row>
    <row r="28" spans="1:14" ht="15">
      <c r="A28" s="70" t="s">
        <v>71</v>
      </c>
      <c r="B28" s="115">
        <v>50446.21</v>
      </c>
      <c r="C28" s="115">
        <v>69220.490000000005</v>
      </c>
      <c r="D28" s="115">
        <v>39749.629999999997</v>
      </c>
      <c r="E28" s="116">
        <f>SUM(B28:D28)</f>
        <v>159416.33000000002</v>
      </c>
      <c r="F28" s="115">
        <v>64700.2</v>
      </c>
      <c r="G28" s="115">
        <v>62968.38</v>
      </c>
      <c r="H28" s="107">
        <v>2371</v>
      </c>
      <c r="I28" s="102">
        <f>SUM(F28:H28)</f>
        <v>130039.57999999999</v>
      </c>
      <c r="J28" s="112">
        <v>64329</v>
      </c>
      <c r="K28" s="112">
        <v>73706</v>
      </c>
      <c r="L28" s="109"/>
      <c r="M28" s="113">
        <f>SUM(J28:L28)</f>
        <v>138035</v>
      </c>
      <c r="N28" s="114">
        <f>SUM(E28+I28+M28)</f>
        <v>427490.91000000003</v>
      </c>
    </row>
    <row r="29" spans="1:14" ht="15">
      <c r="A29" s="70" t="s">
        <v>39</v>
      </c>
      <c r="B29" s="117">
        <f>SUM(B24-B28)</f>
        <v>59949553.789999999</v>
      </c>
      <c r="C29" s="117">
        <f>SUM(B29-C28)</f>
        <v>59880333.299999997</v>
      </c>
      <c r="D29" s="117">
        <f>SUM(C29-D28)</f>
        <v>59840583.669999994</v>
      </c>
      <c r="E29" s="118">
        <f>D29</f>
        <v>59840583.669999994</v>
      </c>
      <c r="F29" s="117">
        <f>SUM(D29-F28)</f>
        <v>59775883.469999991</v>
      </c>
      <c r="G29" s="117">
        <f>SUM(F29-G28)</f>
        <v>59712915.089999989</v>
      </c>
      <c r="H29" s="117">
        <f>SUM(G29-H28)</f>
        <v>59710544.089999989</v>
      </c>
      <c r="I29" s="119">
        <f>H29</f>
        <v>59710544.089999989</v>
      </c>
      <c r="J29" s="120">
        <f>SUM(H29-G28)</f>
        <v>59647575.709999986</v>
      </c>
      <c r="K29" s="120">
        <f>SUM(J29-(K27+K28))</f>
        <v>58797069.709999986</v>
      </c>
      <c r="L29" s="121" t="s">
        <v>44</v>
      </c>
      <c r="M29" s="122" t="s">
        <v>44</v>
      </c>
      <c r="N29" s="123"/>
    </row>
    <row r="31" spans="1:14">
      <c r="N31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F3B6A-D33B-4A56-8EED-262572FE59B0}">
  <dimension ref="A1:L29"/>
  <sheetViews>
    <sheetView workbookViewId="0">
      <selection activeCell="F9" sqref="F9"/>
    </sheetView>
  </sheetViews>
  <sheetFormatPr defaultRowHeight="14.45"/>
  <cols>
    <col min="1" max="1" width="48.5703125" bestFit="1" customWidth="1"/>
    <col min="2" max="2" width="11.42578125" bestFit="1" customWidth="1"/>
    <col min="4" max="4" width="11.42578125" bestFit="1" customWidth="1"/>
    <col min="6" max="6" width="11.42578125" bestFit="1" customWidth="1"/>
    <col min="7" max="7" width="8.85546875" bestFit="1" customWidth="1"/>
    <col min="8" max="8" width="13.140625" customWidth="1"/>
    <col min="9" max="9" width="9.5703125" bestFit="1" customWidth="1"/>
    <col min="12" max="12" width="12.5703125" bestFit="1" customWidth="1"/>
  </cols>
  <sheetData>
    <row r="1" spans="1:12" ht="15">
      <c r="A1" s="1" t="s">
        <v>0</v>
      </c>
      <c r="B1" s="46" t="s">
        <v>1</v>
      </c>
      <c r="C1" s="47" t="s">
        <v>2</v>
      </c>
      <c r="D1" s="46" t="s">
        <v>3</v>
      </c>
      <c r="E1" s="46" t="s">
        <v>4</v>
      </c>
      <c r="F1" s="46" t="s">
        <v>5</v>
      </c>
      <c r="G1" s="47" t="s">
        <v>6</v>
      </c>
      <c r="H1" s="46" t="s">
        <v>7</v>
      </c>
      <c r="I1" s="46" t="s">
        <v>8</v>
      </c>
      <c r="J1" s="46" t="s">
        <v>9</v>
      </c>
      <c r="K1" s="47" t="s">
        <v>10</v>
      </c>
      <c r="L1" s="48" t="s">
        <v>11</v>
      </c>
    </row>
    <row r="2" spans="1:12" ht="15">
      <c r="A2" s="5" t="s">
        <v>12</v>
      </c>
      <c r="B2" s="44"/>
      <c r="C2" s="49" t="s">
        <v>44</v>
      </c>
      <c r="D2" s="44"/>
      <c r="E2" s="44"/>
      <c r="F2" s="44"/>
      <c r="G2" s="49" t="s">
        <v>44</v>
      </c>
      <c r="H2" s="44"/>
      <c r="I2" s="44"/>
      <c r="J2" s="44"/>
      <c r="K2" s="49" t="s">
        <v>44</v>
      </c>
      <c r="L2" s="50" t="s">
        <v>44</v>
      </c>
    </row>
    <row r="3" spans="1:12" ht="15">
      <c r="A3" s="3" t="s">
        <v>45</v>
      </c>
      <c r="B3" s="44">
        <v>0</v>
      </c>
      <c r="C3" s="49" t="s">
        <v>44</v>
      </c>
      <c r="D3" s="44">
        <v>2</v>
      </c>
      <c r="E3" s="44">
        <v>5</v>
      </c>
      <c r="F3" s="44">
        <v>1</v>
      </c>
      <c r="G3" s="49" t="s">
        <v>44</v>
      </c>
      <c r="H3" s="44">
        <v>3</v>
      </c>
      <c r="I3" s="44">
        <v>1</v>
      </c>
      <c r="J3" s="44"/>
      <c r="K3" s="49" t="s">
        <v>44</v>
      </c>
      <c r="L3" s="50">
        <v>12</v>
      </c>
    </row>
    <row r="4" spans="1:12" ht="15">
      <c r="A4" s="3" t="s">
        <v>14</v>
      </c>
      <c r="B4" s="44">
        <v>0</v>
      </c>
      <c r="C4" s="49" t="s">
        <v>44</v>
      </c>
      <c r="D4" s="44">
        <v>0</v>
      </c>
      <c r="E4" s="44">
        <v>909</v>
      </c>
      <c r="F4" s="44">
        <v>0</v>
      </c>
      <c r="G4" s="49" t="s">
        <v>44</v>
      </c>
      <c r="H4" s="44">
        <v>284</v>
      </c>
      <c r="I4" s="44">
        <v>2</v>
      </c>
      <c r="J4" s="44"/>
      <c r="K4" s="49" t="s">
        <v>44</v>
      </c>
      <c r="L4" s="50" t="s">
        <v>44</v>
      </c>
    </row>
    <row r="5" spans="1:12" ht="15">
      <c r="A5" s="3" t="s">
        <v>15</v>
      </c>
      <c r="B5" s="44">
        <v>0</v>
      </c>
      <c r="C5" s="49" t="s">
        <v>44</v>
      </c>
      <c r="D5" s="44">
        <v>0</v>
      </c>
      <c r="E5" s="44">
        <v>727</v>
      </c>
      <c r="F5" s="44">
        <v>0</v>
      </c>
      <c r="G5" s="49" t="s">
        <v>44</v>
      </c>
      <c r="H5" s="44">
        <v>142</v>
      </c>
      <c r="I5" s="44">
        <v>0</v>
      </c>
      <c r="J5" s="44"/>
      <c r="K5" s="49" t="s">
        <v>44</v>
      </c>
      <c r="L5" s="50">
        <v>869</v>
      </c>
    </row>
    <row r="6" spans="1:12" ht="15">
      <c r="A6" s="5" t="s">
        <v>16</v>
      </c>
      <c r="B6" s="44"/>
      <c r="C6" s="49" t="s">
        <v>44</v>
      </c>
      <c r="D6" s="44"/>
      <c r="E6" s="44"/>
      <c r="F6" s="44"/>
      <c r="G6" s="49" t="s">
        <v>44</v>
      </c>
      <c r="H6" s="44"/>
      <c r="I6" s="44"/>
      <c r="J6" s="44"/>
      <c r="K6" s="49" t="s">
        <v>44</v>
      </c>
      <c r="L6" s="50" t="s">
        <v>44</v>
      </c>
    </row>
    <row r="7" spans="1:12" ht="15">
      <c r="A7" s="3" t="s">
        <v>17</v>
      </c>
      <c r="B7" s="44"/>
      <c r="C7" s="49">
        <v>0</v>
      </c>
      <c r="D7" s="44"/>
      <c r="E7" s="44"/>
      <c r="F7" s="44"/>
      <c r="G7" s="49">
        <v>20.6</v>
      </c>
      <c r="H7" s="44"/>
      <c r="I7" s="44"/>
      <c r="J7" s="44"/>
      <c r="K7" s="49" t="s">
        <v>44</v>
      </c>
      <c r="L7" s="50" t="s">
        <v>44</v>
      </c>
    </row>
    <row r="8" spans="1:12" ht="15">
      <c r="A8" s="3" t="s">
        <v>18</v>
      </c>
      <c r="B8" s="44">
        <v>0</v>
      </c>
      <c r="C8" s="49" t="s">
        <v>44</v>
      </c>
      <c r="D8" s="44">
        <v>0</v>
      </c>
      <c r="E8" s="44">
        <v>155</v>
      </c>
      <c r="F8" s="44">
        <v>0</v>
      </c>
      <c r="G8" s="49" t="s">
        <v>44</v>
      </c>
      <c r="H8" s="44">
        <v>30</v>
      </c>
      <c r="I8" s="44">
        <v>0</v>
      </c>
      <c r="J8" s="44"/>
      <c r="K8" s="49" t="s">
        <v>44</v>
      </c>
      <c r="L8" s="50">
        <v>185</v>
      </c>
    </row>
    <row r="9" spans="1:12" ht="15">
      <c r="A9" s="3" t="s">
        <v>19</v>
      </c>
      <c r="B9" s="44"/>
      <c r="C9" s="49">
        <v>0</v>
      </c>
      <c r="D9" s="44"/>
      <c r="E9" s="44"/>
      <c r="F9" s="44"/>
      <c r="G9" s="49">
        <v>4.59</v>
      </c>
      <c r="H9" s="44"/>
      <c r="I9" s="44"/>
      <c r="J9" s="44"/>
      <c r="K9" s="49" t="s">
        <v>44</v>
      </c>
      <c r="L9" s="50" t="s">
        <v>44</v>
      </c>
    </row>
    <row r="10" spans="1:12" ht="15">
      <c r="A10" s="3" t="s">
        <v>20</v>
      </c>
      <c r="B10" s="44">
        <v>0</v>
      </c>
      <c r="C10" s="49" t="s">
        <v>44</v>
      </c>
      <c r="D10" s="44">
        <v>0</v>
      </c>
      <c r="E10" s="44">
        <v>155</v>
      </c>
      <c r="F10" s="44">
        <v>0</v>
      </c>
      <c r="G10" s="49" t="s">
        <v>44</v>
      </c>
      <c r="H10" s="44">
        <v>30</v>
      </c>
      <c r="I10" s="44">
        <v>0</v>
      </c>
      <c r="J10" s="44"/>
      <c r="K10" s="49" t="s">
        <v>44</v>
      </c>
      <c r="L10" s="50">
        <v>185</v>
      </c>
    </row>
    <row r="11" spans="1:12" ht="15">
      <c r="A11" s="5" t="s">
        <v>21</v>
      </c>
      <c r="B11" s="44"/>
      <c r="C11" s="49" t="s">
        <v>44</v>
      </c>
      <c r="D11" s="44"/>
      <c r="E11" s="44"/>
      <c r="F11" s="44"/>
      <c r="G11" s="49" t="s">
        <v>44</v>
      </c>
      <c r="H11" s="44"/>
      <c r="I11" s="44"/>
      <c r="J11" s="44"/>
      <c r="K11" s="49" t="s">
        <v>44</v>
      </c>
      <c r="L11" s="50" t="s">
        <v>44</v>
      </c>
    </row>
    <row r="12" spans="1:12" ht="15">
      <c r="A12" s="3" t="s">
        <v>22</v>
      </c>
      <c r="B12" s="44"/>
      <c r="C12" s="49">
        <v>0</v>
      </c>
      <c r="D12" s="44"/>
      <c r="E12" s="44"/>
      <c r="F12" s="44"/>
      <c r="G12" s="49">
        <v>-45450</v>
      </c>
      <c r="H12" s="44"/>
      <c r="I12" s="44"/>
      <c r="J12" s="44"/>
      <c r="K12" s="49" t="s">
        <v>44</v>
      </c>
      <c r="L12" s="50" t="s">
        <v>44</v>
      </c>
    </row>
    <row r="13" spans="1:12" ht="15">
      <c r="A13" s="3" t="s">
        <v>23</v>
      </c>
      <c r="B13" s="44">
        <v>0</v>
      </c>
      <c r="C13" s="49" t="s">
        <v>44</v>
      </c>
      <c r="D13" s="44">
        <v>0</v>
      </c>
      <c r="E13" s="44">
        <v>35171</v>
      </c>
      <c r="F13" s="44">
        <v>0</v>
      </c>
      <c r="G13" s="49" t="s">
        <v>44</v>
      </c>
      <c r="H13" s="44">
        <v>6868</v>
      </c>
      <c r="I13" s="44">
        <v>0</v>
      </c>
      <c r="J13" s="44"/>
      <c r="K13" s="49" t="s">
        <v>44</v>
      </c>
      <c r="L13" s="50">
        <v>42039</v>
      </c>
    </row>
    <row r="14" spans="1:12" ht="15">
      <c r="A14" s="4" t="s">
        <v>24</v>
      </c>
      <c r="B14" s="44">
        <v>0</v>
      </c>
      <c r="C14" s="49" t="s">
        <v>44</v>
      </c>
      <c r="D14" s="44">
        <v>0</v>
      </c>
      <c r="E14" s="44">
        <v>35171</v>
      </c>
      <c r="F14" s="44">
        <v>0</v>
      </c>
      <c r="G14" s="49" t="s">
        <v>44</v>
      </c>
      <c r="H14" s="44">
        <v>6868</v>
      </c>
      <c r="I14" s="44">
        <v>0</v>
      </c>
      <c r="J14" s="44"/>
      <c r="K14" s="49" t="s">
        <v>44</v>
      </c>
      <c r="L14" s="50">
        <v>42039</v>
      </c>
    </row>
    <row r="15" spans="1:12" ht="15">
      <c r="A15" s="4" t="s">
        <v>25</v>
      </c>
      <c r="B15" s="44"/>
      <c r="C15" s="49">
        <v>0</v>
      </c>
      <c r="D15" s="44"/>
      <c r="E15" s="44"/>
      <c r="F15" s="44"/>
      <c r="G15" s="49">
        <v>13376</v>
      </c>
      <c r="H15" s="44"/>
      <c r="I15" s="44"/>
      <c r="J15" s="44"/>
      <c r="K15" s="49" t="s">
        <v>44</v>
      </c>
      <c r="L15" s="50" t="s">
        <v>44</v>
      </c>
    </row>
    <row r="16" spans="1:12" ht="15">
      <c r="A16" s="4" t="s">
        <v>26</v>
      </c>
      <c r="B16" s="44">
        <v>0</v>
      </c>
      <c r="C16" s="49" t="s">
        <v>44</v>
      </c>
      <c r="D16" s="44">
        <v>0</v>
      </c>
      <c r="E16" s="44">
        <v>35171</v>
      </c>
      <c r="F16" s="44">
        <v>0</v>
      </c>
      <c r="G16" s="49" t="s">
        <v>44</v>
      </c>
      <c r="H16" s="44">
        <v>6868</v>
      </c>
      <c r="I16" s="44">
        <v>0</v>
      </c>
      <c r="J16" s="44"/>
      <c r="K16" s="49" t="s">
        <v>44</v>
      </c>
      <c r="L16" s="50">
        <v>42039</v>
      </c>
    </row>
    <row r="17" spans="1:12" ht="15">
      <c r="A17" s="4" t="s">
        <v>27</v>
      </c>
      <c r="B17" s="44"/>
      <c r="C17" s="49">
        <v>0</v>
      </c>
      <c r="D17" s="44"/>
      <c r="E17" s="44"/>
      <c r="F17" s="44"/>
      <c r="G17" s="49">
        <v>1096</v>
      </c>
      <c r="H17" s="44"/>
      <c r="I17" s="44"/>
      <c r="J17" s="44"/>
      <c r="K17" s="49" t="s">
        <v>44</v>
      </c>
      <c r="L17" s="50" t="s">
        <v>44</v>
      </c>
    </row>
    <row r="18" spans="1:12" ht="15">
      <c r="A18" s="4" t="s">
        <v>28</v>
      </c>
      <c r="B18" s="44">
        <v>0</v>
      </c>
      <c r="C18" s="49" t="s">
        <v>44</v>
      </c>
      <c r="D18" s="44">
        <v>0</v>
      </c>
      <c r="E18" s="44">
        <v>14068</v>
      </c>
      <c r="F18" s="44">
        <v>0</v>
      </c>
      <c r="G18" s="49" t="s">
        <v>44</v>
      </c>
      <c r="H18" s="44">
        <v>2747</v>
      </c>
      <c r="I18" s="44">
        <v>0</v>
      </c>
      <c r="J18" s="44"/>
      <c r="K18" s="49" t="s">
        <v>44</v>
      </c>
      <c r="L18" s="50">
        <v>16815</v>
      </c>
    </row>
    <row r="19" spans="1:12" ht="15">
      <c r="A19" s="4" t="s">
        <v>29</v>
      </c>
      <c r="B19" s="44">
        <v>0</v>
      </c>
      <c r="C19" s="49">
        <v>0</v>
      </c>
      <c r="D19" s="44">
        <v>0</v>
      </c>
      <c r="E19" s="44">
        <v>1</v>
      </c>
      <c r="F19" s="44">
        <v>0</v>
      </c>
      <c r="G19" s="49">
        <v>1</v>
      </c>
      <c r="H19" s="44">
        <v>1</v>
      </c>
      <c r="I19" s="44">
        <v>0</v>
      </c>
      <c r="J19" s="44"/>
      <c r="K19" s="49" t="s">
        <v>44</v>
      </c>
      <c r="L19" s="50">
        <v>1</v>
      </c>
    </row>
    <row r="20" spans="1:12" ht="15">
      <c r="A20" s="6" t="s">
        <v>30</v>
      </c>
      <c r="B20" s="44"/>
      <c r="C20" s="49" t="s">
        <v>44</v>
      </c>
      <c r="D20" s="44"/>
      <c r="E20" s="44"/>
      <c r="F20" s="44"/>
      <c r="G20" s="49" t="s">
        <v>44</v>
      </c>
      <c r="H20" s="44"/>
      <c r="I20" s="44"/>
      <c r="J20" s="44"/>
      <c r="K20" s="49" t="s">
        <v>44</v>
      </c>
      <c r="L20" s="50" t="s">
        <v>44</v>
      </c>
    </row>
    <row r="21" spans="1:12" ht="15">
      <c r="A21" s="4" t="s">
        <v>31</v>
      </c>
      <c r="B21" s="44">
        <v>0</v>
      </c>
      <c r="C21" s="49">
        <v>0</v>
      </c>
      <c r="D21" s="44"/>
      <c r="E21" s="44"/>
      <c r="F21" s="44"/>
      <c r="G21" s="49">
        <v>-5867.53</v>
      </c>
      <c r="H21" s="44"/>
      <c r="I21" s="44"/>
      <c r="J21" s="44"/>
      <c r="K21" s="49" t="s">
        <v>44</v>
      </c>
      <c r="L21" s="50" t="s">
        <v>44</v>
      </c>
    </row>
    <row r="22" spans="1:12" ht="15">
      <c r="A22" s="4" t="s">
        <v>32</v>
      </c>
      <c r="B22" s="44">
        <v>0</v>
      </c>
      <c r="C22" s="49" t="s">
        <v>44</v>
      </c>
      <c r="D22" s="44">
        <v>0</v>
      </c>
      <c r="E22" s="44">
        <v>6041</v>
      </c>
      <c r="F22" s="44">
        <v>0</v>
      </c>
      <c r="G22" s="49" t="s">
        <v>44</v>
      </c>
      <c r="H22" s="44">
        <v>1562</v>
      </c>
      <c r="I22" s="44">
        <v>0</v>
      </c>
      <c r="J22" s="44"/>
      <c r="K22" s="49" t="s">
        <v>44</v>
      </c>
      <c r="L22" s="50">
        <v>7603</v>
      </c>
    </row>
    <row r="23" spans="1:12" ht="15">
      <c r="A23" s="6" t="s">
        <v>33</v>
      </c>
      <c r="B23" s="44"/>
      <c r="C23" s="49" t="s">
        <v>44</v>
      </c>
      <c r="D23" s="44"/>
      <c r="E23" s="44"/>
      <c r="F23" s="44"/>
      <c r="G23" s="49" t="s">
        <v>44</v>
      </c>
      <c r="H23" s="44"/>
      <c r="I23" s="44"/>
      <c r="J23" s="44"/>
      <c r="K23" s="49" t="s">
        <v>44</v>
      </c>
      <c r="L23" s="50" t="s">
        <v>44</v>
      </c>
    </row>
    <row r="24" spans="1:12" ht="15">
      <c r="A24" s="4" t="s">
        <v>34</v>
      </c>
      <c r="B24" s="44">
        <v>5700000</v>
      </c>
      <c r="C24" s="49" t="s">
        <v>44</v>
      </c>
      <c r="D24" s="44">
        <v>5700000</v>
      </c>
      <c r="E24" s="44">
        <v>5700000</v>
      </c>
      <c r="F24" s="44">
        <v>5700000</v>
      </c>
      <c r="G24" s="49" t="s">
        <v>44</v>
      </c>
      <c r="H24" s="44">
        <v>5700000</v>
      </c>
      <c r="I24" s="44">
        <v>5700000</v>
      </c>
      <c r="J24" s="44">
        <v>5700000</v>
      </c>
      <c r="K24" s="49" t="s">
        <v>44</v>
      </c>
      <c r="L24" s="50">
        <v>5700000</v>
      </c>
    </row>
    <row r="25" spans="1:12" ht="15">
      <c r="A25" s="4" t="s">
        <v>66</v>
      </c>
      <c r="B25" s="44">
        <v>0</v>
      </c>
      <c r="C25" s="49" t="s">
        <v>44</v>
      </c>
      <c r="D25" s="44">
        <v>0</v>
      </c>
      <c r="E25" s="44">
        <v>0</v>
      </c>
      <c r="F25" s="44">
        <v>0</v>
      </c>
      <c r="G25" s="49" t="s">
        <v>44</v>
      </c>
      <c r="H25" s="44">
        <v>0</v>
      </c>
      <c r="I25" s="44">
        <v>3773.22</v>
      </c>
      <c r="J25" s="44"/>
      <c r="K25" s="49" t="s">
        <v>44</v>
      </c>
      <c r="L25" s="50">
        <v>3773.22</v>
      </c>
    </row>
    <row r="26" spans="1:12" ht="15">
      <c r="A26" s="4" t="s">
        <v>68</v>
      </c>
      <c r="B26" s="44">
        <v>0</v>
      </c>
      <c r="C26" s="49" t="s">
        <v>44</v>
      </c>
      <c r="D26" s="44">
        <v>0</v>
      </c>
      <c r="E26" s="44">
        <v>10674</v>
      </c>
      <c r="F26" s="44">
        <v>0</v>
      </c>
      <c r="G26" s="49" t="s">
        <v>44</v>
      </c>
      <c r="H26" s="44">
        <v>2084</v>
      </c>
      <c r="I26" s="44">
        <v>0</v>
      </c>
      <c r="J26" s="44"/>
      <c r="K26" s="49" t="s">
        <v>44</v>
      </c>
      <c r="L26" s="50">
        <v>12758</v>
      </c>
    </row>
    <row r="27" spans="1:12" ht="15">
      <c r="A27" s="4" t="s">
        <v>37</v>
      </c>
      <c r="B27" s="44">
        <v>0</v>
      </c>
      <c r="C27" s="49" t="s">
        <v>44</v>
      </c>
      <c r="D27" s="44">
        <v>0</v>
      </c>
      <c r="E27" s="44">
        <v>13343</v>
      </c>
      <c r="F27" s="44">
        <v>0</v>
      </c>
      <c r="G27" s="49" t="s">
        <v>44</v>
      </c>
      <c r="H27" s="44">
        <v>4169</v>
      </c>
      <c r="I27" s="44">
        <v>413700</v>
      </c>
      <c r="J27" s="44"/>
      <c r="K27" s="49" t="s">
        <v>44</v>
      </c>
      <c r="L27" s="50">
        <v>431212</v>
      </c>
    </row>
    <row r="28" spans="1:12" ht="15">
      <c r="A28" s="4" t="s">
        <v>71</v>
      </c>
      <c r="B28" s="44">
        <v>426032.5</v>
      </c>
      <c r="C28" s="49" t="s">
        <v>44</v>
      </c>
      <c r="D28" s="44">
        <v>24097.5</v>
      </c>
      <c r="E28" s="44">
        <v>263769.34999999998</v>
      </c>
      <c r="F28" s="44">
        <v>140120.73000000001</v>
      </c>
      <c r="G28" s="49" t="s">
        <v>44</v>
      </c>
      <c r="H28" s="44">
        <v>130786.83</v>
      </c>
      <c r="I28" s="44">
        <v>127232.83</v>
      </c>
      <c r="J28" s="44"/>
      <c r="K28" s="49" t="s">
        <v>44</v>
      </c>
      <c r="L28" s="50">
        <v>1112039.74</v>
      </c>
    </row>
    <row r="29" spans="1:12" ht="15">
      <c r="A29" s="4" t="s">
        <v>39</v>
      </c>
      <c r="B29" s="45">
        <v>5273967.5</v>
      </c>
      <c r="C29" s="51" t="s">
        <v>44</v>
      </c>
      <c r="D29" s="45">
        <v>5249870</v>
      </c>
      <c r="E29" s="45">
        <v>4972757.6500000004</v>
      </c>
      <c r="F29" s="45">
        <v>4832636.92</v>
      </c>
      <c r="G29" s="51" t="s">
        <v>44</v>
      </c>
      <c r="H29" s="45">
        <v>4697681.09</v>
      </c>
      <c r="I29" s="45">
        <v>4152975.04</v>
      </c>
      <c r="J29" s="45" t="s">
        <v>44</v>
      </c>
      <c r="K29" s="51" t="s">
        <v>44</v>
      </c>
      <c r="L29" s="52" t="s"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e22d63-cd76-4ad0-9cc0-8f2b2146ce9f" xsi:nil="true"/>
    <lcf76f155ced4ddcb4097134ff3c332f xmlns="1f515989-4afe-4bfb-8869-4f44a11afb3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14" ma:contentTypeDescription="Create a new document." ma:contentTypeScope="" ma:versionID="2553be842a350308aab1a6ee2a75ab66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3498ede1fa8348bb78a919910a544d14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58c64cc-ee56-435d-b6d0-239f1a5e0d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baef8b9-b614-4a1a-8207-1a59c8f9eb80}" ma:internalName="TaxCatchAll" ma:showField="CatchAllData" ma:web="e5e22d63-cd76-4ad0-9cc0-8f2b2146ce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78FE2B-A86F-4EA7-91A2-100EF66A87E0}"/>
</file>

<file path=customXml/itemProps2.xml><?xml version="1.0" encoding="utf-8"?>
<ds:datastoreItem xmlns:ds="http://schemas.openxmlformats.org/officeDocument/2006/customXml" ds:itemID="{6B0790AD-1619-4E97-BE91-AEFA3935E104}"/>
</file>

<file path=customXml/itemProps3.xml><?xml version="1.0" encoding="utf-8"?>
<ds:datastoreItem xmlns:ds="http://schemas.openxmlformats.org/officeDocument/2006/customXml" ds:itemID="{71057573-DF66-4D18-9C28-BDF1E02AD1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Lemma, Yeshi</cp:lastModifiedBy>
  <cp:revision/>
  <dcterms:created xsi:type="dcterms:W3CDTF">2022-07-25T20:11:28Z</dcterms:created>
  <dcterms:modified xsi:type="dcterms:W3CDTF">2022-12-19T23:44:36Z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  <property fmtid="{D5CDD505-2E9C-101B-9397-08002B2CF9AE}" pid="3" name="MediaServiceImageTags">
    <vt:lpwstr/>
  </property>
</Properties>
</file>