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A9C3C249-3018-49F5-888A-4463BA43F347}" xr6:coauthVersionLast="47" xr6:coauthVersionMax="47" xr10:uidLastSave="{00000000-0000-0000-0000-000000000000}"/>
  <bookViews>
    <workbookView xWindow="-120" yWindow="-120" windowWidth="29040" windowHeight="15720" tabRatio="601" xr2:uid="{B7036985-7775-4C3E-BC5B-DEA8010B8ED7}"/>
  </bookViews>
  <sheets>
    <sheet name="2024 Capital RSAR Data - FINAL" sheetId="40" r:id="rId1"/>
  </sheets>
  <definedNames>
    <definedName name="_xlnm._FilterDatabase" localSheetId="0" hidden="1">'2024 Capital RSAR Data - FINAL'!$A$7:$BM$131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00" i="40" l="1"/>
  <c r="AU86" i="40"/>
  <c r="Z13" i="40" l="1"/>
  <c r="AZ10" i="40" l="1"/>
  <c r="AU124" i="40"/>
  <c r="AU123" i="40"/>
  <c r="AU122" i="40"/>
  <c r="AU120" i="40"/>
  <c r="AU119" i="40"/>
  <c r="AU117" i="40"/>
  <c r="AU116" i="40"/>
  <c r="AU115" i="40"/>
  <c r="AU114" i="40"/>
  <c r="AU113" i="40"/>
  <c r="AU112" i="40"/>
  <c r="AU111" i="40"/>
  <c r="AU110" i="40"/>
  <c r="AU109" i="40"/>
  <c r="AU108" i="40"/>
  <c r="AU106" i="40"/>
  <c r="AU103" i="40"/>
  <c r="AU102" i="40"/>
  <c r="AU101" i="40"/>
  <c r="AU99" i="40"/>
  <c r="AU98" i="40"/>
  <c r="AU97" i="40"/>
  <c r="AU96" i="40"/>
  <c r="AU95" i="40"/>
  <c r="AU94" i="40"/>
  <c r="AU93" i="40"/>
  <c r="AU87" i="40"/>
  <c r="AU91" i="40"/>
  <c r="AU90" i="40"/>
  <c r="AU82" i="40"/>
  <c r="AU78" i="40"/>
  <c r="AU85" i="40"/>
  <c r="AU84" i="40"/>
  <c r="AU83" i="40"/>
  <c r="AU77" i="40"/>
  <c r="AU81" i="40"/>
  <c r="AU80" i="40"/>
  <c r="AU79" i="40"/>
  <c r="AU76" i="40"/>
  <c r="AU75" i="40"/>
  <c r="AU74" i="40"/>
  <c r="AU73" i="40"/>
  <c r="AU92" i="40"/>
  <c r="AU89" i="40"/>
  <c r="AU72" i="40"/>
  <c r="AU71" i="40"/>
  <c r="AU70" i="40"/>
  <c r="AU69" i="40"/>
  <c r="AU68" i="40"/>
  <c r="AU67" i="40"/>
  <c r="AU66" i="40"/>
  <c r="AU64" i="40"/>
  <c r="AU63" i="40"/>
  <c r="AU62" i="40"/>
  <c r="AU61" i="40"/>
  <c r="AU60" i="40"/>
  <c r="AU59" i="40"/>
  <c r="AU58" i="40"/>
  <c r="AU57" i="40"/>
  <c r="AU56" i="40"/>
  <c r="AU55" i="40"/>
  <c r="AU54" i="40"/>
  <c r="AU53" i="40"/>
  <c r="AU52" i="40"/>
  <c r="AU51" i="40"/>
  <c r="AU50" i="40"/>
  <c r="AU49" i="40"/>
  <c r="AU46" i="40"/>
  <c r="AU45" i="40"/>
  <c r="AU44" i="40"/>
  <c r="AU43" i="40"/>
  <c r="AU42" i="40"/>
  <c r="AU40" i="40"/>
  <c r="AU37" i="40"/>
  <c r="AU36" i="40"/>
  <c r="AU35" i="40"/>
  <c r="AU34" i="40"/>
  <c r="AU33" i="40"/>
  <c r="AU32" i="40"/>
  <c r="AU31" i="40"/>
  <c r="AU30" i="40"/>
  <c r="AU29" i="40"/>
  <c r="AU28" i="40"/>
  <c r="AU27" i="40"/>
  <c r="AU26" i="40"/>
  <c r="AU24" i="40"/>
  <c r="AU23" i="40"/>
  <c r="AU21" i="40"/>
  <c r="AU18" i="40"/>
  <c r="AU17" i="40"/>
  <c r="AU15" i="40"/>
  <c r="AZ15" i="40" s="1"/>
  <c r="AU14" i="40"/>
  <c r="AZ14" i="40" s="1"/>
  <c r="AU13" i="40"/>
  <c r="AZ13" i="40" s="1"/>
  <c r="BE13" i="40" s="1"/>
  <c r="BG13" i="40" s="1"/>
  <c r="AU12" i="40"/>
  <c r="AZ12" i="40" s="1"/>
  <c r="AU11" i="40"/>
  <c r="AZ11" i="40" s="1"/>
  <c r="AZ9" i="40"/>
  <c r="BE9" i="40" s="1"/>
  <c r="BG9" i="40" s="1"/>
  <c r="AP124" i="40"/>
  <c r="AP123" i="40"/>
  <c r="AP122" i="40"/>
  <c r="AP120" i="40"/>
  <c r="AP119" i="40"/>
  <c r="AP117" i="40"/>
  <c r="AP116" i="40"/>
  <c r="AP115" i="40"/>
  <c r="AP114" i="40"/>
  <c r="AP113" i="40"/>
  <c r="AP112" i="40"/>
  <c r="AP111" i="40"/>
  <c r="AP110" i="40"/>
  <c r="AP109" i="40"/>
  <c r="AP108" i="40"/>
  <c r="AP107" i="40"/>
  <c r="AP106" i="40"/>
  <c r="AP105" i="40"/>
  <c r="AP103" i="40"/>
  <c r="AP102" i="40"/>
  <c r="AP101" i="40"/>
  <c r="AP99" i="40"/>
  <c r="AP98" i="40"/>
  <c r="AP97" i="40"/>
  <c r="AP96" i="40"/>
  <c r="AP95" i="40"/>
  <c r="AP94" i="40"/>
  <c r="AP93" i="40"/>
  <c r="AP87" i="40"/>
  <c r="AP91" i="40"/>
  <c r="AP90" i="40"/>
  <c r="AP82" i="40"/>
  <c r="AP78" i="40"/>
  <c r="AP85" i="40"/>
  <c r="AP84" i="40"/>
  <c r="AP83" i="40"/>
  <c r="AP77" i="40"/>
  <c r="AP81" i="40"/>
  <c r="AP80" i="40"/>
  <c r="AP79" i="40"/>
  <c r="AP76" i="40"/>
  <c r="AP75" i="40"/>
  <c r="AP74" i="40"/>
  <c r="AP73" i="40"/>
  <c r="AP92" i="40"/>
  <c r="AP89" i="40"/>
  <c r="AP72" i="40"/>
  <c r="AP71" i="40"/>
  <c r="AP70" i="40"/>
  <c r="AP69" i="40"/>
  <c r="AP68" i="40"/>
  <c r="AP67" i="40"/>
  <c r="AP66" i="40"/>
  <c r="AP65" i="40"/>
  <c r="AZ65" i="40" s="1"/>
  <c r="BE65" i="40" s="1"/>
  <c r="BG65" i="40" s="1"/>
  <c r="AP64" i="40"/>
  <c r="AP63" i="40"/>
  <c r="AP62" i="40"/>
  <c r="AP61" i="40"/>
  <c r="AP60" i="40"/>
  <c r="AP59" i="40"/>
  <c r="AP58" i="40"/>
  <c r="AP57" i="40"/>
  <c r="AP56" i="40"/>
  <c r="AP55" i="40"/>
  <c r="AP54" i="40"/>
  <c r="AP53" i="40"/>
  <c r="AP52" i="40"/>
  <c r="AP51" i="40"/>
  <c r="AP50" i="40"/>
  <c r="AP49" i="40"/>
  <c r="AP46" i="40"/>
  <c r="AP45" i="40"/>
  <c r="AP44" i="40"/>
  <c r="AP43" i="40"/>
  <c r="AP42" i="40"/>
  <c r="AP40" i="40"/>
  <c r="AP39" i="40"/>
  <c r="AZ39" i="40" s="1"/>
  <c r="AP37" i="40"/>
  <c r="AP36" i="40"/>
  <c r="AP35" i="40"/>
  <c r="AP34" i="40"/>
  <c r="AP33" i="40"/>
  <c r="AP32" i="40"/>
  <c r="AP31" i="40"/>
  <c r="AP30" i="40"/>
  <c r="AP29" i="40"/>
  <c r="AP28" i="40"/>
  <c r="AP27" i="40"/>
  <c r="AP26" i="40"/>
  <c r="AP24" i="40"/>
  <c r="AP23" i="40"/>
  <c r="AP21" i="40"/>
  <c r="AP18" i="40"/>
  <c r="AP17" i="40"/>
  <c r="AZ122" i="40" l="1"/>
  <c r="BE122" i="40" s="1"/>
  <c r="BG122" i="40" s="1"/>
  <c r="AZ105" i="40"/>
  <c r="BE105" i="40" s="1"/>
  <c r="BG105" i="40" s="1"/>
  <c r="AZ129" i="40"/>
  <c r="BE129" i="40" s="1"/>
  <c r="BG129" i="40" s="1"/>
  <c r="AZ130" i="40"/>
  <c r="BE130" i="40" s="1"/>
  <c r="BG130" i="40" s="1"/>
  <c r="AZ107" i="40"/>
  <c r="BE107" i="40" s="1"/>
  <c r="BG107" i="40" s="1"/>
  <c r="AZ17" i="40"/>
  <c r="BE17" i="40" s="1"/>
  <c r="BG17" i="40" s="1"/>
  <c r="AZ37" i="40"/>
  <c r="BE37" i="40" s="1"/>
  <c r="BG37" i="40" s="1"/>
  <c r="AZ87" i="40"/>
  <c r="BE87" i="40" s="1"/>
  <c r="BG87" i="40" s="1"/>
  <c r="AZ101" i="40"/>
  <c r="BE101" i="40" s="1"/>
  <c r="BG101" i="40" s="1"/>
  <c r="AZ28" i="40"/>
  <c r="BE28" i="40" s="1"/>
  <c r="BG28" i="40" s="1"/>
  <c r="AZ36" i="40"/>
  <c r="BE36" i="40" s="1"/>
  <c r="BG36" i="40" s="1"/>
  <c r="AZ57" i="40"/>
  <c r="BE57" i="40" s="1"/>
  <c r="BG57" i="40" s="1"/>
  <c r="AZ92" i="40"/>
  <c r="BE92" i="40" s="1"/>
  <c r="BG92" i="40" s="1"/>
  <c r="AZ61" i="40"/>
  <c r="BE61" i="40" s="1"/>
  <c r="BG61" i="40" s="1"/>
  <c r="AZ82" i="40"/>
  <c r="BE82" i="40" s="1"/>
  <c r="BG82" i="40" s="1"/>
  <c r="AZ58" i="40"/>
  <c r="BE58" i="40" s="1"/>
  <c r="BG58" i="40" s="1"/>
  <c r="AZ33" i="40"/>
  <c r="BE33" i="40" s="1"/>
  <c r="BG33" i="40" s="1"/>
  <c r="AZ45" i="40"/>
  <c r="BE45" i="40" s="1"/>
  <c r="BG45" i="40" s="1"/>
  <c r="AZ109" i="40"/>
  <c r="BE109" i="40" s="1"/>
  <c r="BG109" i="40" s="1"/>
  <c r="AZ27" i="40"/>
  <c r="BE27" i="40" s="1"/>
  <c r="BG27" i="40" s="1"/>
  <c r="AZ35" i="40"/>
  <c r="BE35" i="40" s="1"/>
  <c r="BG35" i="40" s="1"/>
  <c r="AZ44" i="40"/>
  <c r="BE44" i="40" s="1"/>
  <c r="BG44" i="40" s="1"/>
  <c r="AZ49" i="40"/>
  <c r="BE49" i="40" s="1"/>
  <c r="BG49" i="40" s="1"/>
  <c r="AZ66" i="40"/>
  <c r="BE66" i="40" s="1"/>
  <c r="BG66" i="40" s="1"/>
  <c r="AZ77" i="40"/>
  <c r="BE77" i="40" s="1"/>
  <c r="BG77" i="40" s="1"/>
  <c r="AZ29" i="40"/>
  <c r="BE29" i="40" s="1"/>
  <c r="BG29" i="40" s="1"/>
  <c r="AZ50" i="40"/>
  <c r="BE50" i="40" s="1"/>
  <c r="BG50" i="40" s="1"/>
  <c r="AZ108" i="40"/>
  <c r="BE108" i="40" s="1"/>
  <c r="BG108" i="40" s="1"/>
  <c r="AZ116" i="40"/>
  <c r="BE116" i="40" s="1"/>
  <c r="BG116" i="40" s="1"/>
  <c r="AZ18" i="40"/>
  <c r="BE18" i="40" s="1"/>
  <c r="BG18" i="40" s="1"/>
  <c r="AZ30" i="40"/>
  <c r="BE30" i="40" s="1"/>
  <c r="BG30" i="40" s="1"/>
  <c r="AZ40" i="40"/>
  <c r="BE40" i="40" s="1"/>
  <c r="BG40" i="40" s="1"/>
  <c r="AZ51" i="40"/>
  <c r="BE51" i="40" s="1"/>
  <c r="BG51" i="40" s="1"/>
  <c r="AZ59" i="40"/>
  <c r="BE59" i="40" s="1"/>
  <c r="BG59" i="40" s="1"/>
  <c r="AZ93" i="40"/>
  <c r="BE93" i="40" s="1"/>
  <c r="BG93" i="40" s="1"/>
  <c r="AZ102" i="40"/>
  <c r="BE102" i="40" s="1"/>
  <c r="BG102" i="40" s="1"/>
  <c r="AZ113" i="40"/>
  <c r="BE113" i="40" s="1"/>
  <c r="BG113" i="40" s="1"/>
  <c r="AZ123" i="40"/>
  <c r="BE123" i="40" s="1"/>
  <c r="BG123" i="40" s="1"/>
  <c r="AZ21" i="40"/>
  <c r="BE21" i="40" s="1"/>
  <c r="BG21" i="40" s="1"/>
  <c r="AZ42" i="40"/>
  <c r="BE42" i="40" s="1"/>
  <c r="BG42" i="40" s="1"/>
  <c r="AZ52" i="40"/>
  <c r="BE52" i="40" s="1"/>
  <c r="BG52" i="40" s="1"/>
  <c r="AZ60" i="40"/>
  <c r="BE60" i="40" s="1"/>
  <c r="BG60" i="40" s="1"/>
  <c r="AZ69" i="40"/>
  <c r="BE69" i="40" s="1"/>
  <c r="BG69" i="40" s="1"/>
  <c r="AZ75" i="40"/>
  <c r="BE75" i="40" s="1"/>
  <c r="BG75" i="40" s="1"/>
  <c r="AZ85" i="40"/>
  <c r="BE85" i="40" s="1"/>
  <c r="BG85" i="40" s="1"/>
  <c r="AZ94" i="40"/>
  <c r="BE94" i="40" s="1"/>
  <c r="BG94" i="40" s="1"/>
  <c r="AZ114" i="40"/>
  <c r="BE114" i="40" s="1"/>
  <c r="BG114" i="40" s="1"/>
  <c r="AZ23" i="40"/>
  <c r="BE23" i="40" s="1"/>
  <c r="BG23" i="40" s="1"/>
  <c r="AZ70" i="40"/>
  <c r="BE70" i="40" s="1"/>
  <c r="BG70" i="40" s="1"/>
  <c r="AZ76" i="40"/>
  <c r="BE76" i="40" s="1"/>
  <c r="BG76" i="40" s="1"/>
  <c r="AZ106" i="40"/>
  <c r="BE106" i="40" s="1"/>
  <c r="BG106" i="40" s="1"/>
  <c r="AZ115" i="40"/>
  <c r="BE115" i="40" s="1"/>
  <c r="BG115" i="40" s="1"/>
  <c r="AZ43" i="40"/>
  <c r="BE43" i="40" s="1"/>
  <c r="BG43" i="40" s="1"/>
  <c r="AZ53" i="40"/>
  <c r="BE53" i="40" s="1"/>
  <c r="BG53" i="40" s="1"/>
  <c r="AZ54" i="40"/>
  <c r="BE54" i="40" s="1"/>
  <c r="BG54" i="40" s="1"/>
  <c r="AZ62" i="40"/>
  <c r="BE62" i="40" s="1"/>
  <c r="BG62" i="40" s="1"/>
  <c r="AZ68" i="40"/>
  <c r="BE68" i="40" s="1"/>
  <c r="BG68" i="40" s="1"/>
  <c r="AZ74" i="40"/>
  <c r="BE74" i="40" s="1"/>
  <c r="BG74" i="40" s="1"/>
  <c r="AZ84" i="40"/>
  <c r="BE84" i="40" s="1"/>
  <c r="BG84" i="40" s="1"/>
  <c r="AZ26" i="40"/>
  <c r="BE26" i="40" s="1"/>
  <c r="BG26" i="40" s="1"/>
  <c r="AZ34" i="40"/>
  <c r="BE34" i="40" s="1"/>
  <c r="BG34" i="40" s="1"/>
  <c r="AZ55" i="40"/>
  <c r="BE55" i="40" s="1"/>
  <c r="BG55" i="40" s="1"/>
  <c r="AZ97" i="40"/>
  <c r="BE97" i="40" s="1"/>
  <c r="BG97" i="40" s="1"/>
  <c r="AZ117" i="40"/>
  <c r="BE117" i="40" s="1"/>
  <c r="BG117" i="40" s="1"/>
  <c r="AZ56" i="40"/>
  <c r="BE56" i="40" s="1"/>
  <c r="BG56" i="40" s="1"/>
  <c r="AZ46" i="40"/>
  <c r="BE46" i="40" s="1"/>
  <c r="BG46" i="40" s="1"/>
  <c r="AZ89" i="40"/>
  <c r="BE89" i="40" s="1"/>
  <c r="BG89" i="40" s="1"/>
  <c r="AZ90" i="40"/>
  <c r="BE90" i="40" s="1"/>
  <c r="BG90" i="40" s="1"/>
  <c r="AZ119" i="40"/>
  <c r="BE119" i="40" s="1"/>
  <c r="BG119" i="40" s="1"/>
  <c r="AZ124" i="40"/>
  <c r="BE124" i="40" s="1"/>
  <c r="BG124" i="40" s="1"/>
  <c r="AZ91" i="40"/>
  <c r="BE91" i="40" s="1"/>
  <c r="BG91" i="40" s="1"/>
  <c r="AZ99" i="40"/>
  <c r="BE99" i="40" s="1"/>
  <c r="BG99" i="40" s="1"/>
  <c r="AZ64" i="40"/>
  <c r="BE64" i="40" s="1"/>
  <c r="BG64" i="40" s="1"/>
  <c r="AZ81" i="40"/>
  <c r="BE81" i="40" s="1"/>
  <c r="BG81" i="40" s="1"/>
  <c r="AZ98" i="40"/>
  <c r="BE98" i="40" s="1"/>
  <c r="BG98" i="40" s="1"/>
  <c r="AZ110" i="40"/>
  <c r="BE110" i="40" s="1"/>
  <c r="BG110" i="40" s="1"/>
  <c r="AZ67" i="40"/>
  <c r="BE67" i="40" s="1"/>
  <c r="BG67" i="40" s="1"/>
  <c r="AZ73" i="40"/>
  <c r="BE73" i="40" s="1"/>
  <c r="BG73" i="40" s="1"/>
  <c r="AZ83" i="40"/>
  <c r="BE83" i="40" s="1"/>
  <c r="BG83" i="40" s="1"/>
  <c r="AZ112" i="40"/>
  <c r="BE112" i="40" s="1"/>
  <c r="BG112" i="40" s="1"/>
  <c r="BE15" i="40"/>
  <c r="BG15" i="40" s="1"/>
  <c r="AZ111" i="40"/>
  <c r="AZ120" i="40"/>
  <c r="BE12" i="40"/>
  <c r="BG12" i="40" s="1"/>
  <c r="BE14" i="40"/>
  <c r="BG14" i="40" s="1"/>
  <c r="AZ31" i="40"/>
  <c r="AZ103" i="40"/>
  <c r="AZ32" i="40"/>
  <c r="AZ95" i="40"/>
  <c r="BE11" i="40"/>
  <c r="BG11" i="40" s="1"/>
  <c r="AZ24" i="40"/>
  <c r="AZ71" i="40"/>
  <c r="AZ79" i="40"/>
  <c r="AZ78" i="40"/>
  <c r="AZ96" i="40"/>
  <c r="BE39" i="40"/>
  <c r="BG39" i="40" s="1"/>
  <c r="AZ63" i="40"/>
  <c r="AZ72" i="40"/>
  <c r="AZ80" i="40"/>
  <c r="BE10" i="40"/>
  <c r="BG10" i="40" s="1"/>
  <c r="AC56" i="40"/>
  <c r="Y13" i="40"/>
  <c r="AC109" i="40"/>
  <c r="AC15" i="40"/>
  <c r="AJ15" i="40" l="1"/>
  <c r="AJ56" i="40"/>
  <c r="AJ109" i="40"/>
  <c r="AC51" i="40"/>
  <c r="AC115" i="40"/>
  <c r="AC101" i="40"/>
  <c r="AC46" i="40"/>
  <c r="AC18" i="40"/>
  <c r="AC63" i="40"/>
  <c r="AC100" i="40"/>
  <c r="AC90" i="40"/>
  <c r="AC81" i="40"/>
  <c r="AC64" i="40"/>
  <c r="AC45" i="40"/>
  <c r="AC79" i="40"/>
  <c r="AC82" i="40"/>
  <c r="AC80" i="40"/>
  <c r="AC44" i="40"/>
  <c r="AC16" i="40"/>
  <c r="AC85" i="40"/>
  <c r="AC120" i="40"/>
  <c r="AC107" i="40"/>
  <c r="AC97" i="40"/>
  <c r="AC35" i="40"/>
  <c r="AC10" i="40"/>
  <c r="AC127" i="40"/>
  <c r="AC106" i="40"/>
  <c r="AC96" i="40"/>
  <c r="AC78" i="40"/>
  <c r="AC42" i="40"/>
  <c r="AC9" i="40"/>
  <c r="AC25" i="40"/>
  <c r="AC118" i="40"/>
  <c r="AC104" i="40"/>
  <c r="AC74" i="40"/>
  <c r="AC49" i="40"/>
  <c r="AC11" i="40"/>
  <c r="AC34" i="40"/>
  <c r="AC108" i="40"/>
  <c r="AC20" i="40"/>
  <c r="AC8" i="40"/>
  <c r="AC124" i="40"/>
  <c r="AC87" i="40"/>
  <c r="AC83" i="40"/>
  <c r="BE103" i="40"/>
  <c r="BG103" i="40" s="1"/>
  <c r="BE80" i="40"/>
  <c r="BG80" i="40" s="1"/>
  <c r="BE96" i="40"/>
  <c r="BG96" i="40" s="1"/>
  <c r="BE24" i="40"/>
  <c r="BG24" i="40" s="1"/>
  <c r="BE72" i="40"/>
  <c r="BG72" i="40" s="1"/>
  <c r="BE78" i="40"/>
  <c r="BG78" i="40" s="1"/>
  <c r="BE31" i="40"/>
  <c r="BG31" i="40" s="1"/>
  <c r="BE63" i="40"/>
  <c r="BG63" i="40" s="1"/>
  <c r="BE79" i="40"/>
  <c r="BG79" i="40" s="1"/>
  <c r="BE32" i="40"/>
  <c r="BG32" i="40" s="1"/>
  <c r="BE71" i="40"/>
  <c r="BG71" i="40" s="1"/>
  <c r="BE95" i="40"/>
  <c r="BG95" i="40" s="1"/>
  <c r="BE120" i="40"/>
  <c r="BG120" i="40" s="1"/>
  <c r="AC37" i="40"/>
  <c r="BE111" i="40"/>
  <c r="BG111" i="40" s="1"/>
  <c r="AC50" i="40"/>
  <c r="AC61" i="40"/>
  <c r="AC23" i="40"/>
  <c r="AC89" i="40"/>
  <c r="AC123" i="40"/>
  <c r="AC116" i="40"/>
  <c r="AC24" i="40"/>
  <c r="AC17" i="40"/>
  <c r="AC41" i="40"/>
  <c r="AC60" i="40"/>
  <c r="AC99" i="40"/>
  <c r="AC19" i="40"/>
  <c r="AC75" i="40"/>
  <c r="AC76" i="40"/>
  <c r="AC86" i="40"/>
  <c r="AC94" i="40"/>
  <c r="AC21" i="40"/>
  <c r="AC36" i="40"/>
  <c r="AC53" i="40"/>
  <c r="AC113" i="40"/>
  <c r="AC22" i="40"/>
  <c r="AC38" i="40"/>
  <c r="AC131" i="40"/>
  <c r="AC130" i="40"/>
  <c r="AC129" i="40"/>
  <c r="AC128" i="40"/>
  <c r="AC122" i="40"/>
  <c r="AC121" i="40"/>
  <c r="AC119" i="40"/>
  <c r="AC117" i="40"/>
  <c r="AC114" i="40"/>
  <c r="AC105" i="40"/>
  <c r="AC103" i="40"/>
  <c r="AC102" i="40"/>
  <c r="AC98" i="40"/>
  <c r="AC95" i="40"/>
  <c r="AC93" i="40"/>
  <c r="AC91" i="40"/>
  <c r="AC88" i="40"/>
  <c r="AC84" i="40"/>
  <c r="AC77" i="40"/>
  <c r="AC73" i="40"/>
  <c r="AC92" i="40"/>
  <c r="AC65" i="40"/>
  <c r="AC62" i="40"/>
  <c r="AC59" i="40"/>
  <c r="AC58" i="40"/>
  <c r="AC52" i="40"/>
  <c r="AC48" i="40"/>
  <c r="AC47" i="40"/>
  <c r="AC43" i="40"/>
  <c r="AC40" i="40"/>
  <c r="AC39" i="40"/>
  <c r="AC26" i="40"/>
  <c r="AH109" i="40"/>
  <c r="AH15" i="40"/>
  <c r="AK15" i="40" l="1"/>
  <c r="AJ131" i="40"/>
  <c r="AJ47" i="40"/>
  <c r="AJ108" i="40"/>
  <c r="AJ10" i="40"/>
  <c r="AJ90" i="40"/>
  <c r="AJ48" i="40"/>
  <c r="AJ98" i="40"/>
  <c r="AH22" i="40"/>
  <c r="AK22" i="40" s="1"/>
  <c r="AJ22" i="40"/>
  <c r="AH24" i="40"/>
  <c r="AJ24" i="40"/>
  <c r="AJ34" i="40"/>
  <c r="AJ35" i="40"/>
  <c r="AJ100" i="40"/>
  <c r="AJ43" i="40"/>
  <c r="AH41" i="40"/>
  <c r="AK41" i="40" s="1"/>
  <c r="AJ41" i="40"/>
  <c r="AH95" i="40"/>
  <c r="AJ95" i="40"/>
  <c r="AJ38" i="40"/>
  <c r="AJ17" i="40"/>
  <c r="AJ52" i="40"/>
  <c r="AJ102" i="40"/>
  <c r="AJ113" i="40"/>
  <c r="AJ116" i="40"/>
  <c r="AJ11" i="40"/>
  <c r="AJ97" i="40"/>
  <c r="AJ63" i="40"/>
  <c r="AJ58" i="40"/>
  <c r="AH103" i="40"/>
  <c r="AK103" i="40" s="1"/>
  <c r="AJ103" i="40"/>
  <c r="AJ53" i="40"/>
  <c r="AJ123" i="40"/>
  <c r="AJ49" i="40"/>
  <c r="AJ107" i="40"/>
  <c r="AJ18" i="40"/>
  <c r="AJ59" i="40"/>
  <c r="AJ89" i="40"/>
  <c r="AH120" i="40"/>
  <c r="AJ120" i="40"/>
  <c r="AJ114" i="40"/>
  <c r="AJ23" i="40"/>
  <c r="AJ85" i="40"/>
  <c r="AJ117" i="40"/>
  <c r="AJ115" i="40"/>
  <c r="AJ119" i="40"/>
  <c r="AJ50" i="40"/>
  <c r="AH121" i="40"/>
  <c r="AK121" i="40" s="1"/>
  <c r="AJ121" i="40"/>
  <c r="AJ9" i="40"/>
  <c r="AH80" i="40"/>
  <c r="AJ80" i="40"/>
  <c r="AK109" i="40"/>
  <c r="AJ105" i="40"/>
  <c r="AJ46" i="40"/>
  <c r="AH86" i="40"/>
  <c r="AK86" i="40" s="1"/>
  <c r="AJ86" i="40"/>
  <c r="AJ51" i="40"/>
  <c r="AJ77" i="40"/>
  <c r="AJ122" i="40"/>
  <c r="AJ75" i="40"/>
  <c r="AJ37" i="40"/>
  <c r="AJ83" i="40"/>
  <c r="AJ42" i="40"/>
  <c r="AJ82" i="40"/>
  <c r="AJ87" i="40"/>
  <c r="AJ78" i="40"/>
  <c r="AH79" i="40"/>
  <c r="AK79" i="40" s="1"/>
  <c r="AJ79" i="40"/>
  <c r="AJ36" i="40"/>
  <c r="AJ74" i="40"/>
  <c r="AJ62" i="40"/>
  <c r="AJ21" i="40"/>
  <c r="AJ104" i="40"/>
  <c r="AJ101" i="40"/>
  <c r="AJ65" i="40"/>
  <c r="AJ61" i="40"/>
  <c r="AH118" i="40"/>
  <c r="AK118" i="40" s="1"/>
  <c r="AJ118" i="40"/>
  <c r="AJ92" i="40"/>
  <c r="AH25" i="40"/>
  <c r="AK25" i="40" s="1"/>
  <c r="AJ25" i="40"/>
  <c r="AJ73" i="40"/>
  <c r="AJ76" i="40"/>
  <c r="AJ26" i="40"/>
  <c r="AJ128" i="40"/>
  <c r="AJ39" i="40"/>
  <c r="AH88" i="40"/>
  <c r="AJ88" i="40"/>
  <c r="AJ129" i="40"/>
  <c r="AJ99" i="40"/>
  <c r="AJ124" i="40"/>
  <c r="AH96" i="40"/>
  <c r="AJ96" i="40"/>
  <c r="AJ45" i="40"/>
  <c r="AJ94" i="40"/>
  <c r="AH16" i="40"/>
  <c r="AK16" i="40" s="1"/>
  <c r="AJ16" i="40"/>
  <c r="AJ44" i="40"/>
  <c r="AJ84" i="40"/>
  <c r="AJ19" i="40"/>
  <c r="AJ40" i="40"/>
  <c r="AJ91" i="40"/>
  <c r="AJ130" i="40"/>
  <c r="AJ60" i="40"/>
  <c r="AJ8" i="40"/>
  <c r="AJ106" i="40"/>
  <c r="AJ64" i="40"/>
  <c r="AJ93" i="40"/>
  <c r="AJ20" i="40"/>
  <c r="AH127" i="40"/>
  <c r="AJ127" i="40"/>
  <c r="AJ81" i="40"/>
  <c r="AC110" i="40"/>
  <c r="AC57" i="40"/>
  <c r="AC14" i="40"/>
  <c r="AH9" i="40"/>
  <c r="AH40" i="40"/>
  <c r="AH46" i="40"/>
  <c r="AH94" i="40"/>
  <c r="AH115" i="40"/>
  <c r="AH37" i="40"/>
  <c r="AH76" i="40"/>
  <c r="AH82" i="40"/>
  <c r="AH113" i="40"/>
  <c r="AH89" i="40"/>
  <c r="AH85" i="40"/>
  <c r="AH17" i="40"/>
  <c r="AH23" i="40"/>
  <c r="AH102" i="40"/>
  <c r="AH117" i="40"/>
  <c r="AH97" i="40"/>
  <c r="AH101" i="40"/>
  <c r="AH53" i="40"/>
  <c r="AH49" i="40"/>
  <c r="AH81" i="40"/>
  <c r="AK81" i="40" s="1"/>
  <c r="AH62" i="40"/>
  <c r="AH39" i="40"/>
  <c r="AH93" i="40"/>
  <c r="AH21" i="40"/>
  <c r="AH105" i="40"/>
  <c r="AH45" i="40"/>
  <c r="AH116" i="40"/>
  <c r="AH50" i="40"/>
  <c r="AH131" i="40"/>
  <c r="AH87" i="40"/>
  <c r="AH10" i="40"/>
  <c r="AH75" i="40"/>
  <c r="AH48" i="40"/>
  <c r="AH90" i="40"/>
  <c r="AH47" i="40"/>
  <c r="AH61" i="40"/>
  <c r="AH38" i="40"/>
  <c r="AH128" i="40"/>
  <c r="AH11" i="40"/>
  <c r="AH35" i="40"/>
  <c r="AH59" i="40"/>
  <c r="AH92" i="40"/>
  <c r="AH83" i="40"/>
  <c r="AH18" i="40"/>
  <c r="AH20" i="40"/>
  <c r="AH44" i="40"/>
  <c r="AH60" i="40"/>
  <c r="AH78" i="40"/>
  <c r="AH124" i="40"/>
  <c r="AK124" i="40" s="1"/>
  <c r="AH99" i="40"/>
  <c r="AH36" i="40"/>
  <c r="AH119" i="40"/>
  <c r="AH107" i="40"/>
  <c r="AH19" i="40"/>
  <c r="AH123" i="40"/>
  <c r="AH65" i="40"/>
  <c r="AH130" i="40"/>
  <c r="AK130" i="40" s="1"/>
  <c r="AH64" i="40"/>
  <c r="AH129" i="40"/>
  <c r="AH34" i="40"/>
  <c r="AH91" i="40"/>
  <c r="AH42" i="40"/>
  <c r="AH114" i="40"/>
  <c r="AH84" i="40"/>
  <c r="AH100" i="40"/>
  <c r="AH108" i="40"/>
  <c r="AH122" i="40"/>
  <c r="AH106" i="40"/>
  <c r="AH104" i="40"/>
  <c r="AH98" i="40"/>
  <c r="AH77" i="40"/>
  <c r="AH74" i="40"/>
  <c r="AH73" i="40"/>
  <c r="AH63" i="40"/>
  <c r="AH58" i="40"/>
  <c r="AH52" i="40"/>
  <c r="AH51" i="40"/>
  <c r="AH43" i="40"/>
  <c r="AH26" i="40"/>
  <c r="AH8" i="40"/>
  <c r="AK11" i="40" l="1"/>
  <c r="AK127" i="40"/>
  <c r="AK49" i="40"/>
  <c r="AK116" i="40"/>
  <c r="AK97" i="40"/>
  <c r="AK10" i="40"/>
  <c r="AK53" i="40"/>
  <c r="AK65" i="40"/>
  <c r="AK46" i="40"/>
  <c r="AK23" i="40"/>
  <c r="AK26" i="40"/>
  <c r="AK24" i="40"/>
  <c r="AK42" i="40"/>
  <c r="AK80" i="40"/>
  <c r="AK76" i="40"/>
  <c r="AK95" i="40"/>
  <c r="AK84" i="40"/>
  <c r="AK99" i="40"/>
  <c r="AK62" i="40"/>
  <c r="AK37" i="40"/>
  <c r="AK114" i="40"/>
  <c r="AK108" i="40"/>
  <c r="AK90" i="40"/>
  <c r="AK44" i="40"/>
  <c r="AK88" i="40"/>
  <c r="AK73" i="40"/>
  <c r="AK64" i="40"/>
  <c r="AK36" i="40"/>
  <c r="AK120" i="40"/>
  <c r="AK8" i="40"/>
  <c r="AK50" i="40"/>
  <c r="AK83" i="40"/>
  <c r="AH57" i="40"/>
  <c r="AJ57" i="40"/>
  <c r="AK51" i="40"/>
  <c r="AK106" i="40"/>
  <c r="AK74" i="40"/>
  <c r="AK38" i="40"/>
  <c r="AK35" i="40"/>
  <c r="AK123" i="40"/>
  <c r="AJ110" i="40"/>
  <c r="AK60" i="40"/>
  <c r="AK113" i="40"/>
  <c r="AK78" i="40"/>
  <c r="AK75" i="40"/>
  <c r="AK115" i="40"/>
  <c r="AK47" i="40"/>
  <c r="AK20" i="40"/>
  <c r="AK91" i="40"/>
  <c r="AK94" i="40"/>
  <c r="AK104" i="40"/>
  <c r="AK59" i="40"/>
  <c r="AK102" i="40"/>
  <c r="AK34" i="40"/>
  <c r="AK105" i="40"/>
  <c r="AK89" i="40"/>
  <c r="AK122" i="40"/>
  <c r="AK117" i="40"/>
  <c r="AK58" i="40"/>
  <c r="AK93" i="40"/>
  <c r="AK40" i="40"/>
  <c r="AK45" i="40"/>
  <c r="AK39" i="40"/>
  <c r="AK92" i="40"/>
  <c r="AK87" i="40"/>
  <c r="AK18" i="40"/>
  <c r="AK52" i="40"/>
  <c r="AK43" i="40"/>
  <c r="AK98" i="40"/>
  <c r="AK131" i="40"/>
  <c r="AK61" i="40"/>
  <c r="AK101" i="40"/>
  <c r="AK21" i="40"/>
  <c r="AK85" i="40"/>
  <c r="AK63" i="40"/>
  <c r="AK100" i="40"/>
  <c r="AK129" i="40"/>
  <c r="AK119" i="40"/>
  <c r="AH14" i="40"/>
  <c r="AK14" i="40" s="1"/>
  <c r="AJ14" i="40"/>
  <c r="AK19" i="40"/>
  <c r="AK96" i="40"/>
  <c r="AK128" i="40"/>
  <c r="AK82" i="40"/>
  <c r="AK77" i="40"/>
  <c r="AK9" i="40"/>
  <c r="AK107" i="40"/>
  <c r="AK17" i="40"/>
  <c r="AK48" i="40"/>
  <c r="AH110" i="40"/>
  <c r="AX65" i="40"/>
  <c r="AK57" i="40" l="1"/>
  <c r="AK110" i="40"/>
  <c r="AN22" i="40"/>
  <c r="AO22" i="40" s="1"/>
  <c r="AP22" i="40" s="1"/>
  <c r="AZ22" i="40" l="1"/>
  <c r="BE22" i="40" s="1"/>
  <c r="BG22" i="40" s="1"/>
  <c r="AY10" i="40" l="1"/>
  <c r="AC28" i="40" l="1"/>
  <c r="AC27" i="40"/>
  <c r="AJ27" i="40" l="1"/>
  <c r="AJ28" i="40"/>
  <c r="AH27" i="40"/>
  <c r="AH28" i="40"/>
  <c r="AK28" i="40" l="1"/>
  <c r="AK27" i="40"/>
  <c r="AY130" i="40"/>
  <c r="AY129" i="40"/>
  <c r="AY124" i="40"/>
  <c r="AY123" i="40"/>
  <c r="AY122" i="40"/>
  <c r="AY120" i="40"/>
  <c r="AY119" i="40"/>
  <c r="AY117" i="40"/>
  <c r="BD117" i="40" s="1"/>
  <c r="AY116" i="40"/>
  <c r="AY115" i="40"/>
  <c r="AY114" i="40"/>
  <c r="BD114" i="40" s="1"/>
  <c r="AY113" i="40"/>
  <c r="AY112" i="40"/>
  <c r="AY111" i="40"/>
  <c r="AY110" i="40"/>
  <c r="AY109" i="40"/>
  <c r="BD109" i="40" s="1"/>
  <c r="AY108" i="40"/>
  <c r="AY106" i="40"/>
  <c r="AY105" i="40"/>
  <c r="AY103" i="40"/>
  <c r="AY102" i="40"/>
  <c r="AY101" i="40"/>
  <c r="AY99" i="40"/>
  <c r="AY98" i="40"/>
  <c r="AY97" i="40"/>
  <c r="AY96" i="40"/>
  <c r="AY95" i="40"/>
  <c r="AY94" i="40"/>
  <c r="AY93" i="40"/>
  <c r="BD93" i="40" s="1"/>
  <c r="AY87" i="40"/>
  <c r="AY91" i="40"/>
  <c r="AY90" i="40"/>
  <c r="AY82" i="40"/>
  <c r="AY78" i="40"/>
  <c r="AY85" i="40"/>
  <c r="BD85" i="40" s="1"/>
  <c r="AY84" i="40"/>
  <c r="AY83" i="40"/>
  <c r="AY77" i="40"/>
  <c r="BD77" i="40" s="1"/>
  <c r="AY81" i="40"/>
  <c r="BD81" i="40" s="1"/>
  <c r="AY80" i="40"/>
  <c r="AY79" i="40"/>
  <c r="AY76" i="40"/>
  <c r="AY75" i="40"/>
  <c r="AY74" i="40"/>
  <c r="AY73" i="40"/>
  <c r="AY92" i="40"/>
  <c r="AY89" i="40"/>
  <c r="AY72" i="40"/>
  <c r="AY71" i="40"/>
  <c r="BD71" i="40" s="1"/>
  <c r="AY70" i="40"/>
  <c r="BD70" i="40" s="1"/>
  <c r="AY69" i="40"/>
  <c r="BD69" i="40" s="1"/>
  <c r="AY68" i="40"/>
  <c r="BD68" i="40" s="1"/>
  <c r="AY67" i="40"/>
  <c r="BD67" i="40" s="1"/>
  <c r="AY66" i="40"/>
  <c r="AY65" i="40"/>
  <c r="BD65" i="40" s="1"/>
  <c r="AY64" i="40"/>
  <c r="AY63" i="40"/>
  <c r="AY62" i="40"/>
  <c r="AY61" i="40"/>
  <c r="BD61" i="40" s="1"/>
  <c r="AY60" i="40"/>
  <c r="BD60" i="40" s="1"/>
  <c r="AY59" i="40"/>
  <c r="BD59" i="40" s="1"/>
  <c r="AY58" i="40"/>
  <c r="AY57" i="40"/>
  <c r="AY56" i="40"/>
  <c r="BD56" i="40" s="1"/>
  <c r="AY55" i="40"/>
  <c r="BD55" i="40" s="1"/>
  <c r="AY54" i="40"/>
  <c r="AY53" i="40"/>
  <c r="BD53" i="40" s="1"/>
  <c r="AY52" i="40"/>
  <c r="BD52" i="40" s="1"/>
  <c r="AY51" i="40"/>
  <c r="BD51" i="40" s="1"/>
  <c r="AY50" i="40"/>
  <c r="AY49" i="40"/>
  <c r="AY46" i="40"/>
  <c r="BD46" i="40" s="1"/>
  <c r="AY45" i="40"/>
  <c r="BD45" i="40" s="1"/>
  <c r="AY44" i="40"/>
  <c r="BD44" i="40" s="1"/>
  <c r="AY43" i="40"/>
  <c r="BD43" i="40" s="1"/>
  <c r="AY42" i="40"/>
  <c r="AY40" i="40"/>
  <c r="AY39" i="40"/>
  <c r="AY37" i="40"/>
  <c r="BD37" i="40" s="1"/>
  <c r="AY36" i="40"/>
  <c r="BD36" i="40" s="1"/>
  <c r="AY35" i="40"/>
  <c r="BD35" i="40" s="1"/>
  <c r="AY34" i="40"/>
  <c r="AY33" i="40"/>
  <c r="AY32" i="40"/>
  <c r="AY31" i="40"/>
  <c r="AY30" i="40"/>
  <c r="AY29" i="40"/>
  <c r="BD29" i="40" s="1"/>
  <c r="AY28" i="40"/>
  <c r="BD28" i="40" s="1"/>
  <c r="AY27" i="40"/>
  <c r="BD27" i="40" s="1"/>
  <c r="AY26" i="40"/>
  <c r="AY24" i="40"/>
  <c r="AY23" i="40"/>
  <c r="BD23" i="40" s="1"/>
  <c r="AY21" i="40"/>
  <c r="BD21" i="40" s="1"/>
  <c r="AY18" i="40"/>
  <c r="AY17" i="40"/>
  <c r="AY15" i="40"/>
  <c r="BD15" i="40" s="1"/>
  <c r="AY14" i="40"/>
  <c r="BD14" i="40" s="1"/>
  <c r="AY13" i="40"/>
  <c r="BD13" i="40" s="1"/>
  <c r="AY12" i="40"/>
  <c r="BD12" i="40" s="1"/>
  <c r="AY11" i="40"/>
  <c r="BD11" i="40" s="1"/>
  <c r="AY9" i="40"/>
  <c r="AB112" i="40"/>
  <c r="AG112" i="40" s="1"/>
  <c r="AB111" i="40"/>
  <c r="AB56" i="40"/>
  <c r="AB55" i="40"/>
  <c r="AB54" i="40"/>
  <c r="AG54" i="40" s="1"/>
  <c r="AB33" i="40"/>
  <c r="AB32" i="40"/>
  <c r="AB31" i="40"/>
  <c r="AB30" i="40"/>
  <c r="AG30" i="40" s="1"/>
  <c r="AB29" i="40"/>
  <c r="AG29" i="40" s="1"/>
  <c r="AB28" i="40"/>
  <c r="AG28" i="40" s="1"/>
  <c r="AB27" i="40"/>
  <c r="AB13" i="40"/>
  <c r="AG13" i="40" s="1"/>
  <c r="AB12" i="40"/>
  <c r="AG12" i="40" s="1"/>
  <c r="AB131" i="40"/>
  <c r="AB130" i="40"/>
  <c r="AB129" i="40"/>
  <c r="AB128" i="40"/>
  <c r="AB126" i="40"/>
  <c r="AB125" i="40"/>
  <c r="AB124" i="40"/>
  <c r="AB123" i="40"/>
  <c r="AB122" i="40"/>
  <c r="AB121" i="40"/>
  <c r="AB120" i="40"/>
  <c r="AB119" i="40"/>
  <c r="AB118" i="40"/>
  <c r="AB117" i="40"/>
  <c r="AB116" i="40"/>
  <c r="AB115" i="40"/>
  <c r="AB114" i="40"/>
  <c r="AB113" i="40"/>
  <c r="AB110" i="40"/>
  <c r="AB109" i="40"/>
  <c r="AB108" i="40"/>
  <c r="AB107" i="40"/>
  <c r="AB106" i="40"/>
  <c r="AB105" i="40"/>
  <c r="AB104" i="40"/>
  <c r="AG104" i="40" s="1"/>
  <c r="AB103" i="40"/>
  <c r="AB102" i="40"/>
  <c r="AB101" i="40"/>
  <c r="AB100" i="40"/>
  <c r="AB99" i="40"/>
  <c r="AB98" i="40"/>
  <c r="AB97" i="40"/>
  <c r="AB96" i="40"/>
  <c r="AB95" i="40"/>
  <c r="AB94" i="40"/>
  <c r="AB93" i="40"/>
  <c r="AB87" i="40"/>
  <c r="AB91" i="40"/>
  <c r="AB90" i="40"/>
  <c r="AB82" i="40"/>
  <c r="AB88" i="40"/>
  <c r="AB78" i="40"/>
  <c r="AB86" i="40"/>
  <c r="AB85" i="40"/>
  <c r="AB84" i="40"/>
  <c r="AB83" i="40"/>
  <c r="AB77" i="40"/>
  <c r="AB81" i="40"/>
  <c r="AB80" i="40"/>
  <c r="AB79" i="40"/>
  <c r="AB76" i="40"/>
  <c r="AB75" i="40"/>
  <c r="AB74" i="40"/>
  <c r="AB73" i="40"/>
  <c r="AB92" i="40"/>
  <c r="AB67" i="40"/>
  <c r="AB69" i="40"/>
  <c r="AB70" i="40"/>
  <c r="AB72" i="40"/>
  <c r="AB65" i="40"/>
  <c r="AB64" i="40"/>
  <c r="AG64" i="40" s="1"/>
  <c r="AB63" i="40"/>
  <c r="AB62" i="40"/>
  <c r="AB61" i="40"/>
  <c r="AB60" i="40"/>
  <c r="AB59" i="40"/>
  <c r="AB58" i="40"/>
  <c r="AB53" i="40"/>
  <c r="AB52" i="40"/>
  <c r="AB51" i="40"/>
  <c r="AB50" i="40"/>
  <c r="AB49" i="40"/>
  <c r="AB48" i="40"/>
  <c r="AG48" i="40" s="1"/>
  <c r="AB47" i="40"/>
  <c r="AB46" i="40"/>
  <c r="AB45" i="40"/>
  <c r="AB44" i="40"/>
  <c r="AB43" i="40"/>
  <c r="AB42" i="40"/>
  <c r="AB41" i="40"/>
  <c r="AB40" i="40"/>
  <c r="AB39" i="40"/>
  <c r="AB38" i="40"/>
  <c r="AB89" i="40" l="1"/>
  <c r="AG89" i="40" s="1"/>
  <c r="AC72" i="40"/>
  <c r="AC70" i="40"/>
  <c r="AC67" i="40"/>
  <c r="AC69" i="40"/>
  <c r="AB71" i="40"/>
  <c r="AG71" i="40" s="1"/>
  <c r="AC71" i="40"/>
  <c r="AB68" i="40"/>
  <c r="AG68" i="40" s="1"/>
  <c r="AC68" i="40"/>
  <c r="AB66" i="40"/>
  <c r="AG66" i="40" s="1"/>
  <c r="AC66" i="40"/>
  <c r="AB57" i="40"/>
  <c r="AG57" i="40" s="1"/>
  <c r="AC55" i="40"/>
  <c r="AC54" i="40"/>
  <c r="AB127" i="40"/>
  <c r="AG127" i="40" s="1"/>
  <c r="AC126" i="40"/>
  <c r="AG27" i="40"/>
  <c r="BD106" i="40"/>
  <c r="AG46" i="40"/>
  <c r="AG81" i="40"/>
  <c r="AG105" i="40"/>
  <c r="AG98" i="40"/>
  <c r="AG83" i="40"/>
  <c r="AG107" i="40"/>
  <c r="AG117" i="40"/>
  <c r="AG115" i="40"/>
  <c r="AG92" i="40"/>
  <c r="AG106" i="40"/>
  <c r="AG73" i="40"/>
  <c r="AG87" i="40"/>
  <c r="AG65" i="40"/>
  <c r="AG82" i="40"/>
  <c r="AG123" i="40"/>
  <c r="AG77" i="40"/>
  <c r="AG124" i="40"/>
  <c r="AG59" i="40"/>
  <c r="AG99" i="40"/>
  <c r="AG49" i="40"/>
  <c r="AG74" i="40"/>
  <c r="AG100" i="40"/>
  <c r="AG118" i="40"/>
  <c r="AG50" i="40"/>
  <c r="AG93" i="40"/>
  <c r="AG62" i="40"/>
  <c r="AG86" i="40"/>
  <c r="AG110" i="40"/>
  <c r="AG38" i="40"/>
  <c r="AG97" i="40"/>
  <c r="AG131" i="40"/>
  <c r="AG58" i="40"/>
  <c r="AG90" i="40"/>
  <c r="AG116" i="40"/>
  <c r="AG91" i="40"/>
  <c r="AG41" i="40"/>
  <c r="AG60" i="40"/>
  <c r="AG84" i="40"/>
  <c r="AG108" i="40"/>
  <c r="AG125" i="40"/>
  <c r="AG42" i="40"/>
  <c r="AG70" i="40"/>
  <c r="AG85" i="40"/>
  <c r="AG109" i="40"/>
  <c r="AG126" i="40"/>
  <c r="AG43" i="40"/>
  <c r="AG69" i="40"/>
  <c r="AG94" i="40"/>
  <c r="AG102" i="40"/>
  <c r="AG44" i="40"/>
  <c r="AG52" i="40"/>
  <c r="AG113" i="40"/>
  <c r="AG121" i="40"/>
  <c r="AG129" i="40"/>
  <c r="AG61" i="40"/>
  <c r="AG75" i="40"/>
  <c r="AG101" i="40"/>
  <c r="AG51" i="40"/>
  <c r="AG76" i="40"/>
  <c r="AG45" i="40"/>
  <c r="AG53" i="40"/>
  <c r="AG67" i="40"/>
  <c r="AG114" i="40"/>
  <c r="AG122" i="40"/>
  <c r="AG130" i="40"/>
  <c r="BD79" i="40"/>
  <c r="BD120" i="40"/>
  <c r="BD97" i="40"/>
  <c r="BD105" i="40"/>
  <c r="BD113" i="40"/>
  <c r="BD129" i="40"/>
  <c r="BD78" i="40"/>
  <c r="BD119" i="40"/>
  <c r="BD80" i="40"/>
  <c r="BD30" i="40"/>
  <c r="BD54" i="40"/>
  <c r="BD62" i="40"/>
  <c r="BD82" i="40"/>
  <c r="BD95" i="40"/>
  <c r="AG31" i="40"/>
  <c r="AG39" i="40"/>
  <c r="AG47" i="40"/>
  <c r="AG55" i="40"/>
  <c r="AG63" i="40"/>
  <c r="AG79" i="40"/>
  <c r="AG78" i="40"/>
  <c r="AG95" i="40"/>
  <c r="AG103" i="40"/>
  <c r="AG111" i="40"/>
  <c r="AG119" i="40"/>
  <c r="BD73" i="40"/>
  <c r="BD83" i="40"/>
  <c r="BD91" i="40"/>
  <c r="BD99" i="40"/>
  <c r="BD115" i="40"/>
  <c r="BD123" i="40"/>
  <c r="BD31" i="40"/>
  <c r="BD39" i="40"/>
  <c r="BD63" i="40"/>
  <c r="BD90" i="40"/>
  <c r="BD122" i="40"/>
  <c r="BD96" i="40"/>
  <c r="BD112" i="40"/>
  <c r="AG32" i="40"/>
  <c r="AG40" i="40"/>
  <c r="AG56" i="40"/>
  <c r="AG72" i="40"/>
  <c r="AG80" i="40"/>
  <c r="AG88" i="40"/>
  <c r="AG96" i="40"/>
  <c r="AG120" i="40"/>
  <c r="AG128" i="40"/>
  <c r="BD74" i="40"/>
  <c r="BD84" i="40"/>
  <c r="BD87" i="40"/>
  <c r="BD108" i="40"/>
  <c r="BD116" i="40"/>
  <c r="BD124" i="40"/>
  <c r="BD24" i="40"/>
  <c r="BD32" i="40"/>
  <c r="BD40" i="40"/>
  <c r="BD64" i="40"/>
  <c r="BD89" i="40"/>
  <c r="BD111" i="40"/>
  <c r="AG33" i="40"/>
  <c r="BD9" i="40"/>
  <c r="BD17" i="40"/>
  <c r="BD33" i="40"/>
  <c r="BD49" i="40"/>
  <c r="BD57" i="40"/>
  <c r="BD92" i="40"/>
  <c r="BD98" i="40"/>
  <c r="BD130" i="40"/>
  <c r="BD103" i="40"/>
  <c r="BD72" i="40"/>
  <c r="BD76" i="40"/>
  <c r="BD94" i="40"/>
  <c r="BD102" i="40"/>
  <c r="BD110" i="40"/>
  <c r="BD18" i="40"/>
  <c r="BD26" i="40"/>
  <c r="BD34" i="40"/>
  <c r="BD42" i="40"/>
  <c r="BD50" i="40"/>
  <c r="BD58" i="40"/>
  <c r="BD66" i="40"/>
  <c r="BD75" i="40"/>
  <c r="BD101" i="40"/>
  <c r="AB37" i="40"/>
  <c r="AB36" i="40"/>
  <c r="AB35" i="40"/>
  <c r="AB26" i="40"/>
  <c r="AB25" i="40"/>
  <c r="AB24" i="40"/>
  <c r="AB23" i="40"/>
  <c r="AB22" i="40"/>
  <c r="AB21" i="40"/>
  <c r="AB20" i="40"/>
  <c r="AB19" i="40"/>
  <c r="AB18" i="40"/>
  <c r="AB17" i="40"/>
  <c r="AB16" i="40"/>
  <c r="AB15" i="40"/>
  <c r="AB11" i="40"/>
  <c r="AB10" i="40"/>
  <c r="AB9" i="40"/>
  <c r="AJ54" i="40" l="1"/>
  <c r="AJ55" i="40"/>
  <c r="AJ68" i="40"/>
  <c r="AJ71" i="40"/>
  <c r="AJ66" i="40"/>
  <c r="AJ69" i="40"/>
  <c r="AJ67" i="40"/>
  <c r="AJ70" i="40"/>
  <c r="AJ126" i="40"/>
  <c r="AJ72" i="40"/>
  <c r="AC125" i="40"/>
  <c r="AC111" i="40"/>
  <c r="AC112" i="40"/>
  <c r="AH69" i="40"/>
  <c r="AH67" i="40"/>
  <c r="AH70" i="40"/>
  <c r="AH72" i="40"/>
  <c r="AK72" i="40" s="1"/>
  <c r="AH66" i="40"/>
  <c r="AH68" i="40"/>
  <c r="AH71" i="40"/>
  <c r="AB8" i="40"/>
  <c r="AG8" i="40" s="1"/>
  <c r="AB34" i="40"/>
  <c r="AG34" i="40" s="1"/>
  <c r="AC32" i="40"/>
  <c r="AC33" i="40"/>
  <c r="AC31" i="40"/>
  <c r="AC30" i="40"/>
  <c r="AC29" i="40"/>
  <c r="AH126" i="40"/>
  <c r="AB14" i="40"/>
  <c r="AG14" i="40" s="1"/>
  <c r="AC12" i="40"/>
  <c r="AC13" i="40"/>
  <c r="AH54" i="40"/>
  <c r="AH55" i="40"/>
  <c r="AH56" i="40"/>
  <c r="AG36" i="40"/>
  <c r="AG37" i="40"/>
  <c r="AG15" i="40"/>
  <c r="AG23" i="40"/>
  <c r="AG11" i="40"/>
  <c r="AG22" i="40"/>
  <c r="AG16" i="40"/>
  <c r="AG24" i="40"/>
  <c r="AG21" i="40"/>
  <c r="AG17" i="40"/>
  <c r="AG18" i="40"/>
  <c r="AG26" i="40"/>
  <c r="AG9" i="40"/>
  <c r="AG19" i="40"/>
  <c r="AG25" i="40"/>
  <c r="AG10" i="40"/>
  <c r="AG20" i="40"/>
  <c r="AG35" i="40"/>
  <c r="AK66" i="40" l="1"/>
  <c r="AK67" i="40"/>
  <c r="AJ111" i="40"/>
  <c r="AJ125" i="40"/>
  <c r="AK71" i="40"/>
  <c r="AJ32" i="40"/>
  <c r="AJ112" i="40"/>
  <c r="AK68" i="40"/>
  <c r="AK56" i="40"/>
  <c r="AJ12" i="40"/>
  <c r="AK126" i="40"/>
  <c r="AK69" i="40"/>
  <c r="AK55" i="40"/>
  <c r="AJ30" i="40"/>
  <c r="AK70" i="40"/>
  <c r="AK54" i="40"/>
  <c r="AJ33" i="40"/>
  <c r="AJ13" i="40"/>
  <c r="AJ29" i="40"/>
  <c r="AJ31" i="40"/>
  <c r="AH125" i="40"/>
  <c r="AH112" i="40"/>
  <c r="AH111" i="40"/>
  <c r="AH13" i="40"/>
  <c r="AK13" i="40" s="1"/>
  <c r="AH29" i="40"/>
  <c r="AH12" i="40"/>
  <c r="AH30" i="40"/>
  <c r="AH31" i="40"/>
  <c r="AH33" i="40"/>
  <c r="AH32" i="40"/>
  <c r="AX39" i="40"/>
  <c r="AK33" i="40" l="1"/>
  <c r="AK30" i="40"/>
  <c r="AK31" i="40"/>
  <c r="AK112" i="40"/>
  <c r="AK32" i="40"/>
  <c r="AK125" i="40"/>
  <c r="AK12" i="40"/>
  <c r="AK111" i="40"/>
  <c r="AK29" i="40"/>
  <c r="AW131" i="40" l="1"/>
  <c r="AN131" i="40" l="1"/>
  <c r="AO131" i="40" s="1"/>
  <c r="AN128" i="40"/>
  <c r="AO128" i="40" s="1"/>
  <c r="AN127" i="40"/>
  <c r="AO127" i="40" s="1"/>
  <c r="AN126" i="40"/>
  <c r="AO126" i="40" s="1"/>
  <c r="AN125" i="40"/>
  <c r="AN121" i="40"/>
  <c r="AO121" i="40" s="1"/>
  <c r="AN118" i="40"/>
  <c r="AO118" i="40" s="1"/>
  <c r="AY107" i="40"/>
  <c r="AN104" i="40"/>
  <c r="AO104" i="40" s="1"/>
  <c r="AN100" i="40"/>
  <c r="AO100" i="40" s="1"/>
  <c r="AN88" i="40"/>
  <c r="AO88" i="40" s="1"/>
  <c r="AN86" i="40"/>
  <c r="AO86" i="40" s="1"/>
  <c r="AN48" i="40"/>
  <c r="AO48" i="40" s="1"/>
  <c r="AN47" i="40"/>
  <c r="AO47" i="40" s="1"/>
  <c r="AN41" i="40"/>
  <c r="AO41" i="40" s="1"/>
  <c r="AN38" i="40"/>
  <c r="AO38" i="40" s="1"/>
  <c r="AN25" i="40"/>
  <c r="AO25" i="40" s="1"/>
  <c r="AY22" i="40"/>
  <c r="AN20" i="40"/>
  <c r="AO20" i="40" s="1"/>
  <c r="AN19" i="40"/>
  <c r="AO19" i="40" s="1"/>
  <c r="AN8" i="40"/>
  <c r="AO8" i="40" s="1"/>
  <c r="AN16" i="40"/>
  <c r="AO16" i="40" s="1"/>
  <c r="AY104" i="40" l="1"/>
  <c r="BD104" i="40" s="1"/>
  <c r="AP104" i="40"/>
  <c r="AY38" i="40"/>
  <c r="BD38" i="40" s="1"/>
  <c r="AP38" i="40"/>
  <c r="AY25" i="40"/>
  <c r="BD25" i="40" s="1"/>
  <c r="AP25" i="40"/>
  <c r="AY41" i="40"/>
  <c r="BD41" i="40" s="1"/>
  <c r="AP41" i="40"/>
  <c r="AY118" i="40"/>
  <c r="BD118" i="40" s="1"/>
  <c r="AP118" i="40"/>
  <c r="AY16" i="40"/>
  <c r="BD16" i="40" s="1"/>
  <c r="AP16" i="40"/>
  <c r="AY47" i="40"/>
  <c r="BD47" i="40" s="1"/>
  <c r="AP47" i="40"/>
  <c r="AY121" i="40"/>
  <c r="BD121" i="40" s="1"/>
  <c r="AP121" i="40"/>
  <c r="AY48" i="40"/>
  <c r="BD48" i="40" s="1"/>
  <c r="AP48" i="40"/>
  <c r="AY8" i="40"/>
  <c r="BD8" i="40" s="1"/>
  <c r="AP8" i="40"/>
  <c r="AY88" i="40"/>
  <c r="BD88" i="40" s="1"/>
  <c r="AP88" i="40"/>
  <c r="AY127" i="40"/>
  <c r="BD127" i="40" s="1"/>
  <c r="AP127" i="40"/>
  <c r="AZ127" i="40" s="1"/>
  <c r="AY19" i="40"/>
  <c r="BD19" i="40" s="1"/>
  <c r="AP19" i="40"/>
  <c r="AZ19" i="40" s="1"/>
  <c r="AY86" i="40"/>
  <c r="BD86" i="40" s="1"/>
  <c r="AP86" i="40"/>
  <c r="AY126" i="40"/>
  <c r="BD126" i="40" s="1"/>
  <c r="AP126" i="40"/>
  <c r="AZ126" i="40" s="1"/>
  <c r="AY20" i="40"/>
  <c r="BD20" i="40" s="1"/>
  <c r="AP20" i="40"/>
  <c r="AY100" i="40"/>
  <c r="BD100" i="40" s="1"/>
  <c r="AP100" i="40"/>
  <c r="AY128" i="40"/>
  <c r="BD128" i="40" s="1"/>
  <c r="AP128" i="40"/>
  <c r="AY131" i="40"/>
  <c r="BD131" i="40" s="1"/>
  <c r="AP131" i="40"/>
  <c r="BD10" i="40"/>
  <c r="AO125" i="40"/>
  <c r="BD22" i="40"/>
  <c r="BD107" i="40"/>
  <c r="AZ20" i="40" l="1"/>
  <c r="AZ8" i="40"/>
  <c r="AZ16" i="40"/>
  <c r="BE16" i="40" s="1"/>
  <c r="BG16" i="40" s="1"/>
  <c r="AZ25" i="40"/>
  <c r="AZ128" i="40"/>
  <c r="AZ86" i="40"/>
  <c r="BE86" i="40" s="1"/>
  <c r="BG86" i="40" s="1"/>
  <c r="AZ104" i="40"/>
  <c r="AZ131" i="40"/>
  <c r="AZ88" i="40"/>
  <c r="AZ47" i="40"/>
  <c r="AZ100" i="40"/>
  <c r="AZ48" i="40"/>
  <c r="AZ38" i="40"/>
  <c r="AZ118" i="40"/>
  <c r="AZ121" i="40"/>
  <c r="AZ41" i="40"/>
  <c r="BE127" i="40"/>
  <c r="BG127" i="40" s="1"/>
  <c r="BE126" i="40"/>
  <c r="BG126" i="40" s="1"/>
  <c r="AY125" i="40"/>
  <c r="BD125" i="40" s="1"/>
  <c r="AP125" i="40"/>
  <c r="BE19" i="40"/>
  <c r="BG19" i="40" s="1"/>
  <c r="BE20" i="40" l="1"/>
  <c r="BG20" i="40" s="1"/>
  <c r="BE8" i="40"/>
  <c r="BG8" i="40" s="1"/>
  <c r="BE131" i="40"/>
  <c r="BG131" i="40" s="1"/>
  <c r="BE128" i="40"/>
  <c r="BG128" i="40" s="1"/>
  <c r="BE88" i="40"/>
  <c r="BG88" i="40" s="1"/>
  <c r="BE25" i="40"/>
  <c r="BG25" i="40" s="1"/>
  <c r="BE38" i="40"/>
  <c r="BG38" i="40" s="1"/>
  <c r="BE47" i="40"/>
  <c r="BG47" i="40" s="1"/>
  <c r="BE48" i="40"/>
  <c r="BG48" i="40" s="1"/>
  <c r="BE118" i="40"/>
  <c r="BG118" i="40" s="1"/>
  <c r="BE100" i="40"/>
  <c r="BG100" i="40" s="1"/>
  <c r="BE121" i="40"/>
  <c r="BG121" i="40" s="1"/>
  <c r="BE104" i="40"/>
  <c r="BG104" i="40" s="1"/>
  <c r="AZ125" i="40"/>
  <c r="BE125" i="40" s="1"/>
  <c r="BG125" i="40" s="1"/>
  <c r="BE41" i="40"/>
  <c r="BG41" i="40" s="1"/>
  <c r="AV27" i="40"/>
  <c r="AV34" i="40"/>
  <c r="AV59" i="40"/>
  <c r="AV105" i="40"/>
  <c r="AV67" i="40"/>
  <c r="AV73" i="40"/>
  <c r="AV99" i="40"/>
  <c r="AV101" i="40"/>
  <c r="AV118" i="40"/>
  <c r="AV9" i="40"/>
  <c r="AV36" i="40"/>
  <c r="AV44" i="40"/>
  <c r="AV51" i="40"/>
  <c r="AV91" i="40"/>
  <c r="AV126" i="40"/>
  <c r="AV11" i="40"/>
  <c r="AW12" i="40"/>
  <c r="AX12" i="40"/>
  <c r="AW13" i="40"/>
  <c r="BB13" i="40" s="1"/>
  <c r="AX13" i="40"/>
  <c r="AW14" i="40"/>
  <c r="BB14" i="40" s="1"/>
  <c r="AX14" i="40"/>
  <c r="AW15" i="40"/>
  <c r="BB15" i="40" s="1"/>
  <c r="AX15" i="40"/>
  <c r="AW23" i="40"/>
  <c r="BB23" i="40" s="1"/>
  <c r="AX23" i="40"/>
  <c r="AW24" i="40"/>
  <c r="BB24" i="40" s="1"/>
  <c r="AX24" i="40"/>
  <c r="AW25" i="40"/>
  <c r="BB25" i="40" s="1"/>
  <c r="AX25" i="40"/>
  <c r="AX27" i="40"/>
  <c r="AW28" i="40"/>
  <c r="AX28" i="40"/>
  <c r="AW26" i="40"/>
  <c r="BB26" i="40" s="1"/>
  <c r="AX26" i="40"/>
  <c r="AW29" i="40"/>
  <c r="BB29" i="40" s="1"/>
  <c r="AX29" i="40"/>
  <c r="AW30" i="40"/>
  <c r="BB30" i="40" s="1"/>
  <c r="AX30" i="40"/>
  <c r="AW31" i="40"/>
  <c r="AX31" i="40"/>
  <c r="AW32" i="40"/>
  <c r="BB32" i="40" s="1"/>
  <c r="AX32" i="40"/>
  <c r="AW33" i="40"/>
  <c r="BB33" i="40" s="1"/>
  <c r="AX33" i="40"/>
  <c r="AX34" i="40"/>
  <c r="AW52" i="40"/>
  <c r="BB52" i="40" s="1"/>
  <c r="AX52" i="40"/>
  <c r="AW53" i="40"/>
  <c r="AX53" i="40"/>
  <c r="AW54" i="40"/>
  <c r="AX54" i="40"/>
  <c r="AW55" i="40"/>
  <c r="BB55" i="40" s="1"/>
  <c r="AX55" i="40"/>
  <c r="AW56" i="40"/>
  <c r="BB56" i="40" s="1"/>
  <c r="AX56" i="40"/>
  <c r="AW57" i="40"/>
  <c r="BB57" i="40" s="1"/>
  <c r="AX57" i="40"/>
  <c r="AW58" i="40"/>
  <c r="AX58" i="40"/>
  <c r="AX59" i="40"/>
  <c r="AW60" i="40"/>
  <c r="BB60" i="40" s="1"/>
  <c r="AX60" i="40"/>
  <c r="AW62" i="40"/>
  <c r="AX62" i="40"/>
  <c r="AW63" i="40"/>
  <c r="BB63" i="40" s="1"/>
  <c r="AX63" i="40"/>
  <c r="AW79" i="40"/>
  <c r="BB79" i="40" s="1"/>
  <c r="AX79" i="40"/>
  <c r="AW85" i="40"/>
  <c r="BB85" i="40" s="1"/>
  <c r="AX85" i="40"/>
  <c r="AW95" i="40"/>
  <c r="BB95" i="40" s="1"/>
  <c r="AX95" i="40"/>
  <c r="AW98" i="40"/>
  <c r="BB98" i="40" s="1"/>
  <c r="AX98" i="40"/>
  <c r="AX105" i="40"/>
  <c r="AW108" i="40"/>
  <c r="BB108" i="40" s="1"/>
  <c r="AX108" i="40"/>
  <c r="AW111" i="40"/>
  <c r="BB111" i="40" s="1"/>
  <c r="AX111" i="40"/>
  <c r="AW109" i="40"/>
  <c r="BB109" i="40" s="1"/>
  <c r="AX109" i="40"/>
  <c r="AW112" i="40"/>
  <c r="AX112" i="40"/>
  <c r="AW110" i="40"/>
  <c r="BB110" i="40" s="1"/>
  <c r="AX110" i="40"/>
  <c r="AW21" i="40"/>
  <c r="BB21" i="40" s="1"/>
  <c r="AX21" i="40"/>
  <c r="AW66" i="40"/>
  <c r="AX66" i="40"/>
  <c r="AX67" i="40"/>
  <c r="AW68" i="40"/>
  <c r="BB68" i="40" s="1"/>
  <c r="AX68" i="40"/>
  <c r="AW69" i="40"/>
  <c r="BB69" i="40" s="1"/>
  <c r="AX69" i="40"/>
  <c r="AW70" i="40"/>
  <c r="AX70" i="40"/>
  <c r="AW71" i="40"/>
  <c r="BB71" i="40" s="1"/>
  <c r="AX71" i="40"/>
  <c r="AW72" i="40"/>
  <c r="BB72" i="40" s="1"/>
  <c r="AX72" i="40"/>
  <c r="AW89" i="40"/>
  <c r="BB89" i="40" s="1"/>
  <c r="AX89" i="40"/>
  <c r="AW92" i="40"/>
  <c r="AX92" i="40"/>
  <c r="AX73" i="40"/>
  <c r="AW74" i="40"/>
  <c r="AX74" i="40"/>
  <c r="AW75" i="40"/>
  <c r="BB75" i="40" s="1"/>
  <c r="AX75" i="40"/>
  <c r="AW76" i="40"/>
  <c r="BB76" i="40" s="1"/>
  <c r="AX76" i="40"/>
  <c r="AW77" i="40"/>
  <c r="AX77" i="40"/>
  <c r="AW78" i="40"/>
  <c r="AX78" i="40"/>
  <c r="AW82" i="40"/>
  <c r="BB82" i="40" s="1"/>
  <c r="AX82" i="40"/>
  <c r="AW87" i="40"/>
  <c r="BB87" i="40" s="1"/>
  <c r="AX87" i="40"/>
  <c r="AX99" i="40"/>
  <c r="AW22" i="40"/>
  <c r="BB22" i="40" s="1"/>
  <c r="AX22" i="40"/>
  <c r="AW64" i="40"/>
  <c r="BB64" i="40" s="1"/>
  <c r="AX64" i="40"/>
  <c r="AW81" i="40"/>
  <c r="BB81" i="40" s="1"/>
  <c r="AX81" i="40"/>
  <c r="AW83" i="40"/>
  <c r="AX83" i="40"/>
  <c r="AW93" i="40"/>
  <c r="BB93" i="40" s="1"/>
  <c r="AX93" i="40"/>
  <c r="AW94" i="40"/>
  <c r="BB94" i="40" s="1"/>
  <c r="AX94" i="40"/>
  <c r="AW97" i="40"/>
  <c r="BB97" i="40" s="1"/>
  <c r="AX97" i="40"/>
  <c r="AX101" i="40"/>
  <c r="AW102" i="40"/>
  <c r="AX102" i="40"/>
  <c r="AW107" i="40"/>
  <c r="AX107" i="40"/>
  <c r="AW113" i="40"/>
  <c r="BB113" i="40" s="1"/>
  <c r="AX113" i="40"/>
  <c r="AW114" i="40"/>
  <c r="BB114" i="40" s="1"/>
  <c r="AX114" i="40"/>
  <c r="AW115" i="40"/>
  <c r="AX115" i="40"/>
  <c r="AW116" i="40"/>
  <c r="BB116" i="40" s="1"/>
  <c r="AX116" i="40"/>
  <c r="AW117" i="40"/>
  <c r="BB117" i="40" s="1"/>
  <c r="AX117" i="40"/>
  <c r="AX118" i="40"/>
  <c r="AW119" i="40"/>
  <c r="AX119" i="40"/>
  <c r="AW120" i="40"/>
  <c r="BB120" i="40" s="1"/>
  <c r="AX120" i="40"/>
  <c r="AW121" i="40"/>
  <c r="BB121" i="40" s="1"/>
  <c r="AX121" i="40"/>
  <c r="AW122" i="40"/>
  <c r="BB122" i="40" s="1"/>
  <c r="AX122" i="40"/>
  <c r="AW123" i="40"/>
  <c r="AX123" i="40"/>
  <c r="AW124" i="40"/>
  <c r="BB124" i="40" s="1"/>
  <c r="AX124" i="40"/>
  <c r="AW8" i="40"/>
  <c r="BB8" i="40" s="1"/>
  <c r="AX8" i="40"/>
  <c r="AX9" i="40"/>
  <c r="AW10" i="40"/>
  <c r="BB10" i="40" s="1"/>
  <c r="AX10" i="40"/>
  <c r="AW16" i="40"/>
  <c r="AX16" i="40"/>
  <c r="AW17" i="40"/>
  <c r="AX17" i="40"/>
  <c r="AW18" i="40"/>
  <c r="BB18" i="40" s="1"/>
  <c r="AX18" i="40"/>
  <c r="AW19" i="40"/>
  <c r="BB19" i="40" s="1"/>
  <c r="AX19" i="40"/>
  <c r="AW20" i="40"/>
  <c r="BB20" i="40" s="1"/>
  <c r="AX20" i="40"/>
  <c r="AW35" i="40"/>
  <c r="AX35" i="40"/>
  <c r="AX36" i="40"/>
  <c r="AW37" i="40"/>
  <c r="BB37" i="40" s="1"/>
  <c r="AX37" i="40"/>
  <c r="AW38" i="40"/>
  <c r="AX38" i="40"/>
  <c r="AW39" i="40"/>
  <c r="BB39" i="40" s="1"/>
  <c r="AW40" i="40"/>
  <c r="BB40" i="40" s="1"/>
  <c r="AX40" i="40"/>
  <c r="AW41" i="40"/>
  <c r="BB41" i="40" s="1"/>
  <c r="AX41" i="40"/>
  <c r="AW42" i="40"/>
  <c r="BB42" i="40" s="1"/>
  <c r="AX42" i="40"/>
  <c r="AW43" i="40"/>
  <c r="BB43" i="40" s="1"/>
  <c r="AX43" i="40"/>
  <c r="AX44" i="40"/>
  <c r="AW45" i="40"/>
  <c r="BB45" i="40" s="1"/>
  <c r="AX45" i="40"/>
  <c r="AW46" i="40"/>
  <c r="BB46" i="40" s="1"/>
  <c r="AX46" i="40"/>
  <c r="AW47" i="40"/>
  <c r="BB47" i="40" s="1"/>
  <c r="AX47" i="40"/>
  <c r="AW48" i="40"/>
  <c r="AX48" i="40"/>
  <c r="AW49" i="40"/>
  <c r="BB49" i="40" s="1"/>
  <c r="AX49" i="40"/>
  <c r="AW50" i="40"/>
  <c r="AX50" i="40"/>
  <c r="AX51" i="40"/>
  <c r="AW61" i="40"/>
  <c r="BB61" i="40" s="1"/>
  <c r="AX61" i="40"/>
  <c r="AW65" i="40"/>
  <c r="BB65" i="40" s="1"/>
  <c r="AW80" i="40"/>
  <c r="AX80" i="40"/>
  <c r="AW84" i="40"/>
  <c r="BB84" i="40" s="1"/>
  <c r="AX84" i="40"/>
  <c r="AW86" i="40"/>
  <c r="BB86" i="40" s="1"/>
  <c r="AX86" i="40"/>
  <c r="AW88" i="40"/>
  <c r="BB88" i="40" s="1"/>
  <c r="AX88" i="40"/>
  <c r="AW90" i="40"/>
  <c r="BB90" i="40" s="1"/>
  <c r="AX90" i="40"/>
  <c r="AX91" i="40"/>
  <c r="AW96" i="40"/>
  <c r="BB96" i="40" s="1"/>
  <c r="AX96" i="40"/>
  <c r="AW100" i="40"/>
  <c r="BB100" i="40" s="1"/>
  <c r="AX100" i="40"/>
  <c r="AW103" i="40"/>
  <c r="BB103" i="40" s="1"/>
  <c r="AX103" i="40"/>
  <c r="AW104" i="40"/>
  <c r="AX104" i="40"/>
  <c r="AW106" i="40"/>
  <c r="BB106" i="40" s="1"/>
  <c r="AX106" i="40"/>
  <c r="AW129" i="40"/>
  <c r="BB129" i="40" s="1"/>
  <c r="AX129" i="40"/>
  <c r="AW125" i="40"/>
  <c r="BB125" i="40" s="1"/>
  <c r="AX125" i="40"/>
  <c r="AX126" i="40"/>
  <c r="AW127" i="40"/>
  <c r="BB127" i="40" s="1"/>
  <c r="AX127" i="40"/>
  <c r="AW128" i="40"/>
  <c r="BB128" i="40" s="1"/>
  <c r="AX128" i="40"/>
  <c r="AW130" i="40"/>
  <c r="BB130" i="40" s="1"/>
  <c r="AX130" i="40"/>
  <c r="AX131" i="40"/>
  <c r="AV131" i="40"/>
  <c r="AV130" i="40"/>
  <c r="AV128" i="40"/>
  <c r="AV127" i="40"/>
  <c r="AV125" i="40"/>
  <c r="AV129" i="40"/>
  <c r="AV106" i="40"/>
  <c r="AV104" i="40"/>
  <c r="AV103" i="40"/>
  <c r="AV96" i="40"/>
  <c r="AV90" i="40"/>
  <c r="AV88" i="40"/>
  <c r="AV86" i="40"/>
  <c r="AV84" i="40"/>
  <c r="AV80" i="40"/>
  <c r="AV65" i="40"/>
  <c r="AV61" i="40"/>
  <c r="AV50" i="40"/>
  <c r="AV49" i="40"/>
  <c r="AV48" i="40"/>
  <c r="AV47" i="40"/>
  <c r="AV46" i="40"/>
  <c r="AV45" i="40"/>
  <c r="AV43" i="40"/>
  <c r="AV42" i="40"/>
  <c r="AV41" i="40"/>
  <c r="AV40" i="40"/>
  <c r="AV39" i="40"/>
  <c r="AV38" i="40"/>
  <c r="AV37" i="40"/>
  <c r="AV35" i="40"/>
  <c r="AV20" i="40"/>
  <c r="AV19" i="40"/>
  <c r="AV18" i="40"/>
  <c r="AV17" i="40"/>
  <c r="AV16" i="40"/>
  <c r="AV10" i="40"/>
  <c r="AV8" i="40"/>
  <c r="AV124" i="40"/>
  <c r="AV123" i="40"/>
  <c r="AV122" i="40"/>
  <c r="AV121" i="40"/>
  <c r="AV120" i="40"/>
  <c r="AV119" i="40"/>
  <c r="AV117" i="40"/>
  <c r="AV116" i="40"/>
  <c r="AV115" i="40"/>
  <c r="AV114" i="40"/>
  <c r="AV113" i="40"/>
  <c r="AV107" i="40"/>
  <c r="AV102" i="40"/>
  <c r="AV97" i="40"/>
  <c r="AV94" i="40"/>
  <c r="AV93" i="40"/>
  <c r="AV83" i="40"/>
  <c r="AV81" i="40"/>
  <c r="AV64" i="40"/>
  <c r="AV22" i="40"/>
  <c r="AV87" i="40"/>
  <c r="AV82" i="40"/>
  <c r="AV78" i="40"/>
  <c r="AV77" i="40"/>
  <c r="AV76" i="40"/>
  <c r="AV75" i="40"/>
  <c r="AV74" i="40"/>
  <c r="AV92" i="40"/>
  <c r="AV89" i="40"/>
  <c r="AV72" i="40"/>
  <c r="AV71" i="40"/>
  <c r="AV70" i="40"/>
  <c r="AV69" i="40"/>
  <c r="AV68" i="40"/>
  <c r="AV66" i="40"/>
  <c r="AV21" i="40"/>
  <c r="AV110" i="40"/>
  <c r="AV112" i="40"/>
  <c r="AV109" i="40"/>
  <c r="AV111" i="40"/>
  <c r="AV108" i="40"/>
  <c r="AV98" i="40"/>
  <c r="AV95" i="40"/>
  <c r="AV85" i="40"/>
  <c r="AV79" i="40"/>
  <c r="AV63" i="40"/>
  <c r="AV62" i="40"/>
  <c r="AV60" i="40"/>
  <c r="AV58" i="40"/>
  <c r="AV57" i="40"/>
  <c r="AV56" i="40"/>
  <c r="AV55" i="40"/>
  <c r="AV54" i="40"/>
  <c r="AV53" i="40"/>
  <c r="AV52" i="40"/>
  <c r="AV33" i="40"/>
  <c r="AV32" i="40"/>
  <c r="AV31" i="40"/>
  <c r="AV30" i="40"/>
  <c r="AV29" i="40"/>
  <c r="AV26" i="40"/>
  <c r="AV28" i="40"/>
  <c r="AV25" i="40"/>
  <c r="AV24" i="40"/>
  <c r="AV23" i="40"/>
  <c r="AV15" i="40"/>
  <c r="AV14" i="40"/>
  <c r="AV13" i="40"/>
  <c r="AV12" i="40"/>
  <c r="AQ12" i="40"/>
  <c r="AQ13" i="40"/>
  <c r="AQ14" i="40"/>
  <c r="AQ15" i="40"/>
  <c r="AQ23" i="40"/>
  <c r="AQ24" i="40"/>
  <c r="AQ25" i="40"/>
  <c r="AQ27" i="40"/>
  <c r="AQ28" i="40"/>
  <c r="AQ26" i="40"/>
  <c r="AQ29" i="40"/>
  <c r="AQ30" i="40"/>
  <c r="AQ31" i="40"/>
  <c r="AQ32" i="40"/>
  <c r="AQ33" i="40"/>
  <c r="AQ34" i="40"/>
  <c r="AQ52" i="40"/>
  <c r="AQ53" i="40"/>
  <c r="AQ54" i="40"/>
  <c r="AQ55" i="40"/>
  <c r="AQ56" i="40"/>
  <c r="AQ57" i="40"/>
  <c r="AQ58" i="40"/>
  <c r="AQ59" i="40"/>
  <c r="AQ60" i="40"/>
  <c r="AQ62" i="40"/>
  <c r="AQ63" i="40"/>
  <c r="AQ79" i="40"/>
  <c r="AQ85" i="40"/>
  <c r="AQ95" i="40"/>
  <c r="AQ98" i="40"/>
  <c r="AQ105" i="40"/>
  <c r="AQ108" i="40"/>
  <c r="AQ111" i="40"/>
  <c r="AQ109" i="40"/>
  <c r="AQ112" i="40"/>
  <c r="AQ110" i="40"/>
  <c r="AQ21" i="40"/>
  <c r="AQ66" i="40"/>
  <c r="AQ67" i="40"/>
  <c r="AQ68" i="40"/>
  <c r="AQ69" i="40"/>
  <c r="AQ70" i="40"/>
  <c r="AQ71" i="40"/>
  <c r="AQ72" i="40"/>
  <c r="AQ89" i="40"/>
  <c r="AQ92" i="40"/>
  <c r="AQ73" i="40"/>
  <c r="AQ74" i="40"/>
  <c r="AQ75" i="40"/>
  <c r="AQ76" i="40"/>
  <c r="AQ77" i="40"/>
  <c r="AQ78" i="40"/>
  <c r="AQ82" i="40"/>
  <c r="AQ87" i="40"/>
  <c r="AQ99" i="40"/>
  <c r="AQ22" i="40"/>
  <c r="AQ64" i="40"/>
  <c r="AQ81" i="40"/>
  <c r="AQ83" i="40"/>
  <c r="AQ93" i="40"/>
  <c r="AQ94" i="40"/>
  <c r="AQ97" i="40"/>
  <c r="AQ101" i="40"/>
  <c r="AQ102" i="40"/>
  <c r="AQ107" i="40"/>
  <c r="AQ113" i="40"/>
  <c r="AQ114" i="40"/>
  <c r="AQ115" i="40"/>
  <c r="AQ116" i="40"/>
  <c r="AQ117" i="40"/>
  <c r="AQ118" i="40"/>
  <c r="AQ119" i="40"/>
  <c r="AQ120" i="40"/>
  <c r="AQ121" i="40"/>
  <c r="AQ122" i="40"/>
  <c r="AQ123" i="40"/>
  <c r="AQ124" i="40"/>
  <c r="AQ8" i="40"/>
  <c r="AQ9" i="40"/>
  <c r="AQ10" i="40"/>
  <c r="AQ16" i="40"/>
  <c r="AQ17" i="40"/>
  <c r="AQ18" i="40"/>
  <c r="AQ19" i="40"/>
  <c r="AQ20" i="40"/>
  <c r="AQ35" i="40"/>
  <c r="AQ36" i="40"/>
  <c r="AQ37" i="40"/>
  <c r="AQ38" i="40"/>
  <c r="AQ39" i="40"/>
  <c r="AQ40" i="40"/>
  <c r="AQ41" i="40"/>
  <c r="AQ42" i="40"/>
  <c r="AQ43" i="40"/>
  <c r="AQ44" i="40"/>
  <c r="AQ45" i="40"/>
  <c r="AQ46" i="40"/>
  <c r="AQ47" i="40"/>
  <c r="AQ48" i="40"/>
  <c r="AQ49" i="40"/>
  <c r="AQ50" i="40"/>
  <c r="AQ51" i="40"/>
  <c r="AQ61" i="40"/>
  <c r="AQ65" i="40"/>
  <c r="AQ80" i="40"/>
  <c r="AQ84" i="40"/>
  <c r="AQ86" i="40"/>
  <c r="AQ88" i="40"/>
  <c r="AQ90" i="40"/>
  <c r="AQ91" i="40"/>
  <c r="AQ96" i="40"/>
  <c r="AQ100" i="40"/>
  <c r="AQ103" i="40"/>
  <c r="AQ104" i="40"/>
  <c r="AQ106" i="40"/>
  <c r="AQ129" i="40"/>
  <c r="AQ125" i="40"/>
  <c r="AQ126" i="40"/>
  <c r="AQ127" i="40"/>
  <c r="AQ128" i="40"/>
  <c r="AQ130" i="40"/>
  <c r="AQ131" i="40"/>
  <c r="BC125" i="40" l="1"/>
  <c r="BC21" i="40"/>
  <c r="BC130" i="40"/>
  <c r="BC88" i="40"/>
  <c r="BC65" i="40"/>
  <c r="BC41" i="40"/>
  <c r="BC37" i="40"/>
  <c r="BC122" i="40"/>
  <c r="BC118" i="40"/>
  <c r="BC97" i="40"/>
  <c r="BC81" i="40"/>
  <c r="BC89" i="40"/>
  <c r="BC69" i="40"/>
  <c r="BC85" i="40"/>
  <c r="BC60" i="40"/>
  <c r="BC30" i="40"/>
  <c r="BC27" i="40"/>
  <c r="BC10" i="40"/>
  <c r="BC87" i="40"/>
  <c r="BC129" i="40"/>
  <c r="BC100" i="40"/>
  <c r="BC49" i="40"/>
  <c r="BC45" i="40"/>
  <c r="BC18" i="40"/>
  <c r="BC9" i="40"/>
  <c r="BC117" i="40"/>
  <c r="BC113" i="40"/>
  <c r="BC82" i="40"/>
  <c r="BC75" i="40"/>
  <c r="BC108" i="40"/>
  <c r="BC55" i="40"/>
  <c r="BC34" i="40"/>
  <c r="BC25" i="40"/>
  <c r="BC101" i="40"/>
  <c r="BC76" i="40"/>
  <c r="BC15" i="40"/>
  <c r="BC128" i="40"/>
  <c r="BC86" i="40"/>
  <c r="BC61" i="40"/>
  <c r="BC40" i="40"/>
  <c r="BC36" i="40"/>
  <c r="BC8" i="40"/>
  <c r="BC121" i="40"/>
  <c r="BC94" i="40"/>
  <c r="BC64" i="40"/>
  <c r="BC72" i="40"/>
  <c r="BC68" i="40"/>
  <c r="BC79" i="40"/>
  <c r="BC59" i="40"/>
  <c r="BC33" i="40"/>
  <c r="BC29" i="40"/>
  <c r="BC106" i="40"/>
  <c r="BC96" i="40"/>
  <c r="BC48" i="40"/>
  <c r="BC44" i="40"/>
  <c r="BC35" i="40"/>
  <c r="BC17" i="40"/>
  <c r="BC116" i="40"/>
  <c r="BC107" i="40"/>
  <c r="BC78" i="40"/>
  <c r="BC74" i="40"/>
  <c r="BC112" i="40"/>
  <c r="BC105" i="40"/>
  <c r="BC58" i="40"/>
  <c r="BC54" i="40"/>
  <c r="BC24" i="40"/>
  <c r="BC13" i="40"/>
  <c r="BC127" i="40"/>
  <c r="BC84" i="40"/>
  <c r="BC51" i="40"/>
  <c r="BC39" i="40"/>
  <c r="BC124" i="40"/>
  <c r="BC120" i="40"/>
  <c r="BC71" i="40"/>
  <c r="BC67" i="40"/>
  <c r="BC98" i="40"/>
  <c r="BC63" i="40"/>
  <c r="BC32" i="40"/>
  <c r="BC26" i="40"/>
  <c r="BC114" i="40"/>
  <c r="BC104" i="40"/>
  <c r="BC91" i="40"/>
  <c r="BC50" i="40"/>
  <c r="BC47" i="40"/>
  <c r="BC20" i="40"/>
  <c r="BC16" i="40"/>
  <c r="BC115" i="40"/>
  <c r="BC102" i="40"/>
  <c r="BC77" i="40"/>
  <c r="BC73" i="40"/>
  <c r="BC66" i="40"/>
  <c r="BC109" i="40"/>
  <c r="BC57" i="40"/>
  <c r="BC53" i="40"/>
  <c r="BC23" i="40"/>
  <c r="BC12" i="40"/>
  <c r="BC131" i="40"/>
  <c r="BC126" i="40"/>
  <c r="BC90" i="40"/>
  <c r="BC80" i="40"/>
  <c r="BC42" i="40"/>
  <c r="BC38" i="40"/>
  <c r="BC123" i="40"/>
  <c r="BC119" i="40"/>
  <c r="BC83" i="40"/>
  <c r="BC99" i="40"/>
  <c r="BC92" i="40"/>
  <c r="BC70" i="40"/>
  <c r="BC95" i="40"/>
  <c r="BC62" i="40"/>
  <c r="BC31" i="40"/>
  <c r="BC28" i="40"/>
  <c r="BA131" i="40"/>
  <c r="BF131" i="40" s="1"/>
  <c r="BA80" i="40"/>
  <c r="BF80" i="40" s="1"/>
  <c r="BA38" i="40"/>
  <c r="BF38" i="40" s="1"/>
  <c r="BA123" i="40"/>
  <c r="BF123" i="40" s="1"/>
  <c r="BA119" i="40"/>
  <c r="BF119" i="40" s="1"/>
  <c r="BA28" i="40"/>
  <c r="BF28" i="40" s="1"/>
  <c r="BA47" i="40"/>
  <c r="BF47" i="40" s="1"/>
  <c r="BA12" i="40"/>
  <c r="BF12" i="40" s="1"/>
  <c r="BA83" i="40"/>
  <c r="BF83" i="40" s="1"/>
  <c r="BA70" i="40"/>
  <c r="BF70" i="40" s="1"/>
  <c r="BA31" i="40"/>
  <c r="BF31" i="40" s="1"/>
  <c r="BA109" i="40"/>
  <c r="BF109" i="40" s="1"/>
  <c r="BA23" i="40"/>
  <c r="BF23" i="40" s="1"/>
  <c r="BA92" i="40"/>
  <c r="BF92" i="40" s="1"/>
  <c r="BA62" i="40"/>
  <c r="BF62" i="40" s="1"/>
  <c r="BA110" i="40"/>
  <c r="BF110" i="40" s="1"/>
  <c r="BA14" i="40"/>
  <c r="BF14" i="40" s="1"/>
  <c r="BA60" i="40"/>
  <c r="BF60" i="40" s="1"/>
  <c r="BA96" i="40"/>
  <c r="BF96" i="40" s="1"/>
  <c r="BA104" i="40"/>
  <c r="BF104" i="40" s="1"/>
  <c r="BA50" i="40"/>
  <c r="BF50" i="40" s="1"/>
  <c r="BA16" i="40"/>
  <c r="BF16" i="40" s="1"/>
  <c r="BA115" i="40"/>
  <c r="BF115" i="40" s="1"/>
  <c r="BA102" i="40"/>
  <c r="BF102" i="40" s="1"/>
  <c r="BA77" i="40"/>
  <c r="BF77" i="40" s="1"/>
  <c r="BA66" i="40"/>
  <c r="BF66" i="40" s="1"/>
  <c r="BA53" i="40"/>
  <c r="BF53" i="40" s="1"/>
  <c r="BA103" i="40"/>
  <c r="BF103" i="40" s="1"/>
  <c r="BA46" i="40"/>
  <c r="BF46" i="40" s="1"/>
  <c r="BA19" i="40"/>
  <c r="BF19" i="40" s="1"/>
  <c r="BA111" i="40"/>
  <c r="BF111" i="40" s="1"/>
  <c r="BA56" i="40"/>
  <c r="BF56" i="40" s="1"/>
  <c r="BA52" i="40"/>
  <c r="BF52" i="40" s="1"/>
  <c r="BA54" i="40"/>
  <c r="BF54" i="40" s="1"/>
  <c r="BB54" i="40"/>
  <c r="BA22" i="40"/>
  <c r="BF22" i="40" s="1"/>
  <c r="BC22" i="40"/>
  <c r="BA35" i="40"/>
  <c r="BF35" i="40" s="1"/>
  <c r="BB35" i="40"/>
  <c r="BA58" i="40"/>
  <c r="BF58" i="40" s="1"/>
  <c r="BB58" i="40"/>
  <c r="BA48" i="40"/>
  <c r="BF48" i="40" s="1"/>
  <c r="BB48" i="40"/>
  <c r="BC43" i="40"/>
  <c r="BA43" i="40"/>
  <c r="BF43" i="40" s="1"/>
  <c r="BA78" i="40"/>
  <c r="BF78" i="40" s="1"/>
  <c r="BB78" i="40"/>
  <c r="BA98" i="40"/>
  <c r="BF98" i="40" s="1"/>
  <c r="BA107" i="40"/>
  <c r="BF107" i="40" s="1"/>
  <c r="BB107" i="40"/>
  <c r="BC93" i="40"/>
  <c r="BA93" i="40"/>
  <c r="BF93" i="40" s="1"/>
  <c r="BB74" i="40"/>
  <c r="BA74" i="40"/>
  <c r="BF74" i="40" s="1"/>
  <c r="BA112" i="40"/>
  <c r="BF112" i="40" s="1"/>
  <c r="BB112" i="40"/>
  <c r="BA17" i="40"/>
  <c r="BF17" i="40" s="1"/>
  <c r="BB17" i="40"/>
  <c r="BB50" i="40"/>
  <c r="BB92" i="40"/>
  <c r="BB66" i="40"/>
  <c r="BC52" i="40"/>
  <c r="BC111" i="40"/>
  <c r="BC46" i="40"/>
  <c r="BB123" i="40"/>
  <c r="BB115" i="40"/>
  <c r="BB31" i="40"/>
  <c r="BC14" i="40"/>
  <c r="BC103" i="40"/>
  <c r="BA81" i="40"/>
  <c r="BF81" i="40" s="1"/>
  <c r="BB131" i="40"/>
  <c r="BB104" i="40"/>
  <c r="BB83" i="40"/>
  <c r="BB77" i="40"/>
  <c r="BB80" i="40"/>
  <c r="BB70" i="40"/>
  <c r="BC56" i="40"/>
  <c r="BC110" i="40"/>
  <c r="BC19" i="40"/>
  <c r="BA121" i="40"/>
  <c r="BF121" i="40" s="1"/>
  <c r="BB38" i="40"/>
  <c r="BB16" i="40"/>
  <c r="BB62" i="40"/>
  <c r="BB53" i="40"/>
  <c r="BB119" i="40"/>
  <c r="BB102" i="40"/>
  <c r="BB28" i="40"/>
  <c r="BB12" i="40"/>
  <c r="BA130" i="40"/>
  <c r="BF130" i="40" s="1"/>
  <c r="BA65" i="40"/>
  <c r="BF65" i="40" s="1"/>
  <c r="BA41" i="40"/>
  <c r="BF41" i="40" s="1"/>
  <c r="BA37" i="40"/>
  <c r="BF37" i="40" s="1"/>
  <c r="BA122" i="40"/>
  <c r="BF122" i="40" s="1"/>
  <c r="BA97" i="40"/>
  <c r="BF97" i="40" s="1"/>
  <c r="BA69" i="40"/>
  <c r="BF69" i="40" s="1"/>
  <c r="BA85" i="40"/>
  <c r="BF85" i="40" s="1"/>
  <c r="BA30" i="40"/>
  <c r="BF30" i="40" s="1"/>
  <c r="BA10" i="40"/>
  <c r="BF10" i="40" s="1"/>
  <c r="BA114" i="40"/>
  <c r="BF114" i="40" s="1"/>
  <c r="BA87" i="40"/>
  <c r="BF87" i="40" s="1"/>
  <c r="BA76" i="40"/>
  <c r="BF76" i="40" s="1"/>
  <c r="BA15" i="40"/>
  <c r="BF15" i="40" s="1"/>
  <c r="BA100" i="40"/>
  <c r="BF100" i="40" s="1"/>
  <c r="BA49" i="40"/>
  <c r="BF49" i="40" s="1"/>
  <c r="BA45" i="40"/>
  <c r="BF45" i="40" s="1"/>
  <c r="BA18" i="40"/>
  <c r="BF18" i="40" s="1"/>
  <c r="BA117" i="40"/>
  <c r="BF117" i="40" s="1"/>
  <c r="BA113" i="40"/>
  <c r="BF113" i="40" s="1"/>
  <c r="BA75" i="40"/>
  <c r="BF75" i="40" s="1"/>
  <c r="BA108" i="40"/>
  <c r="BF108" i="40" s="1"/>
  <c r="BA55" i="40"/>
  <c r="BF55" i="40" s="1"/>
  <c r="BA25" i="40"/>
  <c r="BF25" i="40" s="1"/>
  <c r="BA128" i="40"/>
  <c r="BF128" i="40" s="1"/>
  <c r="BA86" i="40"/>
  <c r="BF86" i="40" s="1"/>
  <c r="BA61" i="40"/>
  <c r="BF61" i="40" s="1"/>
  <c r="BA40" i="40"/>
  <c r="BF40" i="40" s="1"/>
  <c r="BA8" i="40"/>
  <c r="BF8" i="40" s="1"/>
  <c r="BA64" i="40"/>
  <c r="BF64" i="40" s="1"/>
  <c r="BA72" i="40"/>
  <c r="BF72" i="40" s="1"/>
  <c r="BA68" i="40"/>
  <c r="BF68" i="40" s="1"/>
  <c r="BA79" i="40"/>
  <c r="BF79" i="40" s="1"/>
  <c r="BA33" i="40"/>
  <c r="BF33" i="40" s="1"/>
  <c r="BA29" i="40"/>
  <c r="BF29" i="40" s="1"/>
  <c r="BA106" i="40"/>
  <c r="BF106" i="40" s="1"/>
  <c r="BA13" i="40"/>
  <c r="BF13" i="40" s="1"/>
  <c r="BA127" i="40"/>
  <c r="BF127" i="40" s="1"/>
  <c r="BA84" i="40"/>
  <c r="BF84" i="40" s="1"/>
  <c r="BA39" i="40"/>
  <c r="BF39" i="40" s="1"/>
  <c r="BA120" i="40"/>
  <c r="BF120" i="40" s="1"/>
  <c r="BA71" i="40"/>
  <c r="BF71" i="40" s="1"/>
  <c r="BA63" i="40"/>
  <c r="BF63" i="40" s="1"/>
  <c r="BA26" i="40"/>
  <c r="BF26" i="40" s="1"/>
  <c r="AW126" i="40"/>
  <c r="AW91" i="40"/>
  <c r="AW51" i="40"/>
  <c r="AW44" i="40"/>
  <c r="AW36" i="40"/>
  <c r="AW9" i="40"/>
  <c r="AW118" i="40"/>
  <c r="AW101" i="40"/>
  <c r="AW99" i="40"/>
  <c r="AW73" i="40"/>
  <c r="AW67" i="40"/>
  <c r="AW105" i="40"/>
  <c r="AW59" i="40"/>
  <c r="AW34" i="40"/>
  <c r="AW27" i="40"/>
  <c r="BA125" i="40"/>
  <c r="BF125" i="40" s="1"/>
  <c r="BA90" i="40"/>
  <c r="BF90" i="40" s="1"/>
  <c r="BA129" i="40"/>
  <c r="BF129" i="40" s="1"/>
  <c r="BA88" i="40"/>
  <c r="BF88" i="40" s="1"/>
  <c r="BA42" i="40"/>
  <c r="BF42" i="40" s="1"/>
  <c r="BA20" i="40"/>
  <c r="BF20" i="40" s="1"/>
  <c r="BA124" i="40"/>
  <c r="BF124" i="40" s="1"/>
  <c r="BA116" i="40"/>
  <c r="BF116" i="40" s="1"/>
  <c r="BA94" i="40"/>
  <c r="BF94" i="40" s="1"/>
  <c r="BA82" i="40"/>
  <c r="BF82" i="40" s="1"/>
  <c r="BA89" i="40"/>
  <c r="BF89" i="40" s="1"/>
  <c r="BA21" i="40"/>
  <c r="BF21" i="40" s="1"/>
  <c r="BA95" i="40"/>
  <c r="BF95" i="40" s="1"/>
  <c r="BA57" i="40"/>
  <c r="BF57" i="40" s="1"/>
  <c r="BA32" i="40"/>
  <c r="BF32" i="40" s="1"/>
  <c r="BA24" i="40"/>
  <c r="BF24" i="40" s="1"/>
  <c r="BA27" i="40" l="1"/>
  <c r="BF27" i="40" s="1"/>
  <c r="BB27" i="40"/>
  <c r="BA118" i="40"/>
  <c r="BF118" i="40" s="1"/>
  <c r="BB118" i="40"/>
  <c r="BA34" i="40"/>
  <c r="BF34" i="40" s="1"/>
  <c r="BB34" i="40"/>
  <c r="BA9" i="40"/>
  <c r="BF9" i="40" s="1"/>
  <c r="BB9" i="40"/>
  <c r="BA105" i="40"/>
  <c r="BF105" i="40" s="1"/>
  <c r="BB105" i="40"/>
  <c r="BA44" i="40"/>
  <c r="BF44" i="40" s="1"/>
  <c r="BB44" i="40"/>
  <c r="BA59" i="40"/>
  <c r="BF59" i="40" s="1"/>
  <c r="BB59" i="40"/>
  <c r="BA67" i="40"/>
  <c r="BF67" i="40" s="1"/>
  <c r="BB67" i="40"/>
  <c r="BA51" i="40"/>
  <c r="BF51" i="40" s="1"/>
  <c r="BB51" i="40"/>
  <c r="BA36" i="40"/>
  <c r="BF36" i="40" s="1"/>
  <c r="BB36" i="40"/>
  <c r="BA73" i="40"/>
  <c r="BF73" i="40" s="1"/>
  <c r="BB73" i="40"/>
  <c r="BA91" i="40"/>
  <c r="BF91" i="40" s="1"/>
  <c r="BB91" i="40"/>
  <c r="BA99" i="40"/>
  <c r="BF99" i="40" s="1"/>
  <c r="BB99" i="40"/>
  <c r="BA126" i="40"/>
  <c r="BF126" i="40" s="1"/>
  <c r="BB126" i="40"/>
  <c r="BA101" i="40"/>
  <c r="BF101" i="40" s="1"/>
  <c r="BB101" i="40"/>
  <c r="AA12" i="40" l="1"/>
  <c r="AA13" i="40"/>
  <c r="AA27" i="40"/>
  <c r="AA28" i="40"/>
  <c r="AA29" i="40"/>
  <c r="AA30" i="40"/>
  <c r="AA31" i="40"/>
  <c r="AA32" i="40"/>
  <c r="AA33" i="40"/>
  <c r="AA34" i="40"/>
  <c r="AA54" i="40"/>
  <c r="AA55" i="40"/>
  <c r="AA56" i="40"/>
  <c r="AA111" i="40"/>
  <c r="AA112" i="40"/>
  <c r="AA66" i="40"/>
  <c r="AA67" i="40"/>
  <c r="AA68" i="40"/>
  <c r="AA69" i="40"/>
  <c r="AA70" i="40"/>
  <c r="AA71" i="40"/>
  <c r="AA72" i="40"/>
  <c r="AA129" i="40"/>
  <c r="AA125" i="40"/>
  <c r="AA126" i="40"/>
  <c r="AA14" i="40"/>
  <c r="AA15" i="40"/>
  <c r="AA23" i="40"/>
  <c r="AA24" i="40"/>
  <c r="AA25" i="40"/>
  <c r="AA26" i="40"/>
  <c r="AA52" i="40"/>
  <c r="AA53" i="40"/>
  <c r="AA57" i="40"/>
  <c r="AA58" i="40"/>
  <c r="AA59" i="40"/>
  <c r="AA62" i="40"/>
  <c r="AA63" i="40"/>
  <c r="AA79" i="40"/>
  <c r="AA85" i="40"/>
  <c r="AA95" i="40"/>
  <c r="AA98" i="40"/>
  <c r="AA105" i="40"/>
  <c r="AA108" i="40"/>
  <c r="AA109" i="40"/>
  <c r="AA110" i="40"/>
  <c r="AA21" i="40"/>
  <c r="AA89" i="40"/>
  <c r="AA92" i="40"/>
  <c r="AA73" i="40"/>
  <c r="AA74" i="40"/>
  <c r="AA75" i="40"/>
  <c r="AA76" i="40"/>
  <c r="AA77" i="40"/>
  <c r="AA78" i="40"/>
  <c r="AA82" i="40"/>
  <c r="AA87" i="40"/>
  <c r="AA99" i="40"/>
  <c r="AA22" i="40"/>
  <c r="AA64" i="40"/>
  <c r="AA81" i="40"/>
  <c r="AA83" i="40"/>
  <c r="AA93" i="40"/>
  <c r="AA94" i="40"/>
  <c r="AA97" i="40"/>
  <c r="AA101" i="40"/>
  <c r="AA107" i="40"/>
  <c r="AA113" i="40"/>
  <c r="AA114" i="40"/>
  <c r="AA115" i="40"/>
  <c r="AA116" i="40"/>
  <c r="AA117" i="40"/>
  <c r="AA118" i="40"/>
  <c r="AA120" i="40"/>
  <c r="AA121" i="40"/>
  <c r="AA122" i="40"/>
  <c r="AA123" i="40"/>
  <c r="AA124" i="40"/>
  <c r="AA8" i="40"/>
  <c r="AA9" i="40"/>
  <c r="AA16" i="40"/>
  <c r="AA17" i="40"/>
  <c r="AA18" i="40"/>
  <c r="AA19" i="40"/>
  <c r="AA20" i="40"/>
  <c r="AA35" i="40"/>
  <c r="AA36" i="40"/>
  <c r="AA37" i="40"/>
  <c r="AA38" i="40"/>
  <c r="AA39" i="40"/>
  <c r="AA40" i="40"/>
  <c r="AA41" i="40"/>
  <c r="AA42" i="40"/>
  <c r="AA43" i="40"/>
  <c r="AA44" i="40"/>
  <c r="AA45" i="40"/>
  <c r="AA46" i="40"/>
  <c r="AA47" i="40"/>
  <c r="AA48" i="40"/>
  <c r="AA49" i="40"/>
  <c r="AA51" i="40"/>
  <c r="AA65" i="40"/>
  <c r="AA80" i="40"/>
  <c r="AA84" i="40"/>
  <c r="AA86" i="40"/>
  <c r="AA88" i="40"/>
  <c r="AA90" i="40"/>
  <c r="AA91" i="40"/>
  <c r="AA96" i="40"/>
  <c r="AA100" i="40"/>
  <c r="AA103" i="40"/>
  <c r="AA104" i="40"/>
  <c r="AA106" i="40"/>
  <c r="AA128" i="40"/>
  <c r="AA130" i="40"/>
  <c r="AA131" i="40"/>
  <c r="AA11" i="40"/>
  <c r="T26" i="40"/>
  <c r="T27" i="40"/>
  <c r="T34" i="40"/>
  <c r="T59" i="40"/>
  <c r="T105" i="40"/>
  <c r="T67" i="40"/>
  <c r="T73" i="40"/>
  <c r="T99" i="40"/>
  <c r="T101" i="40"/>
  <c r="T118" i="40"/>
  <c r="T9" i="40"/>
  <c r="T16" i="40"/>
  <c r="T36" i="40"/>
  <c r="T38" i="40"/>
  <c r="T44" i="40"/>
  <c r="T46" i="40"/>
  <c r="T51" i="40"/>
  <c r="T65" i="40"/>
  <c r="T91" i="40"/>
  <c r="T100" i="40"/>
  <c r="T129" i="40"/>
  <c r="T126" i="40"/>
  <c r="T128" i="40"/>
  <c r="T12" i="40"/>
  <c r="T13" i="40"/>
  <c r="T14" i="40"/>
  <c r="T15" i="40"/>
  <c r="T23" i="40"/>
  <c r="T24" i="40"/>
  <c r="T25" i="40"/>
  <c r="T28" i="40"/>
  <c r="T29" i="40"/>
  <c r="T30" i="40"/>
  <c r="T31" i="40"/>
  <c r="T32" i="40"/>
  <c r="T33" i="40"/>
  <c r="T52" i="40"/>
  <c r="T53" i="40"/>
  <c r="T54" i="40"/>
  <c r="T55" i="40"/>
  <c r="T56" i="40"/>
  <c r="T57" i="40"/>
  <c r="T58" i="40"/>
  <c r="T60" i="40"/>
  <c r="T62" i="40"/>
  <c r="T63" i="40"/>
  <c r="T79" i="40"/>
  <c r="T85" i="40"/>
  <c r="T95" i="40"/>
  <c r="T98" i="40"/>
  <c r="T108" i="40"/>
  <c r="T111" i="40"/>
  <c r="T109" i="40"/>
  <c r="T112" i="40"/>
  <c r="T110" i="40"/>
  <c r="T21" i="40"/>
  <c r="T66" i="40"/>
  <c r="T68" i="40"/>
  <c r="T69" i="40"/>
  <c r="T70" i="40"/>
  <c r="T71" i="40"/>
  <c r="T72" i="40"/>
  <c r="T89" i="40"/>
  <c r="T92" i="40"/>
  <c r="T74" i="40"/>
  <c r="T75" i="40"/>
  <c r="T76" i="40"/>
  <c r="T77" i="40"/>
  <c r="T78" i="40"/>
  <c r="T82" i="40"/>
  <c r="T87" i="40"/>
  <c r="T22" i="40"/>
  <c r="T64" i="40"/>
  <c r="T81" i="40"/>
  <c r="T83" i="40"/>
  <c r="T93" i="40"/>
  <c r="T94" i="40"/>
  <c r="T97" i="40"/>
  <c r="T102" i="40"/>
  <c r="T107" i="40"/>
  <c r="T113" i="40"/>
  <c r="T114" i="40"/>
  <c r="T115" i="40"/>
  <c r="T116" i="40"/>
  <c r="T117" i="40"/>
  <c r="T119" i="40"/>
  <c r="T120" i="40"/>
  <c r="T121" i="40"/>
  <c r="T122" i="40"/>
  <c r="T123" i="40"/>
  <c r="T124" i="40"/>
  <c r="T8" i="40"/>
  <c r="T10" i="40"/>
  <c r="T17" i="40"/>
  <c r="T18" i="40"/>
  <c r="T19" i="40"/>
  <c r="T20" i="40"/>
  <c r="T35" i="40"/>
  <c r="T37" i="40"/>
  <c r="T39" i="40"/>
  <c r="T40" i="40"/>
  <c r="T41" i="40"/>
  <c r="T42" i="40"/>
  <c r="T43" i="40"/>
  <c r="T45" i="40"/>
  <c r="T47" i="40"/>
  <c r="T48" i="40"/>
  <c r="T49" i="40"/>
  <c r="T50" i="40"/>
  <c r="T61" i="40"/>
  <c r="T80" i="40"/>
  <c r="T84" i="40"/>
  <c r="T86" i="40"/>
  <c r="T88" i="40"/>
  <c r="T90" i="40"/>
  <c r="T96" i="40"/>
  <c r="T103" i="40"/>
  <c r="T104" i="40"/>
  <c r="T106" i="40"/>
  <c r="T125" i="40"/>
  <c r="T127" i="40"/>
  <c r="T130" i="40"/>
  <c r="T131" i="40"/>
  <c r="Z61" i="40" l="1"/>
  <c r="AE61" i="40" s="1"/>
  <c r="Z45" i="40"/>
  <c r="AE45" i="40" s="1"/>
  <c r="Z125" i="40"/>
  <c r="AE125" i="40" s="1"/>
  <c r="Z90" i="40"/>
  <c r="AD90" i="40" s="1"/>
  <c r="AI90" i="40" s="1"/>
  <c r="Z50" i="40"/>
  <c r="AE50" i="40" s="1"/>
  <c r="Z129" i="40"/>
  <c r="AD129" i="40" s="1"/>
  <c r="AI129" i="40" s="1"/>
  <c r="Z88" i="40"/>
  <c r="AE88" i="40" s="1"/>
  <c r="Z42" i="40"/>
  <c r="AE42" i="40" s="1"/>
  <c r="Z20" i="40"/>
  <c r="AD20" i="40" s="1"/>
  <c r="AI20" i="40" s="1"/>
  <c r="Z94" i="40"/>
  <c r="AD94" i="40" s="1"/>
  <c r="Z82" i="40"/>
  <c r="AD82" i="40" s="1"/>
  <c r="Z89" i="40"/>
  <c r="AE89" i="40" s="1"/>
  <c r="Z21" i="40"/>
  <c r="AE21" i="40" s="1"/>
  <c r="Z95" i="40"/>
  <c r="AE95" i="40" s="1"/>
  <c r="Z57" i="40"/>
  <c r="AE57" i="40" s="1"/>
  <c r="Z32" i="40"/>
  <c r="AE32" i="40" s="1"/>
  <c r="Z24" i="40"/>
  <c r="AE24" i="40" s="1"/>
  <c r="Z11" i="40"/>
  <c r="AE11" i="40" s="1"/>
  <c r="Z106" i="40"/>
  <c r="AD106" i="40" s="1"/>
  <c r="Z86" i="40"/>
  <c r="AE86" i="40" s="1"/>
  <c r="Z49" i="40"/>
  <c r="AE49" i="40" s="1"/>
  <c r="Z41" i="40"/>
  <c r="AE41" i="40" s="1"/>
  <c r="Z19" i="40"/>
  <c r="AE19" i="40" s="1"/>
  <c r="Z123" i="40"/>
  <c r="AE123" i="40" s="1"/>
  <c r="Z115" i="40"/>
  <c r="AD115" i="40" s="1"/>
  <c r="AI115" i="40" s="1"/>
  <c r="Z93" i="40"/>
  <c r="AD93" i="40" s="1"/>
  <c r="AI93" i="40" s="1"/>
  <c r="Z56" i="40"/>
  <c r="AD56" i="40" s="1"/>
  <c r="AI56" i="40" s="1"/>
  <c r="Z23" i="40"/>
  <c r="AD23" i="40" s="1"/>
  <c r="AI23" i="40" s="1"/>
  <c r="Z131" i="40"/>
  <c r="AD131" i="40" s="1"/>
  <c r="AI131" i="40" s="1"/>
  <c r="Z79" i="40"/>
  <c r="AD79" i="40" s="1"/>
  <c r="AI79" i="40" s="1"/>
  <c r="Z29" i="40"/>
  <c r="AD29" i="40" s="1"/>
  <c r="AI29" i="40" s="1"/>
  <c r="Z121" i="40"/>
  <c r="AD121" i="40" s="1"/>
  <c r="AI121" i="40" s="1"/>
  <c r="Z70" i="40"/>
  <c r="AE70" i="40" s="1"/>
  <c r="Z128" i="40"/>
  <c r="AE128" i="40" s="1"/>
  <c r="Z100" i="40"/>
  <c r="AE100" i="40" s="1"/>
  <c r="Z65" i="40"/>
  <c r="AD65" i="40" s="1"/>
  <c r="AI65" i="40" s="1"/>
  <c r="Z46" i="40"/>
  <c r="AE46" i="40" s="1"/>
  <c r="Z38" i="40"/>
  <c r="AE38" i="40" s="1"/>
  <c r="Z16" i="40"/>
  <c r="AD16" i="40" s="1"/>
  <c r="AI16" i="40" s="1"/>
  <c r="Z120" i="40"/>
  <c r="AD120" i="40" s="1"/>
  <c r="AI120" i="40" s="1"/>
  <c r="Z107" i="40"/>
  <c r="AE107" i="40" s="1"/>
  <c r="Z64" i="40"/>
  <c r="AD64" i="40" s="1"/>
  <c r="AI64" i="40" s="1"/>
  <c r="Z75" i="40"/>
  <c r="AE75" i="40" s="1"/>
  <c r="Z62" i="40"/>
  <c r="AE62" i="40" s="1"/>
  <c r="Z53" i="40"/>
  <c r="AE53" i="40" s="1"/>
  <c r="Z26" i="40"/>
  <c r="AE26" i="40" s="1"/>
  <c r="Z10" i="40"/>
  <c r="AE10" i="40" s="1"/>
  <c r="Z119" i="40"/>
  <c r="AE119" i="40" s="1"/>
  <c r="Z102" i="40"/>
  <c r="AE102" i="40" s="1"/>
  <c r="Z22" i="40"/>
  <c r="AD22" i="40" s="1"/>
  <c r="AI22" i="40" s="1"/>
  <c r="Z74" i="40"/>
  <c r="AE74" i="40" s="1"/>
  <c r="Z60" i="40"/>
  <c r="AE60" i="40" s="1"/>
  <c r="Y28" i="40"/>
  <c r="Y12" i="40"/>
  <c r="Z127" i="40"/>
  <c r="AE127" i="40" s="1"/>
  <c r="Z66" i="40"/>
  <c r="AD66" i="40" s="1"/>
  <c r="AI66" i="40" s="1"/>
  <c r="AF103" i="40"/>
  <c r="AF129" i="40"/>
  <c r="AF112" i="40"/>
  <c r="AF72" i="40"/>
  <c r="AF71" i="40"/>
  <c r="AF56" i="40"/>
  <c r="AF113" i="40"/>
  <c r="AF48" i="40"/>
  <c r="AF17" i="40"/>
  <c r="Y52" i="40"/>
  <c r="Y96" i="40"/>
  <c r="Y56" i="40"/>
  <c r="Z114" i="40"/>
  <c r="AE114" i="40" s="1"/>
  <c r="Y114" i="40"/>
  <c r="AF85" i="40"/>
  <c r="AF93" i="40"/>
  <c r="AF78" i="40"/>
  <c r="AF110" i="40"/>
  <c r="AF115" i="40"/>
  <c r="AF27" i="40"/>
  <c r="AF42" i="40"/>
  <c r="AF20" i="40"/>
  <c r="AF124" i="40"/>
  <c r="AF116" i="40"/>
  <c r="AF23" i="40"/>
  <c r="AF9" i="40"/>
  <c r="AF14" i="40"/>
  <c r="AF79" i="40"/>
  <c r="AF104" i="40"/>
  <c r="AF84" i="40"/>
  <c r="AF40" i="40"/>
  <c r="AF114" i="40"/>
  <c r="AF77" i="40"/>
  <c r="AF130" i="40"/>
  <c r="AF80" i="40"/>
  <c r="AF47" i="40"/>
  <c r="AF39" i="40"/>
  <c r="AF121" i="40"/>
  <c r="AF81" i="40"/>
  <c r="AF76" i="40"/>
  <c r="AF109" i="40"/>
  <c r="AF31" i="40"/>
  <c r="AF51" i="40"/>
  <c r="AF118" i="40"/>
  <c r="AF73" i="40"/>
  <c r="AF15" i="40"/>
  <c r="Y93" i="40"/>
  <c r="AF67" i="40"/>
  <c r="Y68" i="40"/>
  <c r="Z68" i="40"/>
  <c r="Z108" i="40"/>
  <c r="Y108" i="40"/>
  <c r="Z91" i="40"/>
  <c r="AE91" i="40" s="1"/>
  <c r="Y91" i="40"/>
  <c r="Z36" i="40"/>
  <c r="AE36" i="40" s="1"/>
  <c r="Y36" i="40"/>
  <c r="Z9" i="40"/>
  <c r="AE9" i="40" s="1"/>
  <c r="Y9" i="40"/>
  <c r="Y118" i="40"/>
  <c r="Z118" i="40"/>
  <c r="Y101" i="40"/>
  <c r="Z101" i="40"/>
  <c r="AE101" i="40" s="1"/>
  <c r="Y99" i="40"/>
  <c r="Z99" i="40"/>
  <c r="AE99" i="40" s="1"/>
  <c r="Z73" i="40"/>
  <c r="AE73" i="40" s="1"/>
  <c r="Y73" i="40"/>
  <c r="Y67" i="40"/>
  <c r="Z67" i="40"/>
  <c r="Z105" i="40"/>
  <c r="AE105" i="40" s="1"/>
  <c r="Y105" i="40"/>
  <c r="Y59" i="40"/>
  <c r="Z59" i="40"/>
  <c r="AE59" i="40" s="1"/>
  <c r="Z34" i="40"/>
  <c r="AE34" i="40" s="1"/>
  <c r="Y34" i="40"/>
  <c r="Y27" i="40"/>
  <c r="Z27" i="40"/>
  <c r="Z51" i="40"/>
  <c r="Y51" i="40"/>
  <c r="Z43" i="40"/>
  <c r="Y43" i="40"/>
  <c r="Y35" i="40"/>
  <c r="Z35" i="40"/>
  <c r="Z8" i="40"/>
  <c r="Y8" i="40"/>
  <c r="Y117" i="40"/>
  <c r="Z117" i="40"/>
  <c r="Y97" i="40"/>
  <c r="Z97" i="40"/>
  <c r="Z87" i="40"/>
  <c r="Y87" i="40"/>
  <c r="Y92" i="40"/>
  <c r="Z92" i="40"/>
  <c r="Y126" i="40"/>
  <c r="Z126" i="40"/>
  <c r="AE126" i="40" s="1"/>
  <c r="Y44" i="40"/>
  <c r="Z44" i="40"/>
  <c r="AE44" i="40" s="1"/>
  <c r="Y18" i="40"/>
  <c r="Z18" i="40"/>
  <c r="Z83" i="40"/>
  <c r="Y83" i="40"/>
  <c r="Z77" i="40"/>
  <c r="Y77" i="40"/>
  <c r="Y71" i="40"/>
  <c r="Z71" i="40"/>
  <c r="Y112" i="40"/>
  <c r="Z112" i="40"/>
  <c r="Z55" i="40"/>
  <c r="Y55" i="40"/>
  <c r="Y30" i="40"/>
  <c r="Z30" i="40"/>
  <c r="Y37" i="40"/>
  <c r="Z37" i="40"/>
  <c r="AE37" i="40" s="1"/>
  <c r="Z130" i="40"/>
  <c r="Y130" i="40"/>
  <c r="Y103" i="40"/>
  <c r="Z103" i="40"/>
  <c r="Z80" i="40"/>
  <c r="Y80" i="40"/>
  <c r="Z47" i="40"/>
  <c r="Y47" i="40"/>
  <c r="Y17" i="40"/>
  <c r="Z17" i="40"/>
  <c r="Z113" i="40"/>
  <c r="Y113" i="40"/>
  <c r="Z76" i="40"/>
  <c r="Y76" i="40"/>
  <c r="Y109" i="40"/>
  <c r="Z109" i="40"/>
  <c r="Z54" i="40"/>
  <c r="Y54" i="40"/>
  <c r="Z14" i="40"/>
  <c r="Y14" i="40"/>
  <c r="Y104" i="40"/>
  <c r="Z104" i="40"/>
  <c r="Z48" i="40"/>
  <c r="Y48" i="40"/>
  <c r="Z69" i="40"/>
  <c r="Y69" i="40"/>
  <c r="Z111" i="40"/>
  <c r="AE111" i="40" s="1"/>
  <c r="Y111" i="40"/>
  <c r="AE13" i="40"/>
  <c r="Z96" i="40"/>
  <c r="AE96" i="40" s="1"/>
  <c r="Z39" i="40"/>
  <c r="Y39" i="40"/>
  <c r="Z81" i="40"/>
  <c r="Y81" i="40"/>
  <c r="Z63" i="40"/>
  <c r="Y63" i="40"/>
  <c r="Z84" i="40"/>
  <c r="Y84" i="40"/>
  <c r="Z40" i="40"/>
  <c r="Y40" i="40"/>
  <c r="Y66" i="40"/>
  <c r="Y121" i="40"/>
  <c r="Y79" i="40"/>
  <c r="Y60" i="40"/>
  <c r="AA60" i="40"/>
  <c r="Y10" i="40"/>
  <c r="AA10" i="40"/>
  <c r="Y119" i="40"/>
  <c r="AA119" i="40"/>
  <c r="Y102" i="40"/>
  <c r="AA102" i="40"/>
  <c r="Y33" i="40"/>
  <c r="Z33" i="40"/>
  <c r="Y61" i="40"/>
  <c r="AA61" i="40"/>
  <c r="Z124" i="40"/>
  <c r="AE124" i="40" s="1"/>
  <c r="Y124" i="40"/>
  <c r="Y116" i="40"/>
  <c r="Z116" i="40"/>
  <c r="AD116" i="40" s="1"/>
  <c r="AI116" i="40" s="1"/>
  <c r="Y29" i="40"/>
  <c r="AF99" i="40"/>
  <c r="Z52" i="40"/>
  <c r="AE52" i="40" s="1"/>
  <c r="Z122" i="40"/>
  <c r="Y122" i="40"/>
  <c r="Z15" i="40"/>
  <c r="Y15" i="40"/>
  <c r="Z98" i="40"/>
  <c r="Y98" i="40"/>
  <c r="Y25" i="40"/>
  <c r="Z25" i="40"/>
  <c r="Y72" i="40"/>
  <c r="Z72" i="40"/>
  <c r="Y110" i="40"/>
  <c r="Z110" i="40"/>
  <c r="Z85" i="40"/>
  <c r="Y85" i="40"/>
  <c r="Y31" i="40"/>
  <c r="Z31" i="40"/>
  <c r="Y23" i="40"/>
  <c r="Z28" i="40"/>
  <c r="Y58" i="40"/>
  <c r="Z58" i="40"/>
  <c r="Z78" i="40"/>
  <c r="AD78" i="40" s="1"/>
  <c r="AI78" i="40" s="1"/>
  <c r="Y78" i="40"/>
  <c r="Y70" i="40"/>
  <c r="Z12" i="40"/>
  <c r="Y50" i="40"/>
  <c r="Y127" i="40"/>
  <c r="AA127" i="40"/>
  <c r="Y26" i="40"/>
  <c r="AA50" i="40"/>
  <c r="Y100" i="40"/>
  <c r="Y65" i="40"/>
  <c r="Y16" i="40"/>
  <c r="Y120" i="40"/>
  <c r="Y107" i="40"/>
  <c r="Y62" i="40"/>
  <c r="AF44" i="40"/>
  <c r="AF126" i="40"/>
  <c r="AF101" i="40"/>
  <c r="AF105" i="40"/>
  <c r="AF70" i="40"/>
  <c r="AF55" i="40"/>
  <c r="AF29" i="40"/>
  <c r="AF46" i="40"/>
  <c r="Y128" i="40"/>
  <c r="Y45" i="40"/>
  <c r="Y64" i="40"/>
  <c r="Y74" i="40"/>
  <c r="AF18" i="40"/>
  <c r="AF8" i="40"/>
  <c r="Y131" i="40"/>
  <c r="Y22" i="40"/>
  <c r="AF107" i="40"/>
  <c r="AF92" i="40"/>
  <c r="AF63" i="40"/>
  <c r="AF117" i="40"/>
  <c r="Y46" i="40"/>
  <c r="Y53" i="40"/>
  <c r="AF36" i="40"/>
  <c r="AF66" i="40"/>
  <c r="AF54" i="40"/>
  <c r="Y75" i="40"/>
  <c r="AF91" i="40"/>
  <c r="Y38" i="40"/>
  <c r="AF12" i="40"/>
  <c r="AF90" i="40"/>
  <c r="AF125" i="40"/>
  <c r="AF35" i="40"/>
  <c r="Y95" i="40"/>
  <c r="AF52" i="40"/>
  <c r="AF128" i="40"/>
  <c r="AF38" i="40"/>
  <c r="AF122" i="40"/>
  <c r="AF64" i="40"/>
  <c r="AF62" i="40"/>
  <c r="AF30" i="40"/>
  <c r="AF34" i="40"/>
  <c r="AF25" i="40"/>
  <c r="Y82" i="40"/>
  <c r="Y21" i="40"/>
  <c r="AF59" i="40"/>
  <c r="AF33" i="40"/>
  <c r="Y106" i="40"/>
  <c r="Y86" i="40"/>
  <c r="Y49" i="40"/>
  <c r="Y41" i="40"/>
  <c r="Y19" i="40"/>
  <c r="Y123" i="40"/>
  <c r="AF108" i="40"/>
  <c r="Y94" i="40"/>
  <c r="Y32" i="40"/>
  <c r="Y42" i="40"/>
  <c r="AF74" i="40"/>
  <c r="AF131" i="40"/>
  <c r="AF65" i="40"/>
  <c r="AF120" i="40"/>
  <c r="AF83" i="40"/>
  <c r="AF69" i="40"/>
  <c r="AF26" i="40"/>
  <c r="Y57" i="40"/>
  <c r="Y20" i="40"/>
  <c r="AF96" i="40"/>
  <c r="AF68" i="40"/>
  <c r="Y90" i="40"/>
  <c r="AF37" i="40"/>
  <c r="AF22" i="40"/>
  <c r="AF88" i="40"/>
  <c r="AF87" i="40"/>
  <c r="AF58" i="40"/>
  <c r="Y89" i="40"/>
  <c r="Y125" i="40"/>
  <c r="AF100" i="40"/>
  <c r="AF75" i="40"/>
  <c r="AF53" i="40"/>
  <c r="Y24" i="40"/>
  <c r="Y88" i="40"/>
  <c r="Y129" i="40"/>
  <c r="AF45" i="40"/>
  <c r="AF28" i="40"/>
  <c r="AF43" i="40"/>
  <c r="AF97" i="40"/>
  <c r="AF98" i="40"/>
  <c r="Y115" i="40"/>
  <c r="AX11" i="40"/>
  <c r="AW11" i="40"/>
  <c r="BB11" i="40" s="1"/>
  <c r="AF11" i="40"/>
  <c r="Y11" i="40"/>
  <c r="T11" i="40"/>
  <c r="AE64" i="40" l="1"/>
  <c r="AE66" i="40"/>
  <c r="AD123" i="40"/>
  <c r="AI123" i="40" s="1"/>
  <c r="AE120" i="40"/>
  <c r="AD62" i="40"/>
  <c r="AI62" i="40" s="1"/>
  <c r="AE23" i="40"/>
  <c r="AE65" i="40"/>
  <c r="AD32" i="40"/>
  <c r="AI32" i="40" s="1"/>
  <c r="AD89" i="40"/>
  <c r="AI89" i="40" s="1"/>
  <c r="AE121" i="40"/>
  <c r="AD42" i="40"/>
  <c r="AI42" i="40" s="1"/>
  <c r="AD86" i="40"/>
  <c r="AI86" i="40" s="1"/>
  <c r="AE129" i="40"/>
  <c r="AD88" i="40"/>
  <c r="AI88" i="40" s="1"/>
  <c r="AE20" i="40"/>
  <c r="AD45" i="40"/>
  <c r="AI45" i="40" s="1"/>
  <c r="AD125" i="40"/>
  <c r="AI125" i="40" s="1"/>
  <c r="AD26" i="40"/>
  <c r="AI26" i="40" s="1"/>
  <c r="AD49" i="40"/>
  <c r="AI49" i="40" s="1"/>
  <c r="AD21" i="40"/>
  <c r="AI21" i="40" s="1"/>
  <c r="AE115" i="40"/>
  <c r="AD70" i="40"/>
  <c r="AI70" i="40" s="1"/>
  <c r="AE131" i="40"/>
  <c r="AD38" i="40"/>
  <c r="AI38" i="40" s="1"/>
  <c r="AD41" i="40"/>
  <c r="AI41" i="40" s="1"/>
  <c r="AE94" i="40"/>
  <c r="AD11" i="40"/>
  <c r="AI11" i="40" s="1"/>
  <c r="AD24" i="40"/>
  <c r="AI24" i="40" s="1"/>
  <c r="AD107" i="40"/>
  <c r="AI107" i="40" s="1"/>
  <c r="AD53" i="40"/>
  <c r="AI53" i="40" s="1"/>
  <c r="AD46" i="40"/>
  <c r="AI46" i="40" s="1"/>
  <c r="AE22" i="40"/>
  <c r="AE93" i="40"/>
  <c r="AE29" i="40"/>
  <c r="AD19" i="40"/>
  <c r="AI19" i="40" s="1"/>
  <c r="AD128" i="40"/>
  <c r="AI128" i="40" s="1"/>
  <c r="AE79" i="40"/>
  <c r="AD95" i="40"/>
  <c r="AI95" i="40" s="1"/>
  <c r="AE82" i="40"/>
  <c r="AE16" i="40"/>
  <c r="AD75" i="40"/>
  <c r="AI75" i="40" s="1"/>
  <c r="AE106" i="40"/>
  <c r="AE90" i="40"/>
  <c r="AD100" i="40"/>
  <c r="AI100" i="40" s="1"/>
  <c r="AD57" i="40"/>
  <c r="AI57" i="40" s="1"/>
  <c r="AE56" i="40"/>
  <c r="AD74" i="40"/>
  <c r="AI74" i="40" s="1"/>
  <c r="AD61" i="40"/>
  <c r="AI61" i="40" s="1"/>
  <c r="AF127" i="40"/>
  <c r="AF102" i="40"/>
  <c r="BC11" i="40"/>
  <c r="AD126" i="40"/>
  <c r="AI126" i="40" s="1"/>
  <c r="AD111" i="40"/>
  <c r="AI111" i="40" s="1"/>
  <c r="AD36" i="40"/>
  <c r="AI36" i="40" s="1"/>
  <c r="AD114" i="40"/>
  <c r="AI114" i="40" s="1"/>
  <c r="AD13" i="40"/>
  <c r="AI13" i="40" s="1"/>
  <c r="AD99" i="40"/>
  <c r="AI99" i="40" s="1"/>
  <c r="AF61" i="40"/>
  <c r="AD34" i="40"/>
  <c r="AI34" i="40" s="1"/>
  <c r="AD96" i="40"/>
  <c r="AI96" i="40" s="1"/>
  <c r="AE116" i="40"/>
  <c r="AD101" i="40"/>
  <c r="AI101" i="40" s="1"/>
  <c r="AD91" i="40"/>
  <c r="AI91" i="40" s="1"/>
  <c r="AD105" i="40"/>
  <c r="AI105" i="40" s="1"/>
  <c r="AD60" i="40"/>
  <c r="AI60" i="40" s="1"/>
  <c r="AD73" i="40"/>
  <c r="AI73" i="40" s="1"/>
  <c r="AF50" i="40"/>
  <c r="AD119" i="40"/>
  <c r="AI119" i="40" s="1"/>
  <c r="AE78" i="40"/>
  <c r="AD52" i="40"/>
  <c r="AI52" i="40" s="1"/>
  <c r="AD102" i="40"/>
  <c r="AI102" i="40" s="1"/>
  <c r="AD10" i="40"/>
  <c r="AI10" i="40" s="1"/>
  <c r="AF60" i="40"/>
  <c r="AD127" i="40"/>
  <c r="AI127" i="40" s="1"/>
  <c r="AD44" i="40"/>
  <c r="AI44" i="40" s="1"/>
  <c r="AD37" i="40"/>
  <c r="AI37" i="40" s="1"/>
  <c r="AD84" i="40"/>
  <c r="AI84" i="40" s="1"/>
  <c r="AE84" i="40"/>
  <c r="AE69" i="40"/>
  <c r="AD69" i="40"/>
  <c r="AI69" i="40" s="1"/>
  <c r="AD103" i="40"/>
  <c r="AI103" i="40" s="1"/>
  <c r="AE103" i="40"/>
  <c r="AE71" i="40"/>
  <c r="AD71" i="40"/>
  <c r="AI71" i="40" s="1"/>
  <c r="AE117" i="40"/>
  <c r="AD117" i="40"/>
  <c r="AI117" i="40" s="1"/>
  <c r="AE68" i="40"/>
  <c r="AD68" i="40"/>
  <c r="AI68" i="40" s="1"/>
  <c r="AE14" i="40"/>
  <c r="AD14" i="40"/>
  <c r="AI14" i="40" s="1"/>
  <c r="AD113" i="40"/>
  <c r="AI113" i="40" s="1"/>
  <c r="AE113" i="40"/>
  <c r="AD51" i="40"/>
  <c r="AI51" i="40" s="1"/>
  <c r="AE51" i="40"/>
  <c r="AD12" i="40"/>
  <c r="AI12" i="40" s="1"/>
  <c r="AE12" i="40"/>
  <c r="AE98" i="40"/>
  <c r="AD98" i="40"/>
  <c r="AI98" i="40" s="1"/>
  <c r="AF119" i="40"/>
  <c r="AD124" i="40"/>
  <c r="AI124" i="40" s="1"/>
  <c r="AE17" i="40"/>
  <c r="AD17" i="40"/>
  <c r="AI17" i="40" s="1"/>
  <c r="AE30" i="40"/>
  <c r="AD30" i="40"/>
  <c r="AI30" i="40" s="1"/>
  <c r="AD92" i="40"/>
  <c r="AI92" i="40" s="1"/>
  <c r="AE92" i="40"/>
  <c r="AD85" i="40"/>
  <c r="AI85" i="40" s="1"/>
  <c r="AE85" i="40"/>
  <c r="AE15" i="40"/>
  <c r="AD15" i="40"/>
  <c r="AI15" i="40" s="1"/>
  <c r="AD39" i="40"/>
  <c r="AI39" i="40" s="1"/>
  <c r="AE39" i="40"/>
  <c r="AE54" i="40"/>
  <c r="AD54" i="40"/>
  <c r="AI54" i="40" s="1"/>
  <c r="AD130" i="40"/>
  <c r="AI130" i="40" s="1"/>
  <c r="AE130" i="40"/>
  <c r="AD77" i="40"/>
  <c r="AI77" i="40" s="1"/>
  <c r="AE77" i="40"/>
  <c r="AE8" i="40"/>
  <c r="AD8" i="40"/>
  <c r="AD110" i="40"/>
  <c r="AI110" i="40" s="1"/>
  <c r="AE110" i="40"/>
  <c r="AD59" i="40"/>
  <c r="AI59" i="40" s="1"/>
  <c r="AD63" i="40"/>
  <c r="AI63" i="40" s="1"/>
  <c r="AE63" i="40"/>
  <c r="AD109" i="40"/>
  <c r="AI109" i="40" s="1"/>
  <c r="AE109" i="40"/>
  <c r="AD35" i="40"/>
  <c r="AI35" i="40" s="1"/>
  <c r="AE35" i="40"/>
  <c r="AD27" i="40"/>
  <c r="AI27" i="40" s="1"/>
  <c r="AE27" i="40"/>
  <c r="AE67" i="40"/>
  <c r="AD67" i="40"/>
  <c r="AI67" i="40" s="1"/>
  <c r="AD118" i="40"/>
  <c r="AI118" i="40" s="1"/>
  <c r="AE118" i="40"/>
  <c r="AD122" i="40"/>
  <c r="AI122" i="40" s="1"/>
  <c r="AE122" i="40"/>
  <c r="AD48" i="40"/>
  <c r="AI48" i="40" s="1"/>
  <c r="AE48" i="40"/>
  <c r="AD47" i="40"/>
  <c r="AI47" i="40" s="1"/>
  <c r="AE47" i="40"/>
  <c r="AD55" i="40"/>
  <c r="AI55" i="40" s="1"/>
  <c r="AE55" i="40"/>
  <c r="AD83" i="40"/>
  <c r="AI83" i="40" s="1"/>
  <c r="AE83" i="40"/>
  <c r="AE87" i="40"/>
  <c r="AD87" i="40"/>
  <c r="AI87" i="40" s="1"/>
  <c r="AD28" i="40"/>
  <c r="AI28" i="40" s="1"/>
  <c r="AE28" i="40"/>
  <c r="AE33" i="40"/>
  <c r="AD33" i="40"/>
  <c r="AI33" i="40" s="1"/>
  <c r="AD9" i="40"/>
  <c r="AI9" i="40" s="1"/>
  <c r="AD58" i="40"/>
  <c r="AI58" i="40" s="1"/>
  <c r="AE58" i="40"/>
  <c r="AD31" i="40"/>
  <c r="AI31" i="40" s="1"/>
  <c r="AE31" i="40"/>
  <c r="AD72" i="40"/>
  <c r="AI72" i="40" s="1"/>
  <c r="AE72" i="40"/>
  <c r="AD25" i="40"/>
  <c r="AI25" i="40" s="1"/>
  <c r="AE25" i="40"/>
  <c r="AD40" i="40"/>
  <c r="AI40" i="40" s="1"/>
  <c r="AE40" i="40"/>
  <c r="AD104" i="40"/>
  <c r="AI104" i="40" s="1"/>
  <c r="AE104" i="40"/>
  <c r="AD112" i="40"/>
  <c r="AI112" i="40" s="1"/>
  <c r="AE112" i="40"/>
  <c r="AE18" i="40"/>
  <c r="AD18" i="40"/>
  <c r="AI18" i="40" s="1"/>
  <c r="AD50" i="40"/>
  <c r="AI50" i="40" s="1"/>
  <c r="AD97" i="40"/>
  <c r="AI97" i="40" s="1"/>
  <c r="AE97" i="40"/>
  <c r="AD81" i="40"/>
  <c r="AI81" i="40" s="1"/>
  <c r="AE81" i="40"/>
  <c r="AE76" i="40"/>
  <c r="AD76" i="40"/>
  <c r="AI76" i="40" s="1"/>
  <c r="AD80" i="40"/>
  <c r="AI80" i="40" s="1"/>
  <c r="AE80" i="40"/>
  <c r="AE43" i="40"/>
  <c r="AD43" i="40"/>
  <c r="AI43" i="40" s="1"/>
  <c r="AE108" i="40"/>
  <c r="AD108" i="40"/>
  <c r="AI108" i="40" s="1"/>
  <c r="AF111" i="40"/>
  <c r="AF16" i="40"/>
  <c r="AF10" i="40"/>
  <c r="AF13" i="40"/>
  <c r="AF95" i="40"/>
  <c r="AI94" i="40"/>
  <c r="AF94" i="40"/>
  <c r="AF49" i="40"/>
  <c r="AF41" i="40"/>
  <c r="AF89" i="40"/>
  <c r="AF24" i="40"/>
  <c r="AF123" i="40"/>
  <c r="AF86" i="40"/>
  <c r="AF21" i="40"/>
  <c r="AF57" i="40"/>
  <c r="AF32" i="40"/>
  <c r="AF19" i="40"/>
  <c r="AF106" i="40"/>
  <c r="AI106" i="40"/>
  <c r="AF82" i="40"/>
  <c r="AI82" i="40"/>
  <c r="BA11" i="40"/>
  <c r="AQ11" i="40"/>
  <c r="AI8" i="40" l="1"/>
  <c r="BF11" i="40"/>
</calcChain>
</file>

<file path=xl/sharedStrings.xml><?xml version="1.0" encoding="utf-8"?>
<sst xmlns="http://schemas.openxmlformats.org/spreadsheetml/2006/main" count="2588" uniqueCount="689">
  <si>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</si>
  <si>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</si>
  <si>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</si>
  <si>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</si>
  <si>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</si>
  <si>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</si>
  <si>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</si>
  <si>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</si>
  <si>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</si>
  <si>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</si>
  <si>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</si>
  <si>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</si>
  <si>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</si>
  <si>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</si>
  <si>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</si>
  <si>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</si>
  <si>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</si>
  <si>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</si>
  <si>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</si>
  <si>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</si>
  <si>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</si>
  <si>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</si>
  <si>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</si>
  <si>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</si>
  <si>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</si>
  <si>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</si>
  <si>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</si>
  <si>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</si>
  <si>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</si>
  <si>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</si>
  <si>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</si>
  <si>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</si>
  <si>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</si>
  <si>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</si>
  <si>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</si>
  <si>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</si>
  <si>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</si>
  <si>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</si>
  <si>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AN</t>
  </si>
  <si>
    <t>AM</t>
  </si>
  <si>
    <t>AO</t>
  </si>
  <si>
    <t>AP</t>
  </si>
  <si>
    <t>AQ</t>
  </si>
  <si>
    <t>AR</t>
  </si>
  <si>
    <t>AS</t>
  </si>
  <si>
    <t>Authorized Imputed Annual Cost ($000s)</t>
  </si>
  <si>
    <t>Imputed Units</t>
  </si>
  <si>
    <t xml:space="preserve">Actual Units </t>
  </si>
  <si>
    <t>Annual Unit Difference</t>
  </si>
  <si>
    <t xml:space="preserve">Annual Unit Percent Difference </t>
  </si>
  <si>
    <t>Forecast</t>
  </si>
  <si>
    <t>GRC 2021 Activity Description</t>
  </si>
  <si>
    <t>GRC Testimony Location</t>
  </si>
  <si>
    <t>RAMP Risk</t>
  </si>
  <si>
    <t>Roll-up</t>
  </si>
  <si>
    <t>Project Life (years)</t>
  </si>
  <si>
    <t>Project Year</t>
  </si>
  <si>
    <t>Year 1 - 2021</t>
  </si>
  <si>
    <t>Year 2 - 2022</t>
  </si>
  <si>
    <t>Authorized Imputed Cost to Date ($)</t>
  </si>
  <si>
    <t>Actual Cost to Date ($)</t>
  </si>
  <si>
    <t>Cost Difference Cost to Date ($)</t>
  </si>
  <si>
    <t>Percent Cost Difference to Date (%)</t>
  </si>
  <si>
    <t>Imputed Units to Date</t>
  </si>
  <si>
    <t>Actual Units to Date</t>
  </si>
  <si>
    <t>Unit Difference to Date</t>
  </si>
  <si>
    <t>Percent Unit Difference to Date (%)</t>
  </si>
  <si>
    <t>Scope</t>
  </si>
  <si>
    <t>Schedule</t>
  </si>
  <si>
    <t>Cost</t>
  </si>
  <si>
    <t>Status</t>
  </si>
  <si>
    <t>Status Completion Statement</t>
  </si>
  <si>
    <t>Air Operations</t>
  </si>
  <si>
    <t>Aircraft Operations includes capital supporting aircraft components, overhauls, tools and helicopter lease buy-outs. Aircraft plays a critical role in SCE’s system reliability by gathering critical information about electric infrastructure situated in locations that are remote and present significant challenges for access by traditional means. Their use also mitigates safety risks to workers and damages to vehicles and equipment that would otherwise be employed to inspect infrastructure at such locations.</t>
  </si>
  <si>
    <t>WPSCE06V5BKC pp. 10 - 17</t>
  </si>
  <si>
    <t xml:space="preserve"> WPSCE06V05BKC.pdf</t>
  </si>
  <si>
    <t>N/A</t>
  </si>
  <si>
    <t>Yes</t>
  </si>
  <si>
    <t>On-Going</t>
  </si>
  <si>
    <t>Annual</t>
  </si>
  <si>
    <t>The variety of work activities in this category makes it infeasible to identify a single unit of measurement.</t>
  </si>
  <si>
    <t>On-Target</t>
  </si>
  <si>
    <t>Proceeding as Planned</t>
  </si>
  <si>
    <t>All Hazards Assessment, Mitigation and Analytics</t>
  </si>
  <si>
    <t>WPSCE04V1 pp. 21 - 40</t>
  </si>
  <si>
    <t xml:space="preserve"> WPSCE04V01.pdf</t>
  </si>
  <si>
    <t>Building Safety</t>
  </si>
  <si>
    <t>Seismic Building Safety Program</t>
  </si>
  <si>
    <t>No</t>
  </si>
  <si>
    <t>Non-RAMP</t>
  </si>
  <si>
    <t>All Hazards, Assessment, Mitigation &amp; Analytics includes costs to assess and mitigate hazards such as seismic events, climate change, severe weather and other hazards.</t>
  </si>
  <si>
    <t>Total</t>
  </si>
  <si>
    <t>This activity comprises multiple projects or types of projects that vary in size and scope, and therefore providing a single work unit is not feasible.</t>
  </si>
  <si>
    <t>Asset Reliability Risk Analytics</t>
  </si>
  <si>
    <t xml:space="preserve">Asset Reliability Risk Analytics includes costs for predicting wildfire risk of an asset in order to prioritize work repairs and replacements to minimize wildfire ignitions. </t>
  </si>
  <si>
    <t>N/A - SCE did not request any expenditures in 2021</t>
  </si>
  <si>
    <t>Completed</t>
  </si>
  <si>
    <t>Climate Adaptation and Severe Weather</t>
  </si>
  <si>
    <t>SCE’s Climate Adaptation and Severe Weather Program involves a cross functional team coordinated by the Business Resiliency department to facilitate and develop a consistent approach across the company to analyze climate hazards, identify and implement adaptive measures. Program activities also include analyzing and assessing climate change impacts and related climate science and data to develop a foundational understanding of those impacts and how to address those impacts.</t>
  </si>
  <si>
    <t>WPSCE04V1 pp. 41 - 42</t>
  </si>
  <si>
    <t>Communications</t>
  </si>
  <si>
    <t>SCE’s new Communications System is a mission-critical component of the Grid Modernization Program. It provides the essential capability to communicate cyber-securely and in real-time between grid devices (including DERs), distribution substations, and SCE’s operations control centers. This communications capability is a direct enabler for various grid management functions, including real-time situational awareness, analyzing and resolving grid reliability issues, and integrating and controlling DERs. SCE’s new communications system will also enable secure integration with DER aggregators and other 3rd parties, which will support the use of DERs to provide reliability services to the distribution system. The Communications Program includes four components: (1) FAN: The new wireless radio network that will replace SCE’s aging NetComm system. (2) Distribution System Efficiency Enhancement Program (DSEEP): Support of SCE’s NetComm system to ensure it supports SCE’s communications needs until the new FAN is fully deployed, (3) CSP: The computing platform that enables secure communication between the operations control centers, substation equipment, and distribution circuit devices and (4) WAN: The fiber optic cable that provides the crucial communications link between the FAN, CSP, substations and SCE’s operations control centers.</t>
  </si>
  <si>
    <t>WPSCE02V4P1ChIIBkA pp. 145 -160</t>
  </si>
  <si>
    <t xml:space="preserve"> WPSCE02V04Pt01ChIIBkA.pdf</t>
  </si>
  <si>
    <t>Under</t>
  </si>
  <si>
    <t>Communications Equipment</t>
  </si>
  <si>
    <t xml:space="preserve">Communication Equipment includes emergency satellite phone systems at all SCE-owned and contracted generation station locations in its portfolio. Integration of these emergency phone systems allows SCE to contact personnel at critical generation resources facilitating a quick response to emergencies. Specialized communication data links are installed at every generation resource to meet contractual obligations and CAISO telemetry requirements. </t>
  </si>
  <si>
    <t xml:space="preserve">WPSCE05V2, pp. 7-8 </t>
  </si>
  <si>
    <t xml:space="preserve"> WPSCE05V02.pdf</t>
  </si>
  <si>
    <t>Communication Units</t>
  </si>
  <si>
    <t>CRE Project Management</t>
  </si>
  <si>
    <t xml:space="preserve">SCE-06 Vol: 5  </t>
  </si>
  <si>
    <t>WPSCE06V5BKA, pp. 235 - 241</t>
  </si>
  <si>
    <t>Employee Safety</t>
  </si>
  <si>
    <t>Office Ergonomics (CORE Program)</t>
  </si>
  <si>
    <t>CRE Project Management includes large capital projects in the SCE facility portfolio including infrastructure upgrades, facility repurpose, and substation reliability upgrades.</t>
  </si>
  <si>
    <t>Partially Delayed</t>
  </si>
  <si>
    <t>Cybersecurity Delivery and IT Compliance</t>
  </si>
  <si>
    <t>WPSCE04V3 pp. 86 - 96</t>
  </si>
  <si>
    <t xml:space="preserve"> WPSCE04V03.pdf</t>
  </si>
  <si>
    <t>Cyber Attack</t>
  </si>
  <si>
    <t>Data Protection</t>
  </si>
  <si>
    <t>Interior Protection</t>
  </si>
  <si>
    <t>Perimeter Defense</t>
  </si>
  <si>
    <t>SCADA Cybersecurity</t>
  </si>
  <si>
    <t>This activity includes expenditures associated with delivering cybersecurity services that consists of multiple layers of protection and proactive vulnerability testing to prevent unauthorized access and control of SCE systems, as well as monitoring compliance with key cybersecurity related regulations. This activity also includes expenditures related to SCE’s ongoing cybersecurity five capital programs: (1) Perimeter Defense (2) Interior Defense (3) Data Protection (4) SCADA Cybersecurity (5) NERC CIP Compliance.</t>
  </si>
  <si>
    <t>Enhanced Situational Awareness</t>
  </si>
  <si>
    <t>This activity includes costs associated with the Situational Awareness Center, primarily to improve SCE's ability to monitor weather and forest situations by deploying new weather stations and high definition cameras.</t>
  </si>
  <si>
    <t xml:space="preserve"> WPSCE04V05Pt02.pdf</t>
  </si>
  <si>
    <t>Situational Awareness</t>
  </si>
  <si>
    <t>Environmental Programs</t>
  </si>
  <si>
    <t xml:space="preserve">This activity involves securing and demolishing wells no longer in use in accordance with applicable environmental, safety, regulatory, and engineering standards. SCE developed the Well Decommission Program in 2013 to address the environmental, health and safety requirements for the safety of the public and protection of the environment. It also includes programmatic permits. </t>
  </si>
  <si>
    <t>WPSCE06V4 pp. 17 - 22</t>
  </si>
  <si>
    <t xml:space="preserve"> WPSCE06V04.pdf</t>
  </si>
  <si>
    <t>The variety of work activities in this category makes it infeasible to identify a single unit of measurement</t>
  </si>
  <si>
    <t>Facility Asset Management</t>
  </si>
  <si>
    <t>WPSCE06V5BkB, pp. 179 - 214</t>
  </si>
  <si>
    <t xml:space="preserve"> WPSCE06V05BKB.pdf</t>
  </si>
  <si>
    <t>Electrical Inspections</t>
  </si>
  <si>
    <t>Fire Life Safety Portfolio Assessment</t>
  </si>
  <si>
    <t>The Facility Capital Management Program includes expenditures for periodic updates to building systems that are either past their useful life (e.g., HVAC, roof), or modifications due to regulatory or compliance requirements (e.g. fire systems).</t>
  </si>
  <si>
    <t>The variety of projects in this category makes it infeasible to identify a single unit of measurement.</t>
  </si>
  <si>
    <t>Fire Science and Advanced Modeling</t>
  </si>
  <si>
    <t>Fire Science and Advanced Modeling includes costs for gathering and the integration of science and technology to support wildfire mitigation across the SCE service territory. The sub-activities are: Advanced Modeling Computer Hardware, Fuel Sampling Program, Remote Sensing Satellite, etc.</t>
  </si>
  <si>
    <t>Fleet Asset Management</t>
  </si>
  <si>
    <t>Fleet Asset Management (FAM) includes the planning and strategy of vehicle replacements, dispositions and additions, and the design and delivery of SCE fleet vehicle assets, fleet telematics administration, and vehicle rentals. FAM covers both long- and short-term planning for the fleet and evaluates the impact of financial, design and regulatory requirements to support SCE's fleet needs accordingly. This includes annual vehicle replacements and additions planned through real-time evaluation of organizational requirements. These efforts also manage emerging vehicle resource needs and disposal of vehicles when they have reached the end of useful life or are rendered obsolete by regulation. The FAM team also includes several technical and engineering functions. This unit creates, maintains, and updates vehicle specifications, incorporates work method requirements, prescribes safety standards, fleet electrification options, and fuel efficiency and emissions goals, and addresses regulatory compliance requirements in vehicle designs. The team also analyzes product failures and ways to mitigate such failures, and works with vehicle manufacturers to deliver useful and dependable products and solutions to SCE..</t>
  </si>
  <si>
    <t>WPSCE06V5BKC pp. 20 -22</t>
  </si>
  <si>
    <t>This activity comprises multiple different work activities and  providing one work unit is not feasible.</t>
  </si>
  <si>
    <t>Fleet Operations and Maintenance</t>
  </si>
  <si>
    <t>Fleet Operations and Maintenance (FOM) performs maintenance, repairs, and fueling tasks to uphold the safety and dependability of SCE's vehicles and equipment and comply with applicable regulations. FOM manages SCE's 41 vehicle maintenance facilities supporting approximately 6,100 vehicles and equipment. FOM also includes the Crane Operations unit, which plays an integral role in constructing and maintaining SCE's infrastructure. Crane Operations provides 24-hour support for SCE crews throughout our 50,000 square mile service territory. This is accomplished with five SCE-owned cranes and a network of external crane vendors to serve the territory. FOM operates under a "fit to need" model, which optimizes the types and capabilities of cranes owned by SCE for work assignment to maximize SCE crane utilization and minimize use of typically higher cost external vendors.</t>
  </si>
  <si>
    <t>WPSCE06V5BKC pp. 23 - 24</t>
  </si>
  <si>
    <t>Grid Management System</t>
  </si>
  <si>
    <t>SCE’s Grid Management System (GMS) is an advanced software platform that will integrate multiple systems designed to manage our increasingly dynamic grid. It will replace the legacy DMS, which was deployed in 2010, has exceeded its useful life, and is no longer supported by the vendor. The GMS will also replace the existing OMS to provide an integrated grid management functionality. The Advanced Distribution Management System (ADMS), as one of the GMS systems, will provide combined DMS/OMS functionality.</t>
  </si>
  <si>
    <t>WPSCE02V4P1ChIIBkA pp. 161 - 168</t>
  </si>
  <si>
    <t>Grid Mod Cybersecurity</t>
  </si>
  <si>
    <t>Cybersecurity programs related to the implementation of the Grid Modernization Program. This includes addressing the comprehensive security and data protection needs of all new infrastructure and application assets being added through the program including the following: Field Area Network (FAN), Common Substation Platform (CSP), Wide Area Network (WAN), Grid Management System (GMS), DRP External Portal (DRPEP), and Grid Interconnection Processing Tool (GIPT). This work addresses the critical need for modern and robust cybersecurity measures and controls by detecting, isolating, fixing or removing, and restoring electric distribution grid systems and devices as quickly and efficiently as possible. The program seeks to accomplish this through a combination of infrastructure, applications, and threat intelligence initiatives.</t>
  </si>
  <si>
    <t>WPSCE04V3 pp. 123 - 126</t>
  </si>
  <si>
    <t>Grid Modernization Cybersecurity</t>
  </si>
  <si>
    <t>Laboratory Operations</t>
  </si>
  <si>
    <t>The Grid Technology Laboratories allow SCE to safely evaluate, test, and pilot new and emerging technologies that support SCE in complying with public policies such as modernizing the grid, providing clean energy, enabling customer choice, and integrating distributed resources. The facilities also provide a means to test newer versions of existing technologies to support increased operating capabilities when we are replacing equipment that has reached the end of its lifecycle. SCE maintains and operates test facilities at three locations in southern California: the Westminster Test Facility in Westminster, the Pomona Test Facility  in Pomona, and the Equipment Demonstration and Evaluation Facility (EDEF) located in Westminster.</t>
  </si>
  <si>
    <t>WPSCE02V4P1ChIII-IVBkB pp. 8 - 29</t>
  </si>
  <si>
    <t xml:space="preserve"> WPSCE02V04Pt01ChIII-IVBkB.pdf</t>
  </si>
  <si>
    <t xml:space="preserve">This activity comprises multiple different work activities and different laboratories and providing one work unit is not feasible. </t>
  </si>
  <si>
    <t>Oil Containment Diversion System</t>
  </si>
  <si>
    <t>The goal of this program is to prevent oil from reaching navigable waters and adjoining shorelines, and to contain discharges of oil. Maintaining/repairing these containment/security structures is the responsibility of the site manager.</t>
  </si>
  <si>
    <t>WPSCE02V3 – pp. 246 - 247</t>
  </si>
  <si>
    <t xml:space="preserve"> WPSCE02V03.pdf</t>
  </si>
  <si>
    <t>Forecast is driven by weather and other environmental factors outside of SCE’s control and that can vary significantly from year to year. Accordingly, the capital forecast is based on a five-year average of recorded expenditures and is not unit based.</t>
  </si>
  <si>
    <t>PSPS Customer Support</t>
  </si>
  <si>
    <t>Technology investments to improve the PSPS programs and protocols.</t>
  </si>
  <si>
    <t>Wildfire</t>
  </si>
  <si>
    <t>PSPS Protocol and Support Functions</t>
  </si>
  <si>
    <t>Over</t>
  </si>
  <si>
    <t>Software Maintenance and Replacement</t>
  </si>
  <si>
    <t>The Software Maintenance and Replacement work activity maintains SCE’s operating software assets through on-premise license, cloud, subscription, and maintenance agreements. Operating Software includes operating systems, business intelligence systems, database management systems, cross-system integration tools, IT monitoring tools and end-user productivity and collaboration software which enable business applications to take advantage of the underlying hardware features and functions.</t>
  </si>
  <si>
    <t>WPSCE06V01Pt01A pp. 43 - 47, 68 - 74</t>
  </si>
  <si>
    <t xml:space="preserve"> WPSCE06V01Pt01A.pdf</t>
  </si>
  <si>
    <t>Substation Switchrack Rebuild</t>
  </si>
  <si>
    <t xml:space="preserve">This capital activity relates to rebuilding existing substation racks based on conditions found in the field, as well as through various analyses including structural and seismic analysis. A substation switchrack is the skeletal/structural system used to support substation assets such as circuit breakers, disconnects, and conductors. </t>
  </si>
  <si>
    <t>WPSCE02V3 pp. 171 - 173</t>
  </si>
  <si>
    <t># of Substation Switchrack Rebuilds</t>
  </si>
  <si>
    <t>Technology Infrastructure Maintenance and Replacement</t>
  </si>
  <si>
    <t>The Technology Infrastructure Maintenance and Replacement activity includes expenditure for: (1) data center infrastructure, (2) end user computing maintenance, and (3) technology adoption. Support for SCE’s data centers involves procuring, installing, and maintenance of all enterprise data center hardware infrastructure. End user computing maintenance covers the performance management of SCE’s Service Desk that resolves approximately 204,000 service tickets per year as well as management of SCE’s smart phone plans, tablet cellular data, air cards, printers, plotters, laptops and desktops, and AV for teleconference rooms across the Company. Technology adoption relates to retirement of computer, storage, network, and operating software assets and the replacement of these assets with hardware and operating software that may be more operationally efficient with improved price performance to leverage new technologies such as the cloud.</t>
  </si>
  <si>
    <t>WPSCE06V01Pt01A pp. 82 - 88, 92 - 105, 125 - 127</t>
  </si>
  <si>
    <t>Technology Solutions</t>
  </si>
  <si>
    <t>WPSCE06V01Pt02A pp. 10 - 228</t>
  </si>
  <si>
    <t xml:space="preserve"> WPSCE06V01Pt02A.pdf</t>
  </si>
  <si>
    <t>Costs incurred for capitalized software solutions in support of OU work efforts at SCE.</t>
  </si>
  <si>
    <t>Physical Security</t>
  </si>
  <si>
    <t>Non-Electric Facilities/Protection of Major Business Functions</t>
  </si>
  <si>
    <t>Cancelled</t>
  </si>
  <si>
    <t>Protection of Generation Capabilities</t>
  </si>
  <si>
    <t>Catalina - Diesel</t>
  </si>
  <si>
    <t>Labor and non-labor expenses necessary to operate and maintain Catalina's generation and ancillary equipment. Also includes home office support expenses. Projects include Catalina Repower and a 2.4 kV switchyard upgrade.</t>
  </si>
  <si>
    <t>WPSCE05V1BkB, pp. 217-225</t>
  </si>
  <si>
    <t xml:space="preserve"> WPSCE05V01BkB.pdf</t>
  </si>
  <si>
    <t>These workpapers are comprised of multiple projects and types of projects that vary in size and scope, and therefore providing a single work unit is not feasible</t>
  </si>
  <si>
    <t>Hydro - Dams and Waterways</t>
  </si>
  <si>
    <t>Hydro Asset Failure</t>
  </si>
  <si>
    <t>Dam Surface Protection</t>
  </si>
  <si>
    <t>Instrumentation / Communication Enhancements</t>
  </si>
  <si>
    <t>Low Level Outlet Improvements</t>
  </si>
  <si>
    <t>Seepage Mitigation</t>
  </si>
  <si>
    <t>Seismic Retrofit</t>
  </si>
  <si>
    <t>Spillway Remediation and Improvement</t>
  </si>
  <si>
    <t>Hydro - Decommissioning</t>
  </si>
  <si>
    <t>Due to contractual obligations and proposed U.S. Forest Service requirements, SCE anticipates it will be required to do significant construction work on the San Gorgonio facilities before turning the project over to the local water agencies.</t>
  </si>
  <si>
    <t>WPSCE-05V1, Book A, pp. 109-194 and Book B, pp. 2-162</t>
  </si>
  <si>
    <t xml:space="preserve"> WPSCE05V01BkA.pdf</t>
  </si>
  <si>
    <t>Hydro - Electrical Equipment</t>
  </si>
  <si>
    <t>Control systems, circuit protection, and transformers wear out over time and require replacement at the Hydro facilities. Larger projects in this category typically involve complete replacement of excitation equipment, high voltage plant circuit breakers, transformers, or automation work. Excitation equipment provides the power to a generator’s field windings, which is necessary to produce output power. Plant circuit breakers are large devices that protect and disconnect Hydro facilities from the transmission network. Step-up transformers convert the Hydro plant voltage to that of the transmission network or grid. Automation equipment is used to remotely or efficiently control processes at powerhouses and ancillary facilities.</t>
  </si>
  <si>
    <t>WPSCE-05V1, Book A, pp. 86-98</t>
  </si>
  <si>
    <t>Hydro - Prime Movers</t>
  </si>
  <si>
    <t>WPSCE-05V1, Book A, pp. 31-65</t>
  </si>
  <si>
    <t>Hydro - Relicensing</t>
  </si>
  <si>
    <t>WPSCE-05V1, Book A, pp. 16-30</t>
  </si>
  <si>
    <t>Hydro - Structures and Grounds</t>
  </si>
  <si>
    <t xml:space="preserve">Hydro - Structures and Grounds involves needed work related to various structures including the powerhouses, roofs, cranes, heating ventilation and air conditioning, and to infrastructure including roads, bridges, paving, fencing and gates, fire and water systems, and wastewater projects. The major projects in this category are replacing high-pressure piping, completing road and bridge improvements, and installing dam safety video surveillance equipment. </t>
  </si>
  <si>
    <t>WPSCE-05V1, Book A, pp. 98-108</t>
  </si>
  <si>
    <t>Mountainview</t>
  </si>
  <si>
    <t>Includes SCE’s planned capital expenditures for Mountainview that support reliable service, compliance with applicable laws and regulations, and safe operations for employees and the public.</t>
  </si>
  <si>
    <t>WPSCE-05V1, Book B, pp. 181-192</t>
  </si>
  <si>
    <t>Palo Verde</t>
  </si>
  <si>
    <t>The activity, Palo Verde includes expenses related to materials used and expenses incurred for Palo Verde which are not specifically provided for or are not readily assignable to other nuclear generation operation accounts.</t>
  </si>
  <si>
    <t>WPSCE-05V1, Book B, pp. 263-264</t>
  </si>
  <si>
    <t>This activity is comprised of multiple projects and types of projects that vary in size and scope, and therefore providing a single work unit is not feasible.</t>
  </si>
  <si>
    <t>Peakers</t>
  </si>
  <si>
    <t xml:space="preserve">SCE’s planned capital expenditures for the Peaker plants that support reliable service, compliance with applicable laws and regulations, and safe operations for employees and the public. </t>
  </si>
  <si>
    <t>WPSCE-05V1, Book B, pp. 201-208</t>
  </si>
  <si>
    <t>Protection of Generation Assets</t>
  </si>
  <si>
    <t>This activity includes the costs to implement security measures such as access control, alarms, surveillance, and perimeter protections at Generation assets, such as dams and peaker facilities.</t>
  </si>
  <si>
    <t>WPSCE04V4 pp. 80</t>
  </si>
  <si>
    <t xml:space="preserve"> WPSCE04V04.pdf</t>
  </si>
  <si>
    <t xml:space="preserve">This activity comprises multiple projects or types of projects that vary in size and scope, and therefore providing a single work unit is not feasible. </t>
  </si>
  <si>
    <t>Solar</t>
  </si>
  <si>
    <t>Maintenance: Labor and non-labor expenses incurred in the maintenance of rooftop solar photovoltaic program (SPVP) projects. Operations: Labor and non-labor expenses incurred in the operation of rooftop solar photovoltaic program (SPVP) projects.</t>
  </si>
  <si>
    <t>WPSCE-05V1, Book B, pp. 253-255</t>
  </si>
  <si>
    <t>Distribution</t>
  </si>
  <si>
    <t>Generation</t>
  </si>
  <si>
    <t>Other</t>
  </si>
  <si>
    <t>Transmission</t>
  </si>
  <si>
    <t>4 kV Cutovers</t>
  </si>
  <si>
    <t>The 4 kV Cutover Program is the conversion, or cutover, of all circuits fed from the selected substation from the lower voltage class to a higher voltage class. The 4 kV Cutover Program is a part of the larger 4 kV Substation Elimination Program, which has the purpose of addressing equipment obsolescence, safety, and reliability.</t>
  </si>
  <si>
    <t>WPSCE02V1P2 pp. 89 - 90</t>
  </si>
  <si>
    <t xml:space="preserve"> WPSCE02V01Pt01.pdf</t>
  </si>
  <si>
    <t># of Transformers Removed</t>
  </si>
  <si>
    <t>4 kV Cutovers - Load Growth Driven</t>
  </si>
  <si>
    <t>WPSCE02V4P2ChIIBkA pp. 332-336</t>
  </si>
  <si>
    <t xml:space="preserve"> WPSCE02V04Pt02ChIIBkA.pdf</t>
  </si>
  <si>
    <t xml:space="preserve"># of Transformers Removed – SCE did not provide a specific unit count in GRC testimony or workpapers for 2021. </t>
  </si>
  <si>
    <t>4 kV Substation Eliminations</t>
  </si>
  <si>
    <t>4 kV Substation Eliminations include substation equipment removal, soil remediation, and removal of associated buildings.  4 kV Substation Eliminations is a part of the larger 4 kV Substation Elimination Program which has the purpose of addressing equipment obsolescence, safety, and reliability.</t>
  </si>
  <si>
    <t>WPSCE02V1P2 pp. 91 - 100</t>
  </si>
  <si>
    <t># of 4 kV Substations Removed</t>
  </si>
  <si>
    <t>Automatic Reclosers Replacement Program</t>
  </si>
  <si>
    <t>Automatic Reclosers Replacement Program includes costs associated with replacing automatic reclosers (ARs). ARs are used in distribution circuits to interrupt the supply of electricity to that portion of the circuit downstream of its location. They act similar to circuit breakers but are installed in a distribution circuit rather than a substation.</t>
  </si>
  <si>
    <t>WPSCE02V1P2 pp. 85 - 88</t>
  </si>
  <si>
    <t># of Automatic Reclosers Replaced</t>
  </si>
  <si>
    <t>Automation</t>
  </si>
  <si>
    <t xml:space="preserve">Automation includes costs for incorporating automation equipment, technologies, and operations into our electric system which allows SCE to (1) provide system operators the flexibility to safely isolate faults, (2) safely restore additional customers more quickly following a fault, (3) reduce the number of customer outages, (4) measure load and DER behavior, and (5) manage groups of DERs. The Distribution Automation Programs will help to enable system operators to overcome masked load and DER variability concerns to safely manage a system with many DERs. </t>
  </si>
  <si>
    <t>WPSCE02V4Pt1ChIIBkA pp. 169 – 175</t>
  </si>
  <si>
    <t xml:space="preserve">This includes multiple sub-programs that vary in unit types. Therefore providing one unit type is not feasible. </t>
  </si>
  <si>
    <t>Cable Life Extension (CLE) Program</t>
  </si>
  <si>
    <t xml:space="preserve">The Cable Life Extension (CLE) Program, in concert with the Cable-in-Conduit (CIC) Replacement Program, addresses the risks of radial cable failures. The CLE program performs two types of life-extension activities for CIC conductor: (1) testing and (2) injection. </t>
  </si>
  <si>
    <t>WPSCE02V1P2 pp. 45 - 55</t>
  </si>
  <si>
    <t>Underground Equipment Failure</t>
  </si>
  <si>
    <t>Cable Replacement Programs (CIC)</t>
  </si>
  <si>
    <t>Cable Testing and Cable Injection, Conductor Miles</t>
  </si>
  <si>
    <t>Cable-in-Conduit (CIC) Replacement Program</t>
  </si>
  <si>
    <t xml:space="preserve">The Cable-in-Conduit (CIC) Replacement Program proactively replaces segments of SCE’s Cable-in-Conduit population that are approaching the end of their service life. The objective of the program is to reduce the number of in-service failures of CIC cable and thus drive down the number of unplanned outages for SCE customers. </t>
  </si>
  <si>
    <t>WPSCE02V1P2 pp. 56 - 59</t>
  </si>
  <si>
    <t>Conductor Miles Replaced</t>
  </si>
  <si>
    <t>Capacitor Bank Replacement Program</t>
  </si>
  <si>
    <t xml:space="preserve">The Capacitor Bank Replacement Program replaces or removes failed and obsolete distribution capacitor banks and their associated capacitor switches. Capacitor banks are flagged within field inspection in order to be targeted for replacement as a part of cyclic inspections or found in field. Each capacitor bank is composed of three capacitor units, fuses, a rack, and mounting hardware. </t>
  </si>
  <si>
    <t>WPSCE02V1P2 pp. 77 - 80</t>
  </si>
  <si>
    <t>Capacitor Banks Replaced</t>
  </si>
  <si>
    <t>DER-Driven Grid Reinforcement</t>
  </si>
  <si>
    <t xml:space="preserve">Capital expenditures in DER Hosting Capacity Reinforcement include the subset of projects that SCE has identified for reliability and technology pilot purposes. SCE’s load growth planning process and its related DER studies have identified Grid Reinforcement projects driven by immediate capacity and other planning criteria needs. </t>
  </si>
  <si>
    <t xml:space="preserve">This activity is comprised of SCE’s Sub transmission Relay Upgrade  and is not unit based. </t>
  </si>
  <si>
    <t>Distribution Circuit Upgrades</t>
  </si>
  <si>
    <t xml:space="preserve">The Distribution Circuit Upgrades Program covers forecast expenditures for work outside of the substation required to relieve heavily loaded distribution circuits and substations expected to exceed distribution planning criteria limits. This includes all work required on distribution circuits to solve distribution needs. This work enables distribution circuits to carry more electric current and/or make necessary transfers between distribution circuits and substations to mitigate situations where equipment is forecast to exceed capacity limits. Typical work includes installing new switches, upgrading cable or conductor, or installing new conductor to create circuit ties to facilitate load transfers between substations and circuits. </t>
  </si>
  <si>
    <t>WPSCE02V4PT2ChIIBkA pp. 30-33</t>
  </si>
  <si>
    <t>Distribution Claim</t>
  </si>
  <si>
    <t>Distribution Claim includes the costs incurred by SCE to repair damage to the distribution system caused by another party. In cases where SCE is able to identify the party responsible for the damage, SCE pursues recovery of the costs to repair the damage.</t>
  </si>
  <si>
    <t>WPSCE02V1P2 pp. 58 - 61</t>
  </si>
  <si>
    <t xml:space="preserve"> WPSCE02V01Pt02.pdf</t>
  </si>
  <si>
    <t>This activity is driven by factors outside of SCE’s control and that can vary significantly from year to year. Accordingly, the capital forecast is based on historical average of recorded expenditures and is not unit based.</t>
  </si>
  <si>
    <t>Distribution Deteriorated Pole Replacement</t>
  </si>
  <si>
    <t>The costs incurred for intrusive pole inspections of distribution and transmission poles. Intrusive inspections require inspectors with proper training and experience to drill into the pole's exterior to identify and measure the extent of internal decay which is typically undetectable with external observation alone. Additionally, the inspector does a visual inspection of the exterior of the pole to check for damage.</t>
  </si>
  <si>
    <t>WPSCE02V5, pp. 147-148; 210</t>
  </si>
  <si>
    <t xml:space="preserve"> WPSCE02V05.pdf</t>
  </si>
  <si>
    <t># of Distribution Pole Replacements</t>
  </si>
  <si>
    <t>Distribution Fault Anticipation</t>
  </si>
  <si>
    <t>This activity includes the costs associated with the rollout of Distribution Fault Anticipation devices as well as data services and analysis provided by Texas A&amp;M.</t>
  </si>
  <si>
    <t>WPSCE-04Vol.05A, pp. 331 - 336</t>
  </si>
  <si>
    <t xml:space="preserve"> WPSCE04V05APt01.pdf</t>
  </si>
  <si>
    <t># of HFRA Circuits</t>
  </si>
  <si>
    <t>SCE does not currently have any additional scope for this program planned.</t>
  </si>
  <si>
    <t>Distribution Plant Betterment</t>
  </si>
  <si>
    <t>Distribution Plant Betterment is an activity that performs system improvements and projects to address local needs that are not covered by the Distribution Circuit Upgrades (DCU) Program. This activity can include projects to address changes in load profiles that drive local low voltage problems, new protection devices and switches needed for safety and reliability, new developments that require a single-phase circuit voltage where none exists, new street or freeway improvements that impact SCE’s electric infrastructure, and more.</t>
  </si>
  <si>
    <t>WPSCE02V4PT2ChIIBkbkB pp. 338-342</t>
  </si>
  <si>
    <t xml:space="preserve"> WPSCE02V04Pt02ChIIBkB.pdf</t>
  </si>
  <si>
    <t>Distribution Pole Loading Program Pole Replacement</t>
  </si>
  <si>
    <t>WPSCE02V5, pp. 149-150</t>
  </si>
  <si>
    <t>Eleven Years (2014 - 2025)</t>
  </si>
  <si>
    <t>Distribution Preventive and Breakdown Capital Maintenance</t>
  </si>
  <si>
    <t xml:space="preserve">The maintenance activity captures the labor, equipment, and other material costs to remove and replace failed distribution equipment. </t>
  </si>
  <si>
    <t>WPSCE02V1P2 pp. 38 - 43</t>
  </si>
  <si>
    <t>The annual costs vary from year-to-year based on the volume of preventive and breakdown maintenance items found during inspections, as well as the complexity of the required repair. Given this, SCE used recorded data to forecast this activity.</t>
  </si>
  <si>
    <t>Distribution Storm Response Capital</t>
  </si>
  <si>
    <t xml:space="preserve">Distribution Storm Response Capital includes costs related to repair and replacement performed as part of a storm response on Distribution facilities. </t>
  </si>
  <si>
    <t>WPSCE04V2 pp. 44 - 45</t>
  </si>
  <si>
    <t xml:space="preserve"> WPSCE04V02.pdf</t>
  </si>
  <si>
    <t>Storm events are driven by weather and other environmental factors outside of SCE’s control and that can vary significantly from year to year. Accordingly, the capital forecast for Storm Response is based on a five-year average of recorded expenditures and is not unit based.</t>
  </si>
  <si>
    <t>Distribution Substation Plan (DSP) Circuits</t>
  </si>
  <si>
    <t>As part of the DSP Program, new distribution circuits are required to provide new capacity outside the substation fence in areas where multiple distribution circuits in the same geographical region are expected to exceed capacity; to serve new residential or commercial developments in areas with no existing electrical infrastructure; and to relieve existing circuits projected to exceed capacity in geographically isolated areas with limited usable circuit ties to transfer load.</t>
  </si>
  <si>
    <t>WPSCE02V4PT2ChIIBkA pp. 34-41</t>
  </si>
  <si>
    <t>Distribution Substation Plan Substations</t>
  </si>
  <si>
    <t>SCE identifies required substation projects through the Distribution Substation Planning process when lower cost solutions, such as distribution circuit upgrades or new circuits, do not adequately address an overload. Substation projects include capacity additions or upgrades to facilities at existing substations and within the existing perimeter of the substation property, additions or upgrades that require perimeter expansion of the substation property, and new substations.</t>
  </si>
  <si>
    <t>WPSCE02V4PT2ChIIBkbkA pp. 42-141</t>
  </si>
  <si>
    <t>Distribution Tools and Work Equipment</t>
  </si>
  <si>
    <t>The activity, Distribution Tools and Work Equipment includes purchasing portable tools and specialized test equipment used by distribution personnel when performing work on SCE’s distribution grid. These expenditures are for tools or equipment costing more than $1,000.</t>
  </si>
  <si>
    <t>The variety of tool and work equipment in this category makes it infeasible to identify a single unit of measurement.</t>
  </si>
  <si>
    <t>Distribution Transformers</t>
  </si>
  <si>
    <t xml:space="preserve">SCE replaces distribution transformers when they fail in service, or when we observe deterioration during inspection or other fieldwork. Deterioration includes leaks, corrosion, and damage caused by vehicle collisions or acts of nature. In addition to the material cost for the transformer, this activity includes associated costs such as waste removal, material retirement/cleanup, material testing, and transformer coatings. </t>
  </si>
  <si>
    <t>WPSCE02V1P2 pp. 92 - 107</t>
  </si>
  <si>
    <t># of Distribution Transformers</t>
  </si>
  <si>
    <t>Distribution Volt VAR Control and Capacitor Automation Program</t>
  </si>
  <si>
    <t>WPSCE02V4PT2ChIIBkbkB pp. 352-359</t>
  </si>
  <si>
    <t># of Programmable Capacitor Controls Replaced</t>
  </si>
  <si>
    <t>Distribution Wood Pole Disposal</t>
  </si>
  <si>
    <t>Distribution Wood Pole Disposal are the costs incurred when safely disposing poles that are removed from service.</t>
  </si>
  <si>
    <t>The forecast for this activity is based on the number of pole replacements and the disposal unit cost. The unit cost is based on a five-year average. A five-year average was selected because the cost varies and is difficult to predict.</t>
  </si>
  <si>
    <t>Engineering and Planning Software Tools</t>
  </si>
  <si>
    <t xml:space="preserve">Engineering and Planning Software Tools support SCE in calculating the amount of DERs that the distribution system can host without triggering a distribution infrastructure upgrade, and in forecasting SCE’s short-term and long-term grid needs. E&amp;P software tools include, Grid Connectivity Model, the Grid Analytics Application, the Long-term Planning Tool (LTPT) and System Modeling Toolset (SMT), Grid Interconnection Processing Tool and DRP External Portal. SCE’s continued investments in these new E&amp;P software tools will help resolve multiple limitations with SCE’s legacy tools. </t>
  </si>
  <si>
    <t>WPSCE02V4P1ChIIBkA pp. 121 - 144</t>
  </si>
  <si>
    <t>Enhanced Overhead Inspections and Remediations</t>
  </si>
  <si>
    <t>Enhanced Overhead Inspections and Remediations includes the costs associated with performing Enhanced Overhead Inspections and remediation of findings across SCE's High Fire Risk Area.</t>
  </si>
  <si>
    <t>Fusing Mitigation</t>
  </si>
  <si>
    <t>Fusing Mitigation includes the costs associated with the installation of branch line fusing as well as substation class fusing within SCE's High Fire Risk Area.</t>
  </si>
  <si>
    <t>WPSCE-04Vol.05A, pp. 270 - 284</t>
  </si>
  <si>
    <t># of Current Limiting Fuses</t>
  </si>
  <si>
    <t>HFRA Sectionalizing Devices</t>
  </si>
  <si>
    <t>The activity, HFRA Sectionalizing Devices includes the costs associated with the installation of Remote Automatic Reclosers (RARs), Remote-Controlled Switches (RCSs), and replacement of relay hardware in order to sectionalize circuits that traverse High Fire Risk Area boundaries.</t>
  </si>
  <si>
    <t>WPSCE-04Vol.05A, pp. 309 - 318</t>
  </si>
  <si>
    <t>Remote-Controlled Automatic Reclosers and Fast Curve Settings</t>
  </si>
  <si>
    <t xml:space="preserve"># of CB Relay Hardware for Fast Curve </t>
  </si>
  <si>
    <t>Meter System Maintenance Design</t>
  </si>
  <si>
    <t>Advanced Metering Operations analyzes meter and communication data to identify failed devices, issue repair orders, optimize communication performance, update firmware, and mitigate system problems. These monitoring activities help ensure customer usage data is accurate and processed for use by other SCE operational units.</t>
  </si>
  <si>
    <t>WPSCE02V1P3 pp. 38 - 43</t>
  </si>
  <si>
    <t xml:space="preserve"> WPSCE02V01Pt03.pdf</t>
  </si>
  <si>
    <t>New Capacitors</t>
  </si>
  <si>
    <t>The program plans installation of new capacitors on distribution circuits that have a reactive power (VAR) deficit in order to help maintain adequate power factor.</t>
  </si>
  <si>
    <t>WPSCE02V4PT2ChIIBkB pp.343-348</t>
  </si>
  <si>
    <t># of New Capacitors Installed– SCE did not provide a specific unit count in GRC testimony or workpapers for 2021.</t>
  </si>
  <si>
    <t>Overhead Conductor Program (OCP)</t>
  </si>
  <si>
    <t xml:space="preserve">The Overhead Conductor Program (OCP) is SCE’s program to replace small overhead conductors that do not meet present standards with larger conductors, and to install protective devices to improve protection of overhead conductor. </t>
  </si>
  <si>
    <t>WPSCE02V1P2 pp. 81 - 84</t>
  </si>
  <si>
    <t>Contact with Energized Equipment</t>
  </si>
  <si>
    <t>Conductor Miles</t>
  </si>
  <si>
    <t>PCB Transformer Removal</t>
  </si>
  <si>
    <t xml:space="preserve">The Polychlorinated biphenyls (PCB) Transformer Removal Program replaces distribution line transformers suspected of being contaminated with PCB oil greater than 50 parts per million (ppm). PCBs are chemicals that have dangerous effects on the environment and human health. </t>
  </si>
  <si>
    <t>WPSCE02V1P2 pp. 101 - 108</t>
  </si>
  <si>
    <t># of PCB Contaminated Transformers Replaced</t>
  </si>
  <si>
    <t>Prefabrication</t>
  </si>
  <si>
    <t>Each of SCE’s 34 district service centers has a prefabrication operation responsible for staging material for the construction crews, assembling prepackaged kits, and properly disposing of materials removed from jobsites.</t>
  </si>
  <si>
    <t>WPSCE02V1P2 pp. 87 - 91</t>
  </si>
  <si>
    <t>This activity comprises multiple types of work activities, and therefore providing a single work unit is not feasible.</t>
  </si>
  <si>
    <t>Preventive Maintenance</t>
  </si>
  <si>
    <t>This maintenance activity captures the labor, equipment, and other material costs to remove and replace assets not identified in other replacement programs, on a programmatic basis.</t>
  </si>
  <si>
    <t>WPSCE02V3 – pp. 107 - 115</t>
  </si>
  <si>
    <t>These costs can vary from year to year, accordingly, the capital forecast for is based on a five-year average of recorded expenditures and is not unit based.</t>
  </si>
  <si>
    <t>PSPS Execution</t>
  </si>
  <si>
    <t>PSPS Execution includes the costs associated with activities and investments that support the active execution of Public Safety Power Shutoff (PSPS) events, which includes the IMT (organized command structure and support systems) and Line Patrols, deployed prior to a PSPS event and prior to re-energizing circuits.</t>
  </si>
  <si>
    <t xml:space="preserve">This work includes PSPS website improvements and line patrols that were not part of the TY 2021 GRC request. </t>
  </si>
  <si>
    <t>Streetlight Maintenance and LED Conversions</t>
  </si>
  <si>
    <t>WPSCE02V1P2 p. 141</t>
  </si>
  <si>
    <t># of Streetlight Replacements and LED Conversions</t>
  </si>
  <si>
    <t>Substation Emergency Equipment</t>
  </si>
  <si>
    <t>SCE maintains an inventory of equipment requiring a long lead-time for ordering, especially as infrastructure ages. When equipment and parts must be reactively replaced, SCE minimizes delays through its Emergency Equipment Program (EEP). This inventory enables SCE to reduce outage time at the substation and minimizes interruption caused by an unplanned major equipment failure.</t>
  </si>
  <si>
    <t>WPSCE02Vol. 03, pp. 250-259</t>
  </si>
  <si>
    <t>Substation Equipment Replacement Program</t>
  </si>
  <si>
    <t xml:space="preserve">The Substation Equipment Replacement Program (SERP) replaces substation equipment identified to exceed their protection ratings to interrupt fault current. SCE identifies substation circuit breakers projected to exceed short circuit duty interrupting capabilities by comparing each circuit breaker’s short circuit duty rating with the potential fault current that circuit breaker will have to interrupt. </t>
  </si>
  <si>
    <t>WPSCE02V4PT2ChIIBkbkB pp. 20-22</t>
  </si>
  <si>
    <t># of Substation Circuit Breakers Replaced</t>
  </si>
  <si>
    <t>Substation Tools and Work Equipment</t>
  </si>
  <si>
    <t>As SCE upgrades equipment inside and outside of the substation, it must also purchase new tools that are necessary for testing, commissioning, inspecting and maintaining this new equipment. Substation Tools and Work Equipment also includes the costs to replace obsolete work equipment. These tool expenditures include the costs for acquiring and retiring portable tools and equipment whose cost exceeds $1,000.</t>
  </si>
  <si>
    <t>WPSCE02Vol. 03, pp. 244-245</t>
  </si>
  <si>
    <t>Underground Structure Replacements</t>
  </si>
  <si>
    <t>WPSCE02V1P2 pp. 64 - 76</t>
  </si>
  <si>
    <t># of Underground Structure Replacements</t>
  </si>
  <si>
    <t>Cover Pressure Relief and Restraint (CPRR) Program</t>
  </si>
  <si>
    <t># of CPRR Installed</t>
  </si>
  <si>
    <t>The Underground Structure Replacement program consists of three different sub-activities; structure replacements; vault shoring; and Cover Pressure Relief and Restraint (CPRR) intended to prevent primary distribution underground electrical equipment failures that could potentially lead to a vault or manhole explosion event.</t>
  </si>
  <si>
    <t># of Underground Structure Replacements, # of CPRR Installed</t>
  </si>
  <si>
    <t>Underground Switch Replacements</t>
  </si>
  <si>
    <t xml:space="preserve">The Underground Switch Replacement program removes old oil-filled underground distribution switches located in underground structures and replaces them with newer technology switches. The primary reason for SCE’s program to remove old oil-filled switches is that failures of oil-filled switches can damage adjacent electrical equipment (e.g., cable, transformers, switches). </t>
  </si>
  <si>
    <t>WPSCE02V1P2 pp. 60 - 63</t>
  </si>
  <si>
    <t>UG Oil Switch Replacement Program</t>
  </si>
  <si>
    <t># of Underground Switch Replacements</t>
  </si>
  <si>
    <t>Undergrounding</t>
  </si>
  <si>
    <t xml:space="preserve">Undergrounding of existing overhead power lines consists of digging a continuous trench approximately 24” wide and anywhere from 36” to 62” deep, depending on number of conduits required. Vaults and manholes will be needed at regular intervals along this trench to accommodate cable pulling and electrical connections, as well as any underground equipment being relocated from the overhead system. These structures vary in size from 7’x18’x8’ for the largest vaults to 5’x10’6”x7’ for the smallest standard manhole. </t>
  </si>
  <si>
    <t># of Circuit Miles</t>
  </si>
  <si>
    <t>Wildfire Covered Conductor Program</t>
  </si>
  <si>
    <t>Wildfire Covered Conductor Program includes the costs associated with installation of covered conductors, installation of fire-resistant poles, and mitigation of tree attachments in SCE's High Fire Risk Area.</t>
  </si>
  <si>
    <t># of Conductor Miles Replaced with Covered Conductor</t>
  </si>
  <si>
    <t>Worst Circuit Rehabilitation (WCR)</t>
  </si>
  <si>
    <t xml:space="preserve">The Worst Circuit Rehabilitation (WCR) program has two primary objectives: (1) mitigate the safety and reliability risks associated with mainline cable failures; and (2) improve the reliability performance of Worst Performing Circuits (WPCs) within the SCE system. </t>
  </si>
  <si>
    <t>WPSCE02V1P2 pp. 37 - 48</t>
  </si>
  <si>
    <t># of Conductor Miles</t>
  </si>
  <si>
    <t>Circuit Breaker Replacement</t>
  </si>
  <si>
    <t>The Distribution Circuit Breaker Replacement Program replaces breakers approaching the end of their service lives. These circuit breakers are becoming increasingly unreliable, contain parts known to be problematic or unavailable and may require custom parts to be made for obsolete equipment.</t>
  </si>
  <si>
    <t>WPSCE02V3 – pp.120-146</t>
  </si>
  <si>
    <t>2.4 kV - 500 kV Substation Circuit Breakers Replaced</t>
  </si>
  <si>
    <t>Grid Reliability Projects</t>
  </si>
  <si>
    <t>WPSCE02V4P1ChIIIBkC, pp 234-269</t>
  </si>
  <si>
    <t xml:space="preserve"> WPSCE02V04Pt02ChIII-IVBkC.pdf</t>
  </si>
  <si>
    <t>Monitoring Bulk Power System</t>
  </si>
  <si>
    <t>WPSCE02V3 – pp.16 - 50</t>
  </si>
  <si>
    <t>The forecast is based on LYR to perform the inspection and the labor to support the activity and therefore providing one work unit is not feasible.</t>
  </si>
  <si>
    <t>NERC Compliance Programs</t>
  </si>
  <si>
    <t>NERC Compliance Programs are the costs incurred to bring facilities into compliance with physical security standards of NERC-CIP-14.</t>
  </si>
  <si>
    <t>WPSCE04V4 pp. 41 - 47</t>
  </si>
  <si>
    <t xml:space="preserve">SCE completed the initial program as discussed in our TY 2021 GRC testimony in 2022. </t>
  </si>
  <si>
    <t>Protection of Grid Infrastructure Assets</t>
  </si>
  <si>
    <t>This program is an ongoing effort to improve the physical protection of SCE employees and assets at electric facilities to deter and protect against theft, security breaches, and other security incidents.</t>
  </si>
  <si>
    <t>WPSCE04V4 pp. 79</t>
  </si>
  <si>
    <t>Grid Infrastructure Protection - Enhanced</t>
  </si>
  <si>
    <t>Protection of Major Business Functions</t>
  </si>
  <si>
    <t>This program is an ongoing effort to improve the physical protection of SCE assets and employees at non-electric facilities, such as offices and warehouses and mitigate the impact on operations resulting from theft, security breaches, and other security incidents.</t>
  </si>
  <si>
    <t>WPSCE04V4 pp. 78</t>
  </si>
  <si>
    <t>Relays, Protection and Control Replacements</t>
  </si>
  <si>
    <t xml:space="preserve">The Substation Relays, Protection, and Control Replacement Program identifies and proactively replaces substation protective relays, control, automation, monitoring and event recording equipment to address equipment obsolescence, meet compliance requirements, and improve functionality. </t>
  </si>
  <si>
    <t>WPSCE02Vol. 03, pp. 190-213</t>
  </si>
  <si>
    <t>Substation Capital Breakdown Maintenance</t>
  </si>
  <si>
    <t>WPSCE02Vol. 03, pp. 116-117</t>
  </si>
  <si>
    <t>The cost incurred to replace failed substation equipment in substation breakdown maintenance can be expected to fluctuate from year-to-year due to uncontrolled factors, such as weather. Following guidance from D.89-12-057, the CPUC stated that for those activities which have significant fluctuations in recorded expenses from year-to-year, an average of recorded expenses is appropriate.</t>
  </si>
  <si>
    <t>Substation Claim</t>
  </si>
  <si>
    <t xml:space="preserve">Substation Claim supports repair damage to the substation caused by another party. SCE seeks to recover the costs to repair the damage through making a claim against the party responsible for the damage. </t>
  </si>
  <si>
    <t>WPSCE02Vol. 03, pp. 118-119</t>
  </si>
  <si>
    <t>Because claim expenditures are outside of SCE’s control and vary significantly from year-to-year, SCE uses a five-year average to forecast these expenditures and are not unit based.</t>
  </si>
  <si>
    <t>Substation Transformer Bank Replacement</t>
  </si>
  <si>
    <t>This activity planned includes the preemptive replacement of transformers approaching the end of their service lives.</t>
  </si>
  <si>
    <t xml:space="preserve">  WPSCE02V3 – pg. 150-153</t>
  </si>
  <si>
    <t># of Substation Transformers Replaced</t>
  </si>
  <si>
    <t>Telecommunication Deteriorated Pole Replacement</t>
  </si>
  <si>
    <t>This activity includes the replacement of telecommunication poles under the Deteriorate Pole Program, in compliance with GO 95.</t>
  </si>
  <si>
    <t>WPSCE02V5, pp. 153</t>
  </si>
  <si>
    <t>Telecommunication Inspection and Maintenance</t>
  </si>
  <si>
    <t>Includes the costs of labor, materials and expenses incurred in performing the following activities: telecommunication line patrols, proactive maintenance, breakdown maintenance, storm response, claims resolution and relocation activities. The following costs are also included transportation expenses, meals, traveling, lodging, and incidental expenses.</t>
  </si>
  <si>
    <t>WPSCE02V2 pp. 67-68</t>
  </si>
  <si>
    <t xml:space="preserve"> WPSCE02V02A.pdf</t>
  </si>
  <si>
    <t>SCE use LYR to forecast this work and is therefore not unit based.</t>
  </si>
  <si>
    <t>Telecommunication Pole Loading Program Replacement</t>
  </si>
  <si>
    <t>This activity includes the replacement of telecommunication poles under the Pole Loading Program.</t>
  </si>
  <si>
    <t>WPSCE02V5, pp. 155</t>
  </si>
  <si>
    <t>Transmission Capital Maintenance</t>
  </si>
  <si>
    <t xml:space="preserve">Transmission Capital Maintenance includes the costs to remove, replace, and retire assets on a planned or reactive basis. Planned transmission capital maintenance is driven by regular equipment maintenance cycles; maintenance work identified and prioritized through overhead and underground inspection programs; and maintenance identified through observations by field personnel and other activities. </t>
  </si>
  <si>
    <t>WPSCE02V2 pp. 55-66</t>
  </si>
  <si>
    <t>This includes multiple sub-programs that vary in unit types. Therefore providing one unit type is not feasible.</t>
  </si>
  <si>
    <t>Transmission Claim</t>
  </si>
  <si>
    <t>WPSCE02V2 pp. 69-70</t>
  </si>
  <si>
    <t>Transmission Deteriorated Pole Replacement</t>
  </si>
  <si>
    <t>The costs incurred for intrusive pole inspections of transmission poles. Intrusive inspections require inspectors with proper training and experience to drill into the pole's exterior to identify and measure the extent of internal decay which is typically undetectable with external observation alone. Additionally, the inspector does a visual inspection of the exterior of the pole to check for damage.</t>
  </si>
  <si>
    <t>WPSCE02V5, pp. 152; 211</t>
  </si>
  <si>
    <t># of Transmission Pole Replacements</t>
  </si>
  <si>
    <t>Transmission Emergency Equipment</t>
  </si>
  <si>
    <t>In this program, SCE identifies, purchases, and maintains emergency spare parts for the transmission grid. Some of this equipment has long procurement lead times, so SCE maintains an inventory on hand in order to avoid delays in responding to emergencies and outages. Examples of equipment maintained in inventory include poles, steel bundles for towers, underground cable, and overhead conductor.</t>
  </si>
  <si>
    <t>WPSCE02V2 pp. 114-115</t>
  </si>
  <si>
    <t xml:space="preserve">SCE forecasts emergency equipment costs based on management judgment of the estimated incremental costs to maintain inventory at current levels, which includes the rotation of inventory, such as cable, with finite shelf-life. This is not unit based. </t>
  </si>
  <si>
    <t>Transmission Line Rating Remediation (TLRR)</t>
  </si>
  <si>
    <t>Includes the cost of labor, materials used and expenses incurred to remediate line clearance discrepancies. Includes related costs such as transportation expenses, meals, traveling, lodging, and incidental expenses.</t>
  </si>
  <si>
    <t>WPSCE02V2 pp.104-106</t>
  </si>
  <si>
    <t>Transmission Pole Loading Program Replacement</t>
  </si>
  <si>
    <t>Costs incurred for the assessment of Transmission poles for compliance with safety factors.</t>
  </si>
  <si>
    <t>WPSCE02V5, pp. 154</t>
  </si>
  <si>
    <t>Transmission Substation Plan (TSP)</t>
  </si>
  <si>
    <t xml:space="preserve">The Transmission Substation Plan (TSP) consists of the Subtransmission Lines Plan, the A-Bank Plan and the Sub transmission VAR Plan. The Sub transmission Lines Plan provides adequate 66 kV or 115 kV line capacity in each of SCE’s sub transmission networks to serve forecast peak loads at SCE’s B-Substations. The A-bank Plan focuses on SCE’s transmission substation capacity to ensure safe and reliable service to customers. The Sub transmission VAR Plan focuses on SCE’s system reactive power need to ensure safe and reliable service to customers. </t>
  </si>
  <si>
    <t>WPSCE02V4PT2ChIIBkbkB pp. 27-227</t>
  </si>
  <si>
    <t>Transmission Tools and Work Equipment</t>
  </si>
  <si>
    <t xml:space="preserve">Transmission Tools and Work Equipment includes costs for acquiring and retiring portable tools and work equipment that cost a minimum of $1,000. SCE purchases new tools and equipment as older tools become obsolete or there are advancements in tool technologies. </t>
  </si>
  <si>
    <t>WPSCE02V2 pp.116-117</t>
  </si>
  <si>
    <t>Because these expenditures can vary significantly from year-to-year, SCE uses historical average to forecast these expenditures and are not unit based</t>
  </si>
  <si>
    <t>Transmission/Substation Storm Response Capital</t>
  </si>
  <si>
    <t xml:space="preserve">Repair and replacement performed as part of a storm response on Transmission and Substation facilities. </t>
  </si>
  <si>
    <t>WPSCE04V2 pp. 46 - 48</t>
  </si>
  <si>
    <t>Because these expenditures are outside of SCE’s control and vary significantly from year-to-year, SCE uses a five-year average to forecast these expenditures and are not unit based.</t>
  </si>
  <si>
    <t>Line of Business</t>
  </si>
  <si>
    <t>Year 3 - 2023</t>
  </si>
  <si>
    <t/>
  </si>
  <si>
    <t>Unit Type</t>
  </si>
  <si>
    <t>Unit Variance Explanation Required</t>
  </si>
  <si>
    <t>Threshold 1 &gt; 20M</t>
  </si>
  <si>
    <t>Threshold 2 &gt; 10M and &gt; 20%</t>
  </si>
  <si>
    <t>Spending Category - GRC Activity</t>
  </si>
  <si>
    <t>Expanded / Emergent</t>
  </si>
  <si>
    <t>Ten of Eleven</t>
  </si>
  <si>
    <t xml:space="preserve">Actual Annual Cost </t>
  </si>
  <si>
    <t>Annual Cost Difference</t>
  </si>
  <si>
    <t xml:space="preserve">Annual Percent Cost Difference </t>
  </si>
  <si>
    <t>at</t>
  </si>
  <si>
    <t>Type</t>
  </si>
  <si>
    <t>Year 4 - 2024</t>
  </si>
  <si>
    <t>Year 4</t>
  </si>
  <si>
    <t>Capital</t>
  </si>
  <si>
    <t xml:space="preserve">SCE completed the work for this activity in 2021. </t>
  </si>
  <si>
    <t xml:space="preserve">SCE did not request funding for the CLE program in our TY 2021 GRC for 2021 – 2023. This program will resume in 2025 as noted in our TY 2025 GRC Application. </t>
  </si>
  <si>
    <t>N/a</t>
  </si>
  <si>
    <t>SCE did not request any capital associated with PSPS Customer Support in the TY 2021 GRC. SCE made enhancements and improvements in the Customer Notifications space that was not requested in the TY 2021 GRC. The scope of this works included the PSPS Incident Commander Dashboard, Operational Data and GIS improvement, and Customer Notifications Enhancements.</t>
  </si>
  <si>
    <t>Emergent / Expanded</t>
  </si>
  <si>
    <t>Dams and Waterways projects include the rebuilding of reservoirs, flowlines, or flumes, installing flow measurement equipment, replacing valves, and installing debris removal equipment or fish screens.</t>
  </si>
  <si>
    <t xml:space="preserve">As the work can vary in this activity, the forecasted spend used a historical average of completed projects and is not unit based. </t>
  </si>
  <si>
    <t xml:space="preserve">This GRC Activity is on-going with no pre-defined end date. </t>
  </si>
  <si>
    <t xml:space="preserve">The GRC Activity Automation is on-going but may not continue indefinitely. Over the four-year period from 2021-2024, capital expenditures for automation were below the authorized amount. The underspend resulted from reprioritization of labor resources to other higher priority distribution work, including wildfire prevention measures; lower per-circuit distribution automation costs due to installation of distribution automation exclusively on overhead circuits; delays in completing Small-Scale Deployments of overhead, underground and Padmount Remote Fault Indicators (RFIs), which also delayed the DER-driven Distribution Automation; and delays in vendor equipment for DER-driven Substation Automation projects. Each sub-activity within Automation represents on-going programs that will continue beyond 2024. </t>
  </si>
  <si>
    <t xml:space="preserve">This GRC Activity is on-going with no pre-defined end date. SCE is generally proceeding as planned, however is executing above the imputed authorized values. </t>
  </si>
  <si>
    <t xml:space="preserve">SCE completed this pilot in 2023, however there were some carryover costs that recorded in 2024. </t>
  </si>
  <si>
    <t xml:space="preserve">The GRC Activity Distribution Claims is ongoing with no pre-defined end date. SCE is generally proceeding as planned. This activity is driven by factors outside of SCE’s control and can vary significantly from year to year. Accordingly, the capital forecast is based on historical averages and annual values may vary from authorized. </t>
  </si>
  <si>
    <t xml:space="preserve">Distribution Deteriorated Pole Program replacements are an ongoing activity driven by SCE's routine inspection programs. This initiative will continue throughout the 2025 GRC cycle. At this time, no cancellations of the planned scope are anticipated.  </t>
  </si>
  <si>
    <t>The Plant Betterment GRC activity is on-going with no pre-defined end date, however the types of work and projects may vary from year to year.  As noted in the variance explanation, SCE incurred additional work beyond the TY 2021 GRC forecast for 2021 - 2024. Additionally, SCE did experience delays in permitting from the San Bernadino National Forest needed for the Doble project which is rebuilding a 33kV distribution line.</t>
  </si>
  <si>
    <t>SCE's Pole Loading Program (PLP) was a one-time assessment initiative conducted from 2014-2022, which has now been completed. The replacements identified through the PLP are currently ongoing and will continue throughout the 2025 GRC cycle. At this time, no cancellations of the planned scope are anticipated.</t>
  </si>
  <si>
    <t xml:space="preserve">Distribution Preventive and Breakdown Capital Maintenance is on-going, with no pre-defined end date, however the work and sub-activities may vary year-over-year. As noted in our variance explanations from 2021 – 2024, SCE has expanded the program and scope which has led to the overall spend above authorized. </t>
  </si>
  <si>
    <t xml:space="preserve">Distribution Capital Storm Response is an ongoing activity which will continue through this GRC cycle and through ensuing GRC cycles. Many factors outside of SCE’s control inform the recorded costs for this activity. The number of storms and the severity of each storm can lead to variances each year, either over or under the authorized total. Due to the volatile nature of this activity and the external factors outside of SCE’s control, overruns and underruns can happen in any given year. </t>
  </si>
  <si>
    <t xml:space="preserve">The GRC activity Distribution Transformers is on-going and has no pre-defined end date. SCE is generally proceeding as planned with some unit cost pressures as described in our variance explanations.  </t>
  </si>
  <si>
    <t xml:space="preserve">The GRC Activity Distribution Volt VAR Control and Capacitor Automation Program is on-going but may not be an indefinite program. As noted in our variance explanations, SCE is behind in our installations in the DVVC program. </t>
  </si>
  <si>
    <t>This GRC Activity is on-going with no pre-defined end date. SCE is generally proceeding as planned.</t>
  </si>
  <si>
    <t xml:space="preserve">The GRC activity PCB Transformer Removal is on-going through at least the TY 2025 GRC cycle.  While SCE is generally proceeding as planned as of 2024, SCE did under execute in 2021 – 2023 as noted in our previous variance explanations.  </t>
  </si>
  <si>
    <t xml:space="preserve">The GRC Activity Streetlight Maintenance and LED Conversions is an on-going program with no predefined end date. While SCE is generally proceeding as planned, as noted in our variance explanations we are seeing a lower overall volume of work than was forecasted in August 2019 when we filed our TY 2021 GRC. </t>
  </si>
  <si>
    <t xml:space="preserve">This GRC Activity is on-going with no pre-defined end date. SCE is generally proceeding as planned. </t>
  </si>
  <si>
    <t xml:space="preserve">The TUG activity is currently ongoing; however, it may not be an indefinite program. As noted in our variance explanations, SCE under executed in scope, however SCE remains committed to executing the TUG program as a key mitigation against wildfire risk.   </t>
  </si>
  <si>
    <t>Substation Capital Breakdown Maintenance is an on-going program that will continue through the GRC cycle.  SCE is generally proceeding as planned; however, we experienced a higher volume of reactive and breakdown maintenance compared to the TY 2021 GRC authorized.</t>
  </si>
  <si>
    <t xml:space="preserve">Transmission Deteriorated Pole Program replacements are an ongoing activity driven by SCE's routine inspection programs. This initiative will continue throughout the 2025 GRC cycle. At this time, no cancellations of the planned scope are anticipated.  </t>
  </si>
  <si>
    <t>SCE's Pole Loading Program (PLP) was a one-time assessment initiative conducted from 2014-2022, which has now been completed. The replacements identified through the PLP are currently ongoing and will continue throughout the 2025 GRC cycle. At this time, no cancellations of the planned scope are anticipated</t>
  </si>
  <si>
    <t xml:space="preserve">The GRC activity Hydro - Dams and Waterways is on-going with no pre-defined end date.  SCE provided details on deferred and emergent projects in our variance explanation.  </t>
  </si>
  <si>
    <t xml:space="preserve">The GRC Activity Hydro – Decommissioning is on-going with no pre-defined end date. Physical decommissioning work has been delayed as SCE, the Participating Entities (PEs) and the US Forest Service are evaluating and negotiating an alternative alignment for the water conveyance system that includes reconstruction of the East Fork Diversion, rebuilding Flowline 1, directional drilling and an underground pipeline.  Prior to resuming further physical decommissioning activities the Participating Entities must obtain a right of way from the US Forest Service for the revised alignment.  SCE anticipates that physical decommissioning activities to reconstruct the water conveyance system and then transfer the system to the PEs under the US Forest Service right-of-way will require approximately 4 years to complete.  Commencement of these activities will be contingent on the PEs obtaining the US Forest Service right-of-way construction activities and renegotiating and revising the Transfer Agreement with SCE. </t>
  </si>
  <si>
    <t xml:space="preserve">SCE started decommissioning Solar Photovoltaic Program (SPVP) sites that were not part of our TY 2021 GRC forecast. SCE anticipates that the decommissioning activities will continue through 2028, however this may be extended if necessary. </t>
  </si>
  <si>
    <t>Monitoring bulk power is an on-going activity and SCE is generally proceeding as planned.</t>
  </si>
  <si>
    <t xml:space="preserve">The GRC Activity Communications Equipment is on-going with no pre-defined end date. SCE is generally proceeding as planned, however as noted in our variance explanations, the lower of number or executed units can be attributed to a reduced number of contracts entering into the SCE portfolio, where SCE is the scheduling coordinator, and achieving CAISO commercial operation within the calendar year. </t>
  </si>
  <si>
    <t>This GRC is on-going with no pre-defined end date. SCE incurred incremental spend in 2021 - 2024 because of the need for increased weather stations, HD camera deployment, and necessary staffing relative to SCE’s estimates in 2019 when the 2021 GRC was prepared. These incremental costs emerged because of lessons learned and experience gained with these sub-activities after the 2021 GRC submission.</t>
  </si>
  <si>
    <t xml:space="preserve">This GRC Activity is on-going with no pre-defined end date. SCE purchased additional weather model ensemble analytics and data transfer for visualization to build, test, and implement data transfer software from SCE High-Performance Computing Clusters (HPCC) to the Google cloud platform (GCP). </t>
  </si>
  <si>
    <t>This GRC Activity is on-going with no pre-defined end date. SCE is generally proceeding as planned. The forecast for this work is driven by weather and other environmental factors outside of SCE’s control and that can vary significantly from year to year. Accordingly, the capital forecast is based on a five-year average and SCE is currently experiencing costs above the historical averages.</t>
  </si>
  <si>
    <t xml:space="preserve">The GRC Activity Technology Infrastructure is an ongoing GRC activity with no pre-defined end date, however the underlying work may vary from year to year. </t>
  </si>
  <si>
    <t xml:space="preserve">The GRC activity Technology Solutions is on-going and doesn’t have a pre-defined end date. While SCE is generally proceeding as planned, as noted in our variance explanation, SCE had additional spend on the NextGen ERP project that was not part of the original forecast. </t>
  </si>
  <si>
    <t>The GRC Activity 4 kV Substation Eliminations is on-going with no pre-defined end date. SCE is experiencing delays in some projects as noted in our variance explanations.</t>
  </si>
  <si>
    <t xml:space="preserve">The GRC Activity Automatic Reclosers Replacement Program is ongoing, but it may not constitute an indefinite program. SCE initially overestimated the number of oil-filled Automatic Reclosers (ARs) in our system during the TY 2021 GRC. By 2023, we successfully replaced all known oil-filled ARs. The program then shifted its focus to Vacuum Fault Interrupters and other outdated equipment. However, replacement equipment for Vacuum Fault Interrupters are not anticipated to be available until 2026, therefore replacements won’t resume until then. </t>
  </si>
  <si>
    <t>The Capacitor Bank Replacement Program is on-going but may not be an indefinite program. While SCE under executed in 2024, SCE is generally proceeding as planned in the GRC cycle.</t>
  </si>
  <si>
    <t>Capital Enhanced Overhead Inspections and Remediations is on-going, with no pre-defined end date, and the work and sub-activities may vary year-over-year. As noted in our variance explanations from 2021 – 2024, SCE has expanded the program and scope which has led to the overall spend above authorized.</t>
  </si>
  <si>
    <t>The Overhead Conductor Program (OCP) is on-going with no pre-defined end date. SCE generally proceeded as planned from 2021 - 2024.</t>
  </si>
  <si>
    <t xml:space="preserve">The WCCP activity is currently ongoing, however it may not be an indefinite program. As noted in our variance explanations, SCE under executed in scope in 2024, however SCE completed more miles than authorized from 2021 – 2024 as noted in previous year’s variance explanations.  While SCE is executing more miles than the imputed authorized miles, SCE believes this is critical to continue to buy down wildfire potential on scoped circuits within SCE’s high fire risk areas. </t>
  </si>
  <si>
    <t>From 2021 – 2024 SCE generally proceeding as planned, however. the overall increase in replacement efforts and recorded dollars aligns with SCE’s commitment to returning to historical levels of distribution infrastructure replacement work and reducing the safety and reliability risks associated with aging and failing equipment.</t>
  </si>
  <si>
    <t xml:space="preserve">This Activity is on-going with no pre-defined end date. As noted in our variance explanation, the perceived underspend and execution is a result of the Post Test Year Escalation methodology. SCE is proceeding as generally planned with our Test Year 2021 GRC forecast. </t>
  </si>
  <si>
    <t>c</t>
  </si>
  <si>
    <t xml:space="preserve">The TLRR Capital forecast is based on a compliance requirement for completion of all Bulk Electric System (BES) discrepancies by 2025 and all radial system discrepancies by 2030. As discussed in the variance explanation, SCE is experiencing delays in certain projects. </t>
  </si>
  <si>
    <t>The GRC Activity Laboratory Operations is on-going with no pre-defined end date. SCE completed additional work at our laboratories and started work on some of the Capital Pilot projects discussed in our TY 2025 GRC Application.</t>
  </si>
  <si>
    <t>While SCE has spent less than 5% of authorized, SCE does not consider this program cancelled. This spend is driven by emergency spare usage and replacement, and based on general averages; however, the spend is not always linear, and SCE did not require replacement of spare parts in 2021 - 2024. However, that does not mean SCE may not require replacement parts in future years.</t>
  </si>
  <si>
    <t xml:space="preserve">The GRC activity Circuit Breaker Replacement is an on-going activity with no pre-defined end date. As noted in our variance explanations, SCE is seeing an increase in unit costs and some delays in replacing circuit breakers due to on-going supply chain issues.  </t>
  </si>
  <si>
    <t xml:space="preserve">The GRC Activity Grid Reliability Projects is on-going with no pre-defined end date. As discussed in the variance explanation, SCE is experiencing delays in completing certain projects within its Grid Reliability Projects portfolio as discussed in our annual variance explanations. </t>
  </si>
  <si>
    <t xml:space="preserve">The GRC Activity Protection of Grid Infrastructure Assets is on-going with no pre-defined end date. While SCE is generally proceeding as planned, however as noted we have had to defer some projects and have experienced additional emergent work which has resulted in SCE spending near authorized from 2021 – 2024. </t>
  </si>
  <si>
    <t>The GRC Activity Protection of Major Business Functions is on-going with no pre-defined end date, however the type or work in this activity may vary year over year. As noted in our variance explanation, SCE did encounter emergent work that was not part of our original TY 2021 GRC forecast.</t>
  </si>
  <si>
    <t>The GRC Activity Relays, Protection and Control Replacements is on-going with no predefined end date. The overspending the GRC cycle was driven by additional work on satellite substations and overall increased material costs.</t>
  </si>
  <si>
    <t>The Substation Transformer Bank Replacement is on-going with no pred-defined end date. As noted in our variance explanations, SCE replaced fewer units than authorized due to supply chain and FCZ constraints.</t>
  </si>
  <si>
    <t>The GRC Activity Transmission Capital Maintenance is on-going with no pre-defined end date.  SCE’s Transmission Corrosion Program and Tower Maintenance are experiencing some delays as noted in our variance explanations</t>
  </si>
  <si>
    <t>This GRC activity is on-going with no pre-defined end date, but the work may vary on annual basis. While SCE spent less than authorized, SCE does not consider this program cancelled. SCE requested one project associated with this GRC activity in the TY 2021 GRC (PBGS Resurface Paving Project) which has been delayed to later years.</t>
  </si>
  <si>
    <t xml:space="preserve">This GRC activity is on-going with no pre-defined end date, but the work may vary on annual basis. SCE completed emergent projects necessary to preserve equipment reliability and safety. </t>
  </si>
  <si>
    <t>This GRC activity is on-going with no pre-defined end date, but the work may vary on annual basis. SCE did experience some project delays due to weather conditions prohibiting work.</t>
  </si>
  <si>
    <t xml:space="preserve">This GRC activity is on-going with no pre-defined end date, but the work may vary on annual basis. SCE did not request capital expenses in the TY of our 2021 GRC, however as noted in previous RSAR's SCE forecasted and completed projects in later years that were necessary to preserve equipment reliability and safety. </t>
  </si>
  <si>
    <t>In 2024, the 4kV Cutover Program surpassed forecast costs and units due to significant overruns and rollovers from critical infrastructure replacement needs. This included costs from the Modoc Substation and several emergent projects not originally forecast. Additionally, the variance is attributed to the increased scope of work and the necessity of timely solutions for critical replacements.</t>
  </si>
  <si>
    <t>This GRC Activity is on-going with no pre-defined end date. While SCE is generally proceeding as planned, SCE has experienced external cost pressures as noted in previous variance explanations. Additionally, we have completed additional units beyond our 2021 - 2023 forecast to meet emergent needs.</t>
  </si>
  <si>
    <t xml:space="preserve">Due to the success of the AR replacement program, all known oil-filled ARs were replaced by 2023. The program then shifted its focus to Vacuum Fault Interrupters and other outdated equipment. However, replacement equipment for Vacuum Fault Interrupters are not anticipated to be available until 2026, so SCE did not replace any units in 2024. </t>
  </si>
  <si>
    <t>In 2024, capital expenditures for Automation were approximately $17 million below the imputed authorized amount.  
Recorded expenditures for Reliability-driven Distribution Automation were approximately $8.6 million lower than the authorized amount due to the installation of automation on only overhead portions of circuits and a lower number of circuits completed. SCE completed the installation of automation on 70 circuits, which was five below the 75 forecasted in the 2021 GRC.  However, due to the circuit composition being primarily overhead constructed circuits, the per circuit project costs were lower than forecasted.  
Recorded expenditures for DER-driven Distribution Automation were approximately $1 million lower than the authorized amount due to delays in completing the Small-Scale Deployment of the overhead Remote Fault Indicator (RFI). SCE concluded the Small-Scale Deployment of the overhead RFI devices in 2023, and the padmount and underground devices in 2024.   
Recorded expenditures for Small-scale Deployments were approximately $3.8 million lower than the authorized amount due to fewer underground switch devices being available for installation and evaluation in 2024. SCE completed the Small-Scale Deployment of the padmount and underground RFIs in 2024. Additionally, SCE experienced vendor delays in starting the deployment and evaluation of the padmount and underground load break switches with telemetry. These deployments are expected to conclude in 2025. 
Finally, recorded expenditures for DER-driven Substation Automation were approximately $3.3 million lower than the authorized amount due to SCE experiencing vendor delays in procuring substation automation equipment, which affected the initiation and completion of the installation process.</t>
  </si>
  <si>
    <t xml:space="preserve">In 2024, Capacitor Bank Replacements fell short of the forecast due to fewer units needing replacement. Detailed inspections revealed fewer units, prompting us to prudently lower our target and re-evaluate criteria for future scoping. SCE also experienced higher costs than originally forecast when we filed our TY 2021 GRC Application back in August of 2019.  </t>
  </si>
  <si>
    <t>Distribution Claims records costs based on factors outside of SCE’s control. The costs to repair damages recorded to Distribution Claim vary from year to year. The events that drive the costs are variable and beyond the control of the utility. As such, totals can vary each year.</t>
  </si>
  <si>
    <t xml:space="preserve">The decrease in the number of Distribution Deteriorated Pole replacement units and associated costs is primarily attributed to three key factors. First, there were a lower volume of inspections completed by SCE's Intrusive Pole Program, resulting in a lower number of poles identified for replacement. Second, the pole failure rate during the inspection phase was lower, resulting in fewer non-compliant poles requiring replacement. Third, a higher percentage of pole replacement constraints, such as environmental and engineering holds, as well as Caltrans permitting, resulted in a lower number of poles being replaced.  </t>
  </si>
  <si>
    <t>As discussed above in Section IV, the 2024 authorized value was not based on SCE’s anticipated spend or needs for 2024. Instead, it was derived from SCE’s TY 2021 GRC authorization for calendar year 2021 with escalation per Decision D.23-11-096.
The TY 2021 GRC forecast which informed the 2024 authorized value was calculated using a historical average. In line with 2021 - 2023, SCE experienced a higher volume of work and spend due to greater than average distribution projects performed by the regions compared to the historical averages. For example, SCE continued to execute regional grid team work that was in excess of our TY 2021 GRC forecast. Additionally, SCE continued to spend money as part of a remote grid project and pilot projects that were also not part of our TY 2021 GRC forecast.  These projects primarily focused on addressing voltage problems and related to new protection devices and switches. These projects are necessary for SCE to provide safe and reliable power. SCE notes that our 2024 recorded spend is in line with our TY 2025 GRC forecast (which was developed in late 2022) for calendar year 2024.</t>
  </si>
  <si>
    <t>The decrease in the number of Distribution Pole Loading Program (PLP) replacement units and associated costs is primarily attributed to two key factors. First, there were a lower volume of PLP assessments that required completion compared to the GRC authorized forecast. Second, the pole failure rate during the assessment phase was lower than forecasted, resulting in fewer non-compliant poles requiring replacement.</t>
  </si>
  <si>
    <t xml:space="preserve">As discussed above in Section IV, the 2024 authorized value was not based on SCE’s anticipated spend or needs for 2024. Instead, it was derived from SCE’s TY 2021 GRC authorization for calendar year 2021 with escalation per Decision D.23-11-096. In 2024, SCE performed two significant activities that were not included in the 2021 GRC forecast for 2024 and therefore would not be included in the 2024 imputed authorized amount: 
1.	Pole Related Maintenance Splice (PRMS): The PRMS activity includes splice work that is identified during pole replacement design. When the splice is beyond the one-span threshold to be considered pole replacement work, the activity is then considered preventive maintenance work. This work has been recorded to Capital Preventative Maintenance starting in mid-2020.  
2.	Live Front Equipment Replacement: In 2023, SCE performed analysis to identify pieces of live front equipment that were high risk to workers.  SCE has continued to analyze, identify, and replace high risk live front equipment throughout 2024 under Capital Preventive Maintenance.  
For activities included in the 2021 GRC forecast for 2024, SCE experienced higher than anticipated escalation/inflation rates (starting in 2020 and continuing through today) than were projected in our TY 2021 GRC application.   </t>
  </si>
  <si>
    <t>Distribution Storm Response Capital relies on a five-year average due to the volatile nature of what records to this activity. There are factors outside of SCE’s control that contribute to the recorded costs for this activity. The number of storms as well as the severity of each storm can lead to variances from the forecast. For these reasons the recorded costs can overrun or underrun when compared to authorized in any given year.</t>
  </si>
  <si>
    <t xml:space="preserve">As discussed above in Section IV, the 2024 authorized value was not based on SCE’s anticipated spend or needs for 2024. Instead, it was derived from SCE’s TY 2021 GRC authorization for calendar year 2021 with escalation per Decision D.23-11-096.
The overrun compared to the imputed authorized value is explained by the significant increase in Transformer cost-pers since SCE filed our TY 2021 GRC in August of 2019. A multitude of factors such as increased labor costs, slower production turnaround, and global supply chain constraints have all contributed to the increase in transformer costs. Although the industry has stabilized since the significant price increases experienced between 2021 and 2022, the higher cost-pers experienced have not decreased and are presently considered the current standard pricing. This has affected all transformer types, which resulted in SCE spending over authorized in 2024. Since 2021, approximate price increases have been as follows: 
- Overhead transformers: 2.2x price increase 
- Single Phase Padmount transformers: 2.5x price increase 
- Three Phase Padmount transformers: 2.5x price increase 
- Burd transformers: 2.1x price increase 
- Subway transformers: 4.3x price increase 
SCE notes that our 2024 recorded spend is in line with our TY 2025 GRC forecast (which was developed in late 2022) for calendar year 2024 as that forecast was able to capture some of the increases in unit costs. </t>
  </si>
  <si>
    <t>As discussed above in Section IV, the 2024 authorized value was not based on SCE’s anticipated spend or needs for 2024. Instead, it was derived from SCE’s TY 2021 GRC authorization for calendar year 2021 with escalation per Decision D.23-11-096. SCE notes that our 2024 recorded spend and recorded work units is more in line with our TY 2025 GRC forecast (which was developed in late 2022) for calendar year 2024. However, similar to 2021 – 2023, SCE underspent and executed in the DVVC program in 2024 due to some supply chain shortages of the necessary Programmable Capacitor Controls (PCCs).</t>
  </si>
  <si>
    <t>For Enhanced Overhead Inspections and Remediations, the main drivers that led to 2024 recorded Capital expenses higher than authorized were the increased cost of distribution remediations, due to unexpected inflation rates, and an increase in the volume of those remediations. SCE realized increased costs for remediations compared to the Track 4 forecasted costs that were developed in early 2022. The 2024 forecast for distribution remediations was based on 4,200 units, However, the actual 2024 recorded volume was higher at 5,436 units, primarily due to an increase in the find rate. Additionally, some inspections in late 2023 required remediation work that was completed in 2024.</t>
  </si>
  <si>
    <t>As discussed above in Section IV, the 2024 authorized value was not based on SCE’s anticipated spend or needs for 2024. Instead, it was derived from SCE’s TY 2021 GRC authorization for calendar year 2021 with escalation per Decision D.23-11-096. SCE notes that our 2024 recorded spend and completed work units are in line with our TY 2025 GRC forecast for calendar year 2024. (Our TY 2025 GRC forecast for calendar year 2024 was developed in late 2022).  The main driver for the variance between the 2024 imputed authorized values and the recorded values is the increase in the recorded unit costs compared to the forecast costs when SCE filed our TY 2021 GRC application in August 2019.</t>
  </si>
  <si>
    <t>As discussed above in Section IV, the 2024 authorized value was not based on SCE’s anticipated spend or needs for 2024. Instead, it was derived from SCE’s TY 2021 GRC authorization for calendar year 2021 with escalation per Decision D.23-11-096.  SCE notes that our 2024 recorded spend and units removed is in line with our TY 2025 GRC forecast (which was developed in late 2022) for calendar year 2024.  Similar to previous years, the demand for power transformers, coupled with supply chain constraints, escalated the individual cost per unit which is the cause of the higher spend per unit removed compared to the TY 2021 GRC forecast and authorized amounts</t>
  </si>
  <si>
    <t>As discussed above in Section IV, the 2024 authorized value was not based on SCE’s anticipated spend or needs for 2024. Instead, it was derived from SCE’s TY 2021 GRC authorization for calendar year 2021 with escalation per Decision D.23-11-096.
There was an underrun in this program compared to the imputed authorized due to various reasons. There was a reduction in LED conversions due to lower-than-expected demand from cities signing up for LED conversion. Also, Streetlight breakdown costs were lower due to less work identified by districts (there was less required Street Light maintenance work performed due to the installation of more efficient LEDs). SCE notes that our 2024 recorded spend is in line with our TY 2025 GRC forecast (which was developed in late 2022) for calendar year 2024.</t>
  </si>
  <si>
    <t xml:space="preserve">As discussed above in Section IV, the 2024 authorized value was not based on SCE’s anticipated spend or needs for 2024. Instead, it was derived from SCE’s TY 2021 GRC authorization for calendar year 2021 with escalation per Decision D.23-11-096.
As noted in our variance explanation, the perceived underspend and execution is a result of the Post Test Year Escalation methodology. SCE’s recorded spend and completed units were generally in line with our TY 2025 GRC forecast for calendar year 2024 which was developed in late 2022. However, SCE continues to experience some supply chain constraints associated with some of the higher voltage circuit breakers which prevented SCE from executing to the imputed authorized levels. SCE also experienced increased overall equipment costs compared to the unit cost forecasts developed in 2019 for the TY 2021 GRC Application.  </t>
  </si>
  <si>
    <t>Following the directives outlined in Track 1 of SCE's 2021 GRC D.21-08-036, the Underground Structures Replacement Program focused on replacing structures classified as Grade D and F. As a result, SCE completed more vault replacements which have significantly higher unit costs compared to shoring and CPRR projects. This resulted in an increase in overall costs compared to authorized.</t>
  </si>
  <si>
    <t>With respect to targeted undergrounding, SCE completed approximately 12 miles in 2024, which was approximately 9 miles below authorized.  The primary reason for lower overall execution is due to delays in permitting, agency constraints, and some delays in a request for proposal (RFP) from contractors for the undergrounding work. However, SCE recorded approximately $11M or 23% more than authorized due to spend from rollover projects started in 2023 and spend for future projects with in-service dates beyond 2024. SCE also experienced slightly higher costs per mile of undergrounding. SCE had initially forecast $2.3M per mile, but actual costs were approximately $2.7M per mile. The higher cost per mile was due to shifting and starting some more complex projects in 2024 that were initially scheduled for 2025. The projects scheduled for 2025 consisted of a more difficult project scope (i.e. re-routing, terrain, civil construction) resulting in a higher cost.</t>
  </si>
  <si>
    <t>SCE completed 757 out of the planned 1,050 miles in 2024, which was ~293 or 28% below authorized. The lower overall execution was driven by environmental and permit constraints, weather impacts (i.e., heat restrictions), and resource limitations due to the company reprioritizing other emergent wildfire-related work (i.e., undergrounding). Additionally, there was a lower work in progress spend due to a decrease in the initial 2025 WMP strive target amount of 850 miles to 600 miles   of covered conductor. As SCE progressed in its covered conductor deployment, less scope remained for execution, and target achievement became more sensitive to constraints such as environmental reviews and permitting. Further, SCE outperformed its covered conductor WMP targets for 2022 and 2023, reducing the necessity to complete certain covered conductor miles in 2024 and 2025   . This resulted in fewer designs being completed and less construction started.</t>
  </si>
  <si>
    <t>Beginning in 2018, SCE temporarily curtailed its underground cable replacement efforts to reallocate resources towards emergent wildfire risk mitigation activities. As wildfire activities began to stabilize, SCE was able to refocus on infrastructure replacement efforts, gradually ramping up towards historical norms starting in 2023. In 2024, we continued to accelerate the replacement of aging and degraded underground cables and components to mitigate public safety and reliability risks. SCE also experienced higher unit costs than originally estimated in the TY 2021 GRC.</t>
  </si>
  <si>
    <t xml:space="preserve">SCE underspent and completed less eliminations in 2024 as several projects (Maywood, Montebello, Bristol, Muscoy, Hoyt and Modoc) installation dates were deferred to 2025 due to delays in acquiring the required permits. SCE is diligently working to complete these projects in 2025 as feasible. While SCE has not fully executed all projected scope for these delayed installations, these are multi-year projects and SCE is executing the work not requiring permits, in order to minimize the impact of the in-service date delays.  </t>
  </si>
  <si>
    <t>SCE does not currently have any additional scope for this program planned. The 2021 GRC Decision did not authorize any costs for DFA, however when the 2021 GRC Track 1 Final Decision was issued in August 2021, SCE had already scoped 25 units for completion in 2022. Given the costs already spent on those units, it was prudent for SCE to complete those installations. Further, as the 2021 GRC Track 1 Final Decision contemplated a final pilot study, it was reasonable for SCE to conduct a study analyzing the results of the pilot. It was also reasonable for SCE to incur these costs to preserve the function of existing DFA installations and determine the future direction of SCE’s use of the technology.</t>
  </si>
  <si>
    <t>This GRC Activity is on-going but not be an indefinite program. SCE is generally proceeding as planned.</t>
  </si>
  <si>
    <t xml:space="preserve">This GRC activity is on-going with no pre-defined end date. SCE did not have a Capital forecast for 2023 in our TY 2021 GRC application which was similar for 2024 when we filed our Track 4 Application. In 2018, SCE could not have foreseen the need to further refine its fast curve settings as it was just beginning to use this technology to mitigate wildfire risk on its HFRA circuits. And, as it gained experience with fast curve settings, SCE learned they could be refined to improve their performance. Further, SCE’s initial plans for HFRA sectionalizing devices involved installing new devices and relocating existing ones only at the boundary of HFRA. However, in late 2019 and after it developed its 2021 GRC forecast, SCE began to consider installing additional RARs to further sectionalize its circuits within and/or near HFRA boundaries and help mitigate the considerable impacts of PSPS events on customers and communities affected by PSPS events. This was similar when SCE filed our Track 4 Application in May of 2022. </t>
  </si>
  <si>
    <t xml:space="preserve">The GRC Activity Underground Switch Replacements is ongoing with no pre-defined end date currently established. While SCE is generally proceeding as planned from 2021 – 2024 we did continue to ramp up our execution of this IR program to historical norm levels.  </t>
  </si>
  <si>
    <t>The variance in 2024 compared to the imputed authorized values is driven by several key factors. First, SCE experienced costs for installation of deferred units from previous years in 2024. Second, as mentioned in previous years, SCE is seeing increased equipment costs of over 250% from the time SCE filed our TY 2021 GRC application in August 2019. Lastly, SCE did see increases in labor costs which all are contributing to higher spend.</t>
  </si>
  <si>
    <t>SCE notes that most projects in Grid Reliability are FERC jurisdictional. The Grid Reliability Projects 2024 recorded costs were below authorized due to continued delays with the Riverside Transmission Reliability Project (RTRP). In 2024, the CPUC denied the City of Norco’s Petition for Modification to underground a portion of the project. SCE also experienced delays in other projects such as the Cerritos Channel Transmission Line Relocation Project, Annual Transmission Reliability Assessment (ATRA) Protection Upgrades, the Lugo 500 kV Substation Breaker Installation Project, and the Pardee-Sylmar No.1 &amp; No.2 230 kV Line Rating Increase Project.  These projects were delayed for various reasons including licensing, permitting, outage availability, and/or delays with pre-cursor projects. Lower expenditures on these projects was partially offset by higher incurred 2024 costs on Eldorado-Lugo-Mohave and Laguna Bell-Mesa 230 kV, which was due to delays in prior years shifting more work to 2024. SCE also had emergent projects that incurred recorded costs that were not included in its forecast, though the overall recorded amount for these emergent projects was less than $1M total.</t>
  </si>
  <si>
    <t>As discussed above in Section IV, the 2024 authorized value was not based on SCE’s anticipated spend or needs for 2024. Instead, it was derived from SCE’s TY 2021 GRC authorization for calendar year 2021 with escalation per Decision D.23-11-096.   
The 2024 overspend compared to the imputed authorized value from the TY 2021 GRC for the Protection of Grid Infrastructure is attributable to several interrelated drivers. 
First, a portion of the 2024 expenditures reflects costs for deferred projects and programs from the 2021–2023 period, necessary to meet baseline security objectives for preexisting Tier 2 sites. Secondly, when preparing the 2021 GRC in 2019, SCE forecasted the need to upgrade four Tier 2 sites scheduled for 2020-2023. However, the Tier Program experienced a substantial increase in critical workload following the reclassification of additional substations to Tier 2 and Tier 3. This added an additional nine Tier 2 sites due to their elevated their risk profiles and operational priority which is consistent with SCE’s TY 2025 GRC forecast. Third, the 2024 authorized amount was established based on planning assumptions and unit cost estimates from 2019, which did not account for subsequent changes in program scope, increased risk profile, or implementation complexity. Lastly, prevailing market conditions led to escalations in labor and material costs beyond those originally forecasted in our TY 2021 GRC, further contributing to the cost variance. The confluence of these factors resulted in a year-end expenditure exceeding the authorized amount for this programmatic area.</t>
  </si>
  <si>
    <t>As discussed above in Section IV, the 2024 authorized value was not based on SCE’s anticipated spend or needs for 2024. Instead, it was derived from SCE’s TY 2021 GRC authorization for calendar year 2021 with escalation per Decision 23-11-096. SCE notes that our 2024 recorded spend is more in line with our TY 2025 GRC forecast (which was developed in late 2022) for calendar year 2024.  
The 2024 overspend variance for the Protection of Major Business Function is primarily due to unanticipated emergent work at our service centers required to address critical system vulnerabilities identified during the reporting period. These activities were not included in SCE’s TY 2021 GRC forecast which was filed in August 2019. The TY 2021 GRC forecast did not reflect the current risk environment, the emergence of new security technology measures, or the increased operational complexity of modernizing legacy systems. In addition, labor and material costs escalated materially beyond the initial TY 2021 GRC projections due to ongoing supply chain pressures and labor market constraints. Collectively, these technical and market-driven factors contributed to actual expenditures exceeding the imputed authorized amount for this activity in 2024.</t>
  </si>
  <si>
    <t xml:space="preserve">As discussed above in Section IV, the 2024 authorized value was not based on SCE’s anticipated spend or needs for 2024. Instead, it was derived from SCE’s TY 2021 GRC authorization for calendar year 2021 with escalation per Decision D.23-11-096.   
The variance is attributable to additional work required at satellite substations that connect to the primary originating substation at which Substation Automaton System (SAS) and relays that were installed and beyond what was forecasted in our TY 2021 GRC application. Additionally, there were recorded costs in 2024 from carryover projects from previous years and overall increased material costs above what was forecasted in our TY 2021 GRC.  </t>
  </si>
  <si>
    <t>The authorized amount for Substation Capital Breakdown Maintenance was based on five-year average of historical recorded costs when SCE filed our TY 2021 GRC Application in August of 2019. SCE notes that our 2024 recorded spend is in line with our TY 2025 GRC forecast (which was developed in late 2022) for calendar year 2024.   
In 2024, SCE overspent the imputed authorized amount from the TY 2021 GRC due to a higher volume of reactive maintenance that can vary year over year. Additionally, breakdown maintenance, like reactive maintenance, is necessarily unpredictable in terms of how much work must be accomplished in a given year. This is why SCE used a five-year historical average to forecast the expenditures. As such, yearly totals can fluctuate based on the amount and magnitude of the breakdown maintenance required. In 2024, SCE experienced a higher overall number of emergent/reactive maintenance than originally forecast in the 2021 GRC.</t>
  </si>
  <si>
    <t>As discussed above in Section IV, the 2024 authorized value was not based on SCE’s anticipated spend or needs for 2024. Instead, it was derived from SCE’s TY 2021 GRC authorization for calendar year 2021 with escalation per Decision D.23-11-096.   
SCE notes that our 2024 recorded spend is in line with our TY 2025 GRC forecast (which was developed in late 2022) for calendar year 2024. However fewer replacements were completed due to supply chain constraints for substation transformers and Fire Climate Zone (FCZ) constraints which impacts SCE’s ability to work in certain areas. Additionally, SCE is seeing increased equipment costs of over 250% compared to the forecast developed back in 2019 for our TY 2021 GRC.</t>
  </si>
  <si>
    <t xml:space="preserve">As discussed above in Section IV, the 2024 authorized value was not based on SCE’s anticipated spend or needs for 2024. Instead, it was derived from SCE’s TY 2021 GRC authorization for calendar year 2021 with escalation per Decision D.23-11-096.
Similarly, to 2021 – 2023 the variance from 2024 imputed authorized to recorded in the Transmission Capital Maintenance Program is primarily due to underspend in sub-activities for SCE’s Transmission Corrosion Program and Tower Maintenance. SCE experienced resource constraints and delays in its process of onboarding consulting services, impacting the start of planned mitigation work. Additionally, the activities housed in SCE’s Transmission Infrastructure Replacement Program also experienced scheduling delays due to permitting and construction schedule challenges. SCE is continuing its ongoing efforts to address the backlog of Transmission Capital Maintenance work. SCE is addressing the backlog of work by prioritizing preventive and reactive work identified through overhead and underground inspection programs to proactively replace obsolete or aging equipment and structures. SCE notes that the 2024 recorded spend is more generally aligned with our TY 2025 GRC application forecast for calendar year 2024 that was developed in late 2022.  </t>
  </si>
  <si>
    <t>SCE remains committed to making progress on all projects within the TLRR Portfolio. Most projects and associated costs under the TLRR Program are FERC-jurisdictional. SCE presents the program capital expenditures as total company since projects or programs are not necessarily 100% CPUC or 100% FERC. Providing the total company dollar amount enables a review of the entire program costs as opposed to a partial project or program spend. TLRR projects can fall under the exemptions listed in General Order (GO) 131D (GO-131E) while others will require full permitting and become licensing projects. To address Energy Division’s feedback on our 2021 RSAR, we continue to communicate that progress in quarterly letters to the CPUC Safety Enforcement Division (SED) and in semi-annual letters to WECC. 
SCE continued to experience project delays in the TLRR Portfolio resulting in 2024 recorded to be less than authorized. Several projects in the TLRR Portfolio were delayed while SCE assessed the root cause of a material failure. The delayed projects were reinitiated in late 2023, which resulted in the deferral of construction to 2025. In addition, SCE’s TLRR projects that require licensing continued to experience delays related to the licensing and permitting process. The licensing and permitting delays continue to impact Eagle Mountain-Blythe 161 kV subtransmission project, Ivanpah-Control 115kV subtransmission project, Gorman-Kern River 66kV subtransmission project, Control Silver Peak 55kV subtransmission project and Eldorado-Lugo-Pisgah 220 kV transmission project.</t>
  </si>
  <si>
    <t>The decrease in the number of Transmission Pole Loading Program (PLP) replacements and its associated costs compared to authorized is primarily attributed to two key factors. First, there was a lower volume of PLP assessments that required completion compared to the GRC authorized forecast. Second, there was a lower pole failure rate experienced during the inspection phase, resulting in fewer non-compliant poles requiring replacement</t>
  </si>
  <si>
    <t>As discussed above in Section IV, the 2024 authorized value was not based on SCE’s anticipated spend or needs for 2024. Instead, it was derived from SCE’s TY 2021 GRC authorization for calendar year 2021 with escalation per Decision D.23-11-096.   
SCE’s 2021 GRC did not forecast projects or costs for the 2024 calendar year; rather the 2024 GRC Activity authorized amount of $12.776 million presented above is based on an escalation of the $12.292 million 2021 CPUC-authorized GRC cost approval for the Hydro – Dams and Waterways GRC Activity.  
As SCE explained during the discovery phase of the 2025 GRC proceeding, in 2023, Southern California experienced multiple atmospheric rivers, the greatest snowpack/snowmelt in recorded history and a hurricane event. Each of these unexpected weather-driven events had major impacts on most of SCE’s dam safety-related projects which are located at high elevations. Some of SCE’s dams remained snowed-in and inaccessible until mid-August, while many of the reservoirs remained at full capacity until after Labor Day. Furthermore, the atmospheric rivers experienced during the earlier part of 2023 negatively impacted many dam access roads, requiring repair work and limiting SCE’s access to the projects following snowmelt. At higher elevation, winter conditions oftentimes begin in mid-October, therefore the highly unusual conditions experienced in 2023 prevented SCE from 1) beginning construction at most high elevation projects planned for 2023, and 2) conducting critical field investigations to inform projects that were forecasted to begin construction in 2024 and beyond. The delayed field investigations also delayed other aspects of the projects such as obtaining the necessary approvals/permits from state and federal agencies by approximately one year. Deferring most of the in-progress work planned in 2023 by one year subsequently had cascading impacts on other dam safety related projects planned for 2024 and beyond. 
In addition to the aforementioned weather-driven events that delayed many 2023 projects into 2024 and subsequent years, SCE had two emergent Dams and Waterways projects with exceptional recorded costs. These two projects, the Dam 7 Fishwater Generator and the Big Creek Canyon Repave, between them had total recorded costs of $15.781 million. These projects and work deferred from 2023 to 2024 led to higher spending than the historical levels forecast in the 2021 GRC.</t>
  </si>
  <si>
    <t>Pursuant to contractual obligations and FERC license responsibilities, SCE is required to repair and maintain the water conveyance system as part of the decommissioning process.  In the 2021 GRC Final Decision, the CPUC approved $0.408 million annually for SCE to address the required repair and maintenance. The 2024 GRC Activity authorized cost of $0.424 million is based on an escalation of the 2021 GRC authorized cost.  
This CPUC authorized amount was consistent with recorded capital expenditures to repair and maintain the System but did not cover physical decommissioning activities at San Gorgonio because the timeline for decommissioning activities was unclear at the time due to water rights disputes between the U.S. Forest Service (USFS) and local Participating Entities.  Then in 2020 the Apple Fire burned through the San Gorgonio watershed and caused significant damage to the water conveyance system, rendering it inoperable, and stopped the delivery of water to the Participating Entities. In 2021, SCE obtained approval from FERC and other resource agencies to reconstruct a section of the water conveyance system from the South Fork Diversion to Raywood Flat (referred to as Flowline No. 1 Phase 1). The reconstruction of this section of flowline was conducted in 2022 and restored a portion of the water delivery (per the Participating Entities water rights) to the San Gorgonio River. 
In 2023, spring runoff from significant storm events and tropical storm Hillary in August caused extensive erosion in the San Gorgonio watershed and damaged the water conveyance system, which included the complete removal of the East Fork Diversion and severe road damage that restricted access to the project area and prevented access at some locations.  
SCE’s recorded costs in 2024 were to resume the necessary physical decommissioning work (including road and water conveyance system repairs), which was exacerbated by the 2023 winter storms and tropical storm Hillary. Thus the 2024 recorded cost was higher than the authorized amount for repair and maintenance under the 2021 GRC final decision.</t>
  </si>
  <si>
    <t xml:space="preserve">SCE started decommissioning Solar Photovoltaic Program (SPVP) sites that were not part of our TY 2021 GRC forecast, which the 2024 authorized is based on. While SCE has reasonably operated and maintained its SPVP assets, as demonstrated in the Commission’s annual ERRA review of operations, the assets have undergone significant wear and tear since the first solar plant entered service in 2008 and recent wiring and component failures have caused hotspots and localized roof fires on occupied buildings. As noted in our TY 2025 GRC, SCE has determined that decommissioning the SPVP sites is the least cost option. Further, de-energization of the solar systems, followed by removal of the infrastructure, will remove the identified risks associated with the current conditions and is the least-cost option for customers. The decommissioning of the SPVP sites is the driver for the recorded spending over the imputed authorized amount for 2024.  </t>
  </si>
  <si>
    <t xml:space="preserve">This GRC activity is on-going with no pre-defined end date, but the work may vary on annual basis. </t>
  </si>
  <si>
    <t>As discussed above in Section IV, the 2024 authorized value was not based on SCE’s anticipated spend or needs for 2024. Instead, it was derived from SCE’s TY 2021 GRC authorization for calendar year 2021 with escalation per Decision D.23-11-096. 
As a scheduling coordinator, SCE enters into contracts to provide scheduling coordinator services to meet the CAISO and CPUC requirements for investor-owned utility load serving entities. Similar to 2021 – 2023, SCE was the scheduling coordinator for a smaller number of new resources than when SCE filed its TY 2021 GRC application. SCE notes that our 2024 recorded spend is in line with our TY 2025 GRC forecast (which was developed in late 2022) for calendar year 2024.</t>
  </si>
  <si>
    <t>As discussed above in Section IV, the 2024 authorized value was not based on SCE’s anticipated spend or needs for 2024. Instead, it was derived from SCE’s TY 2021 GRC authorization for calendar year 2021 with escalation per Decision D.23-11-096. 
The variance in 2024 compared to the imputed authorized values is driven by several key factors. First, SCE experienced costs for installation of deferred units from previous years in 2024 (Crown, Cabazon and Dalton). Second, as mentioned in previous years, SCE is seeing increased equipment and labor costs from the time SCE filed our TY 2021 GRC application in August 2019 for certain projects, such as Lighthipe, Gavilan, and Moneta. Lastly, SCE has deferred some installation dates for some projects due to material delays (Arcadia, Pearl, Marion and Graham); these are multi-year projects and SCE is executing the work to minimize impact to the in-service dates.</t>
  </si>
  <si>
    <t>As discussed above in Section IV, the 2024 authorized value was not based on SCE’s anticipated spend or needs for 2024. Instead, it was derived from SCE’s TY 2021 GRC authorization for calendar year 2021 with escalation per Decision D.23-11-096. 
SCE believes it is more appropriate to compare the 2024 recorded costs to our TY 2025 forecast for calendar year 2024 (which was developed in late 2022). SCE’s recorded spending for the sub-activities End User Computing Maintenance, Services, &amp; Replacement and Technology Adoption were in line with our TY 2025 forecast. The recorded spending was above the imputed authorized value for these sub-activities for the following reasons: 
End User – While spending is in line with the TY 2025 GRC forecast, SCE is experiencing increasing needs in the business for rugged and high-performance devices, as well as enterprise programs and OU needs (such as Corporate Real Estate projects, Windows 11 Refresh projects, and Wildfire Initiatives), which have driven the purchase of thousands of new devices, monitors, and audio-visual equipment. 
Technology Adoption - While spending is in line with the TY 2025 GRC forecast, the higher recorded expenditures compared to the imputed authorized value is due to the need to complete the migration of the Data Center Data platform to the Cloud Data Platform as discussed in our TY 2025 GRC Application. This growth in SCE’s Cloud platforms will require enhanced disaster recovery and business resiliency strategies, as well as greater automation, cost management, compliance, and identity governance. 
SCE did record less than our TY 2025 GRC forecast for the sub-activity Data Center Infrastructure due to the postponement of certain hardware refreshes that SCE still has available vendor support.</t>
  </si>
  <si>
    <t>As discussed above in Section IV, the 2024 authorized value was not based on SCE’s anticipated spend or needs for 2024. Instead, it was derived from SCE’s TY 2021 GRC authorization for calendar year 2021 with escalation per Decision D.23-11-096. 
SCE overspent its imputed authorized amount in 2024 due to the need to support high-priority business capabilities in the NextGen ERP project, which recorded $72.4 million in 2024, and was not contemplated in the portfolio-based spending allocation developed in the 2021 GRC.1
NextGen ERP serves as a roadmap to enhance business processes, improve application functionality, and provide advanced tools for employees. It drives ERP transformation by streamlining and modernizing processes and systems across the ERP landscape. The project will deliver a fully integrated, accessible, and governed data foundation across Operations and Finance, leveraging SAP’s cloud and AI-enabled platforms for continuous innovation.</t>
  </si>
  <si>
    <t xml:space="preserve">The GRC Activity Substation Switchrack Rebuild is an on-going activity with no pre-defined end date. As noted in SCE’s variance explanations, challenges resulted from some delays and deferrals.  </t>
  </si>
  <si>
    <t>This GRC Activity is on-going with no pre-defined end date. SCE is generally proceeding as planned, however has overspent compared to authorized.</t>
  </si>
  <si>
    <t xml:space="preserve">The GRC Activity Distribution Substation Plan Substations is on-going with no pre-defined end date. The costs and project types will vary year to year based on grid needs assessments. Please refer to variance explanations for details on cancelled/deferred projects. </t>
  </si>
  <si>
    <t xml:space="preserve">The GRC Activity TSP is on-going with no pre-defined end date. The costs and project types will vary year to year based on grid needs assessments. Please refer to variance explanations for details on cancelled/deferred projects.   </t>
  </si>
  <si>
    <t>This GRC activity is on-going however, it may not be an indefinite program. As noted in our previous variance explanations, the under-authorized spend is due to SCE’s decision in mid-2020 to select Private LTE (PLTE) technology as the solution for the new Field Area Network (FAN) instead of the Mesh Radio Network (MRN) technology.</t>
  </si>
  <si>
    <t>This GRC activity is on-going however, it may not be an indefinite program. As noted in our variance explanation, SCE is experiencing some delays with the deployment of GMS. Please refer to variance explanation for additional details.</t>
  </si>
  <si>
    <t>AT</t>
  </si>
  <si>
    <t>AU</t>
  </si>
  <si>
    <t>AV</t>
  </si>
  <si>
    <t>AW</t>
  </si>
  <si>
    <t>AX</t>
  </si>
  <si>
    <t>AY</t>
  </si>
  <si>
    <t>AZ</t>
  </si>
  <si>
    <t>BA</t>
  </si>
  <si>
    <t>BB</t>
  </si>
  <si>
    <t>BC</t>
  </si>
  <si>
    <t>BD</t>
  </si>
  <si>
    <t>BE</t>
  </si>
  <si>
    <t>BF</t>
  </si>
  <si>
    <t xml:space="preserve">The 4 kV Cutovers – Load Growth Driven Program addresses overloads on 4 kV circuits and substations due to load growth in areas that these circuits and substations serve. To maintain safe and reliable service to the customers that are currently served from islanded 4 kV systems, SCE plans to cutover sections of circuit or full circuits that do not have adequate operational flexibility. </t>
  </si>
  <si>
    <t>The costs incurred for intrusive pole inspections of distribution poles. Intrusive inspections require inspectors with proper training and experience to drill into the pole's exterior to identify and measure the extent of internal decay which is typically undetectable with external observation alone. Additionally, the inspector does a visual inspection of the exterior of the pole to check for damage.</t>
  </si>
  <si>
    <t>The Programmable Capacitor Control (PCC) Replacement Program and the associated Distribution Volt VAR Control (DVVC) algorithm are implemented at SCE to allow for Conservation Voltage Regulation (CVR) to decrease energy consumption, while maintaining reliable voltage delivery to SCE customers.</t>
  </si>
  <si>
    <t>Grid Reliability Projects are planned on the portion of SCE’s system under CAISO’s operational control.  They are developed as part of CAISO’s Transmission Planning Process (TPP) and are required to support reliability and compliance with NERC, WECC, and CAISO system performance standards and criteria.</t>
  </si>
  <si>
    <t xml:space="preserve">SCE Hydro operates seventy-six generating units at thirty-five powerhouses. Water turbines convert the flow of high-pressure water into rotary motion or mechanical energy, which the generators convert into electrical power. The high-pressure water and rotary motion cause wear and tear on the turbine units. The heat created by a generator when producing electrical power also causes wear and tear on the generator bearings and windings. If timely repairs are not performed when warranted, unit failure is inevitable. Therefore, turbines and generators receive annual maintenance and inspections. </t>
  </si>
  <si>
    <t xml:space="preserve">Hydro - Relicensing executes the requirements of FERC relicensing and new license implementation projects, including Minimum Instream Flow Upgrades and Campground Infrastructure Refurbishments/Replacements.  </t>
  </si>
  <si>
    <t>Transmission and Distribution Grid Operations activities including Management and Operation of the Grid Control Center. Includes the cost of labor and other expenses incurred by SCE's centralized control centers for real time electric operations encompassing transmission and distribution systems. Activities include execution of California Independent System Operator (CAISO) instructions regarding the operations of the SCE electrical system under CAISO operational control; develop and maintain switching procedures under CAISO purview; coordinate planned outages consistent with CAISO approval; and maintaining situation awareness. Includes related costs such as: transportation expenses; meals, traveling, lodging, and incidental expenses; division overhead; and supply and tool expense. Also includes Informational Technology as Grid Network Solutions is responsible for the overall health and performance of SCE’s communications network and Supervisory Control and Data Acquisition (SCADA) systems used to monitor and control the company’s electric grid and conduct daily business operations.</t>
  </si>
  <si>
    <t xml:space="preserve">SCE owns and maintains over 680,000 lights in our service territory. Most streetlights on SCE's system are concrete electroliers with High Pressure Sodium Vapor (HPSV) luminaires. SCE plans to install LED technology that is more energy efficient and requires less maintenance as compared to HPSV luminaires. </t>
  </si>
  <si>
    <t xml:space="preserve">This maintenance activity captures the labor, equipment, and other material costs to remove and replace failed substation equipment. </t>
  </si>
  <si>
    <t xml:space="preserve">Transmission Claim captures the expenditures associated with casualty damage to Transmission facilities, such as cars hitting and damaging poles. Claim damage events are random and are beyond SCE’s control. Claims work is performed to repair or replace damaged facilities, restore service, and return the system to normal operating conditions. The costs recorded to this activity are almost entirely in response to pole and tower damage, or wire down events caused by third parties. </t>
  </si>
  <si>
    <t>SCE-02 Vol: 1 Pt. 1</t>
  </si>
  <si>
    <t>SCE-02 Vol: 4 Pt. 2</t>
  </si>
  <si>
    <t xml:space="preserve">SCE-06 Vol: 5 </t>
  </si>
  <si>
    <t xml:space="preserve">SCE-04 Vol: 1  </t>
  </si>
  <si>
    <t xml:space="preserve">SCE-04 Vol: 5  </t>
  </si>
  <si>
    <t>SCE-02 Vol: 4 Pt. 1</t>
  </si>
  <si>
    <t xml:space="preserve">SCE-05 Vol: 1  </t>
  </si>
  <si>
    <t>SCE-02 Vol: 3</t>
  </si>
  <si>
    <t xml:space="preserve">SCE-02 Vol: 4 Pt. 1  </t>
  </si>
  <si>
    <t xml:space="preserve">SCE-05 Vol: 2  </t>
  </si>
  <si>
    <t xml:space="preserve">SCE-04 Vol: 3 </t>
  </si>
  <si>
    <t>SCE-02 Vol: 1 Pt. 2</t>
  </si>
  <si>
    <t xml:space="preserve">SCE-02 Vol: 5  </t>
  </si>
  <si>
    <t xml:space="preserve">SCE-04 Vol: 2  </t>
  </si>
  <si>
    <t xml:space="preserve">SCE-02 Vol: 5 </t>
  </si>
  <si>
    <t xml:space="preserve">SCE-06 Vol: 4  </t>
  </si>
  <si>
    <t>SCE-02 Vol: 1 Pt. 3</t>
  </si>
  <si>
    <t>SCE-04 Vol: 4</t>
  </si>
  <si>
    <t xml:space="preserve">SCE-02 Vol: 3  </t>
  </si>
  <si>
    <t xml:space="preserve">SCE-02 Vol: 3 </t>
  </si>
  <si>
    <t xml:space="preserve">SCE-04 Vol: 4  </t>
  </si>
  <si>
    <t xml:space="preserve">SCE-06 Vol: 1 Pt. 1  </t>
  </si>
  <si>
    <t>SCE-06 Vol: 1 Pt. 2</t>
  </si>
  <si>
    <t>SCE-02 Vol: 5</t>
  </si>
  <si>
    <t>SCE-02 Vol: 2</t>
  </si>
  <si>
    <t xml:space="preserve">SCE-02 Vol: 2  </t>
  </si>
  <si>
    <t xml:space="preserve">SCE-02 Vol: 4 Pt. 2 </t>
  </si>
  <si>
    <t>SCE-04 Vol: 2</t>
  </si>
  <si>
    <t>WPSCE02V4P1ChIIBkA. P. 208</t>
  </si>
  <si>
    <t>WPSCE02V1P2 pp. 83 - 86</t>
  </si>
  <si>
    <t>WPSCE02V5, pp. 214-215; 216 - 218</t>
  </si>
  <si>
    <t>2024 Variance Explanation (If Required)</t>
  </si>
  <si>
    <t xml:space="preserve">As discussed above in Section IV, the 2024 authorized value was not based on SCE’s anticipated spend or projects for 2024. Instead, it was derived from SCE’s TY 2021 GRC authorization for calendar year 2021 with escalation per Decision D.23-11-096. This is especially relevant for specific project related activities, such as Distribution Substation Plan Substations where they type of work and overall forecasted spend can vary year over year depending on load growth. Since SCE did not have a bottoms up or any forecast for 2024 in our TY 2021 GRC Application SCE feels it is more appropriate to compare our recorded spend to our TY 2025 GRC Application forecast for calendar year 2024. SCE notes that it is reasonable and not unusual for some projects that were previously requested and authorized to be delayed, extended, or continue over multiple rate case cycles. Additionally, SCE may experience emergent project needs that were not anticipated or forecasted at the time of a GRC application. In 2024, SCE experienced delays in projects, carryover spend from previously delayed/deferred projects and spend on emergent projects, resulting in an underspend compared to an imputed authorized value and our TY 2025 GRC forecast for 2024. 
In 2024, SCE incurred costs associated with some projects, such as Garnett 115/33 and Hathaway 66/12, that were deferred from an earlier in service date. For example, the Hathaway project’s construction start date was postponed due to delivery delays in materials. The project is subject to civil, electrical and test go back work and is scheduled to be completed by the end of 2025 (original in-service date of August 2023).  
In 2024, SCE also experienced some cancellations of certain projects, such as Hinson, Kramer and Vista Substations, resulting in SCE not incurring approximately $25 million that was originally forecast for these projects.  SCE has revaluated these projects, and the scope was able to be absorbed into other future DSP projects. 
Finally, in 2024, SCE recorded approximately $9M for emergent projects that were not part of our original forecast. For example, SCE spent approximately $2.3M in North Oaks 66/16 to increase the transformer capacity and $1.5M at Soquel 66/12 to add a 12.0 kv circuit to the system. SCE notes that some of the scope of deferred or canceled project may be subsumed in these emergent projects. </t>
  </si>
  <si>
    <t>As discussed above in Section IV, the 2024 authorized value was not based on SCE’s anticipated spend or projects for 2024. Instead, it was derived from SCE’s TY 2021 GRC authorization for calendar year 2021 with escalation per Decision D.23-11-096. This is especially relevant for specific project related activities, such as Transmission Substation Plan (TSP) where the type of work and overall forecasted spend can vary year over year depending on load growth. Since SCE did not have a bottoms up or any forecast for 2024 in our TY 2021 GRC Application SCE feels it is more appropriate to compare our recorded spend to our TY 2025 GRC Application forecast for calendar year 2024. SCE notes that it is reasonable and not unusual for some projects that were previously requested and authorized to be delayed, extended, or continue over multiple rate case cycles. Additionally, SCE may experience emergent project needs that were not anticipated or forecasted at the time of a GRC application. In 2024, SCE experienced delays in projects, carryover spend from previously delayed/deferred projects and spend on emergent projects, resulting in an underspend compared to an imputed authorized value and our TY 2025 GRC forecast for 2024. 
In 2024, SCE incurred some underspend due to deferrals of certain projects. The Kramer-Holgate ($3.5M delayed from June 2024 to May 2025) and Mesa-Narrows ($3.3M delayed from June 2025 to February 2026) projects were delayed due to outage constraints impacting constructability. The Oasis - Palmdale - Quartz Hill 66 kV Subtransmission Line reconductor ($6.3M) and Del Sur - Lancaster - Riteaid 66 kV Line Reconductor/Rebuild ($10.9 million) were also both delayed from June 2024 to June 2026 due to delays in permitting. Additionally, SCE canceled the Rector project which was scheduled to be completed in conjunction with some substation infrastructure replacement work ($4.1M forecasted spend for Rector in TSP in 2024). The load growth scope for that now canceled project was able to be subsumed in other emergent TSP projects that had approximately $282,000 in spend in 2024.
In 2024, SCE also recorded approximately $6M for emergent projects that were not part of our original forecast. For example, SCE spent approximately $3M on a Santa Barbara: 230kV N-2 Line Contingency System and upgrading the Irvine 66/12 (D) switchracks, all associated circuit breakers and installing a new Mechanical Electrical Equipment Room (MEER) system.</t>
  </si>
  <si>
    <t>Track 4 Workpaper Link</t>
  </si>
  <si>
    <t>BG</t>
  </si>
  <si>
    <t>RAMP Control/Mitigation</t>
  </si>
  <si>
    <t>BH</t>
  </si>
  <si>
    <t>BI</t>
  </si>
  <si>
    <t>GRC WP Hyperlink - Track 1</t>
  </si>
  <si>
    <t>GRC WP Hyperlink - Track 4 (As Applicable)</t>
  </si>
  <si>
    <t>GRC Track 1/Track 4 Workpaper Reference</t>
  </si>
  <si>
    <t>WP SCE-04 Vol. 05A, Part 1 pp. 390 - 405 / Workpapers SCE-Tr.4-02</t>
  </si>
  <si>
    <t>WPSCE04V5Pt2 pp. 71 - 77 / Workpapers SCE-Tr.4-02</t>
  </si>
  <si>
    <t>WPSCE04V5Pt2 pp. 93 -101 / Workpapers SCE-Tr.4-02</t>
  </si>
  <si>
    <t>SCE did not request any capital associated with this activity in the TY 2021 GRC. / Workpapers SCE-Tr.4-02</t>
  </si>
  <si>
    <t>WPSCE04V5Pt2 pp. 55 - 58 / Workpapers SCE-Tr.4-02</t>
  </si>
  <si>
    <t>WPSCE-04Vol.05A, pp. 346 - 350 / Workpapers SCE-Tr.4-02</t>
  </si>
  <si>
    <t>WPSCE04V05APt01 pp. 247 - 262 / Workpapers SCE-Tr.4-02</t>
  </si>
  <si>
    <t>SCE-04 Vol: 5 / SCE-02: Direct Testimony in Support of GRC Track 4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</si>
</sst>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Times New Roman"/>
      <family val="1"/>
    </font>
    <font>
      <sz val="11"/>
      <color theme="1"/>
      <name val="Times New Roman"/>
      <family val="1"/>
    </font>
    <font>
      <sz val="11"/>
      <name val="Times New Roman"/>
      <family val="1"/>
    </font>
    <font>
      <b/>
      <sz val="11"/>
      <color rgb="FF000000"/>
      <name val="Times New Roman"/>
      <family val="1"/>
    </font>
    <font>
      <b/>
      <sz val="11"/>
      <color rgb="FFFFFFFF"/>
      <name val="Times New Roman"/>
      <family val="1"/>
    </font>
    <font>
      <b/>
      <sz val="11"/>
      <color rgb="FFFF0000"/>
      <name val="Times New Roman"/>
      <family val="1"/>
    </font>
    <font>
      <sz val="11"/>
      <color rgb="FF000000"/>
      <name val="Times New Roman"/>
      <family val="1"/>
    </font>
    <font>
      <sz val="11"/>
      <color theme="0"/>
      <name val="Times New Roman"/>
      <family val="1"/>
    </font>
    <font>
      <sz val="11"/>
      <color rgb="FFFF0000"/>
      <name val="Times New Roman"/>
      <family val="1"/>
    </font>
    <font>
      <i/>
      <sz val="11"/>
      <color rgb="FF000000"/>
      <name val="Times New Roman"/>
      <family val="1"/>
    </font>
    <font>
      <b/>
      <sz val="11"/>
      <name val="Times New Roman"/>
      <family val="1"/>
    </font>
    <font>
      <b/>
      <sz val="11"/>
      <color theme="0"/>
      <name val="Times New Roman"/>
      <family val="1"/>
    </font>
    <font>
      <u/>
      <sz val="11"/>
      <color theme="10"/>
      <name val="Times New Roman"/>
      <family val="1"/>
    </font>
    <font>
      <i/>
      <sz val="11"/>
      <name val="Times New Roman"/>
      <family val="1"/>
    </font>
  </fonts>
  <fills count="6">
    <fill>
      <patternFill patternType="none"/>
    </fill>
    <fill>
      <patternFill patternType="gray125"/>
    </fill>
    <fill>
      <patternFill patternType="solid">
        <fgColor rgb="FF203764"/>
        <bgColor indexed="64"/>
      </patternFill>
    </fill>
    <fill>
      <patternFill patternType="solid">
        <fgColor rgb="FFDDEBF7"/>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1" fillId="0" borderId="0"/>
    <xf numFmtId="43" fontId="1" fillId="0" borderId="0" applyFont="0" applyFill="0" applyBorder="0" applyAlignment="0" applyProtection="0"/>
  </cellStyleXfs>
  <cellXfs count="151">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6" fillId="3" borderId="1" xfId="0" applyFont="1" applyFill="1" applyBorder="1" applyAlignment="1">
      <alignment vertical="center" wrapText="1"/>
    </xf>
    <xf numFmtId="0" fontId="7" fillId="2" borderId="1"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vertical="center"/>
    </xf>
    <xf numFmtId="0" fontId="4" fillId="0" borderId="1" xfId="0" applyFont="1" applyBorder="1" applyAlignment="1">
      <alignment vertical="center" wrapText="1"/>
    </xf>
    <xf numFmtId="6" fontId="4" fillId="0" borderId="1" xfId="0" applyNumberFormat="1" applyFont="1" applyBorder="1" applyAlignment="1">
      <alignment vertical="center" wrapText="1"/>
    </xf>
    <xf numFmtId="9" fontId="4" fillId="0" borderId="1" xfId="1"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Alignment="1">
      <alignment vertical="center" wrapText="1"/>
    </xf>
    <xf numFmtId="0" fontId="2" fillId="0" borderId="1" xfId="3" applyBorder="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center" vertical="center" wrapText="1"/>
    </xf>
    <xf numFmtId="6" fontId="8" fillId="0" borderId="0" xfId="0" applyNumberFormat="1" applyFont="1" applyAlignment="1">
      <alignment horizontal="center" wrapText="1"/>
    </xf>
    <xf numFmtId="6" fontId="8" fillId="0" borderId="0" xfId="0" applyNumberFormat="1" applyFont="1" applyAlignment="1">
      <alignment horizontal="center" vertical="center" wrapText="1"/>
    </xf>
    <xf numFmtId="6" fontId="3" fillId="0" borderId="0" xfId="0" applyNumberFormat="1" applyFont="1" applyAlignment="1">
      <alignment horizontal="center" wrapText="1"/>
    </xf>
    <xf numFmtId="0" fontId="9" fillId="0" borderId="1" xfId="0" applyFont="1" applyBorder="1" applyAlignment="1">
      <alignment vertical="center" wrapText="1"/>
    </xf>
    <xf numFmtId="0" fontId="4" fillId="0" borderId="1" xfId="0" applyFont="1" applyBorder="1" applyAlignment="1">
      <alignmen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9" fillId="0" borderId="2"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1" xfId="0" applyFont="1" applyBorder="1" applyAlignment="1">
      <alignment wrapText="1"/>
    </xf>
    <xf numFmtId="0" fontId="10" fillId="0" borderId="0" xfId="0" applyFont="1" applyAlignment="1">
      <alignment vertical="center"/>
    </xf>
    <xf numFmtId="9" fontId="11" fillId="0" borderId="0" xfId="0" applyNumberFormat="1" applyFont="1"/>
    <xf numFmtId="166" fontId="11" fillId="0" borderId="0" xfId="0" applyNumberFormat="1" applyFont="1" applyAlignment="1">
      <alignment horizontal="center"/>
    </xf>
    <xf numFmtId="0" fontId="11" fillId="0" borderId="0" xfId="0" applyFont="1"/>
    <xf numFmtId="0" fontId="4" fillId="0" borderId="0" xfId="0" applyFont="1" applyAlignment="1">
      <alignment horizontal="center" vertical="center"/>
    </xf>
    <xf numFmtId="6" fontId="4" fillId="0" borderId="0" xfId="0" applyNumberFormat="1" applyFont="1"/>
    <xf numFmtId="0" fontId="10" fillId="0" borderId="0" xfId="0" applyFont="1" applyAlignment="1">
      <alignment horizontal="center" vertical="center"/>
    </xf>
    <xf numFmtId="0" fontId="5"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Alignment="1">
      <alignment horizontal="center"/>
    </xf>
    <xf numFmtId="0" fontId="10" fillId="0" borderId="0" xfId="0" applyFont="1" applyAlignment="1">
      <alignment vertical="center" wrapText="1"/>
    </xf>
    <xf numFmtId="0" fontId="4" fillId="0" borderId="3" xfId="0" applyFont="1" applyBorder="1" applyAlignment="1">
      <alignment vertical="center" wrapText="1"/>
    </xf>
    <xf numFmtId="0" fontId="6" fillId="0" borderId="1" xfId="0" applyFont="1" applyBorder="1" applyAlignment="1">
      <alignment vertical="center" wrapText="1"/>
    </xf>
    <xf numFmtId="0" fontId="9" fillId="0" borderId="1" xfId="0" applyFont="1" applyBorder="1" applyAlignment="1">
      <alignment horizontal="center" vertical="center"/>
    </xf>
    <xf numFmtId="164" fontId="4" fillId="0" borderId="1" xfId="2"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6" fontId="11" fillId="0" borderId="1" xfId="0" applyNumberFormat="1" applyFont="1" applyBorder="1" applyAlignment="1">
      <alignment vertical="center" wrapText="1"/>
    </xf>
    <xf numFmtId="9" fontId="4" fillId="0" borderId="1" xfId="0" applyNumberFormat="1" applyFont="1" applyBorder="1" applyAlignment="1">
      <alignment vertical="center" wrapText="1"/>
    </xf>
    <xf numFmtId="9" fontId="11" fillId="0" borderId="1" xfId="0" applyNumberFormat="1" applyFont="1" applyBorder="1" applyAlignment="1">
      <alignment vertical="center" wrapText="1"/>
    </xf>
    <xf numFmtId="165" fontId="4" fillId="0" borderId="1" xfId="1" applyNumberFormat="1" applyFont="1" applyFill="1" applyBorder="1" applyAlignment="1">
      <alignment horizontal="center" vertical="center" wrapText="1"/>
    </xf>
    <xf numFmtId="165" fontId="4" fillId="0" borderId="1" xfId="0" applyNumberFormat="1" applyFont="1" applyBorder="1" applyAlignment="1">
      <alignment horizontal="center" vertical="center"/>
    </xf>
    <xf numFmtId="165" fontId="4" fillId="0" borderId="1" xfId="1" applyNumberFormat="1" applyFont="1" applyFill="1" applyBorder="1" applyAlignment="1">
      <alignment vertical="center" wrapText="1"/>
    </xf>
    <xf numFmtId="165" fontId="11" fillId="0" borderId="1" xfId="1" applyNumberFormat="1" applyFont="1" applyBorder="1" applyAlignment="1">
      <alignment vertical="center" wrapText="1"/>
    </xf>
    <xf numFmtId="9" fontId="4" fillId="0" borderId="1" xfId="1" applyNumberFormat="1" applyFont="1" applyFill="1" applyBorder="1" applyAlignment="1">
      <alignment horizontal="center" vertical="center" wrapText="1"/>
    </xf>
    <xf numFmtId="9" fontId="11" fillId="0" borderId="1" xfId="1"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164" fontId="4" fillId="0" borderId="1" xfId="2"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165" fontId="4" fillId="0" borderId="1" xfId="1" applyNumberFormat="1" applyFont="1" applyBorder="1" applyAlignment="1">
      <alignment horizontal="center" vertical="center" wrapText="1"/>
    </xf>
    <xf numFmtId="165" fontId="4" fillId="0" borderId="1" xfId="1" applyNumberFormat="1" applyFont="1" applyBorder="1" applyAlignment="1">
      <alignment vertical="center" wrapText="1"/>
    </xf>
    <xf numFmtId="0" fontId="4" fillId="0" borderId="2" xfId="0" applyFont="1" applyBorder="1" applyAlignment="1">
      <alignment horizontal="center" vertical="center" wrapText="1"/>
    </xf>
    <xf numFmtId="0" fontId="11" fillId="0" borderId="0" xfId="0" applyFont="1" applyAlignment="1">
      <alignment wrapText="1"/>
    </xf>
    <xf numFmtId="164" fontId="4" fillId="0" borderId="0" xfId="0" applyNumberFormat="1" applyFont="1"/>
    <xf numFmtId="9" fontId="4" fillId="0" borderId="0" xfId="0" applyNumberFormat="1" applyFont="1"/>
    <xf numFmtId="0" fontId="6" fillId="3" borderId="0" xfId="0" applyFont="1" applyFill="1" applyBorder="1" applyAlignment="1">
      <alignment vertical="center" wrapText="1"/>
    </xf>
    <xf numFmtId="0" fontId="13"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0" borderId="7" xfId="0" applyFont="1" applyFill="1" applyBorder="1" applyAlignment="1">
      <alignment vertical="center" wrapText="1"/>
    </xf>
    <xf numFmtId="0" fontId="5" fillId="0" borderId="0" xfId="0" applyFont="1"/>
    <xf numFmtId="6" fontId="13" fillId="0" borderId="0" xfId="0" applyNumberFormat="1" applyFont="1" applyAlignment="1">
      <alignment horizontal="center" wrapText="1"/>
    </xf>
    <xf numFmtId="9" fontId="5" fillId="0" borderId="1" xfId="1" applyNumberFormat="1" applyFont="1" applyFill="1" applyBorder="1" applyAlignment="1">
      <alignment horizontal="center" vertical="center" wrapText="1"/>
    </xf>
    <xf numFmtId="9" fontId="5" fillId="0" borderId="1" xfId="1" applyNumberFormat="1" applyFont="1" applyBorder="1" applyAlignment="1">
      <alignment horizontal="center" vertical="center" wrapText="1"/>
    </xf>
    <xf numFmtId="9" fontId="11" fillId="0" borderId="1" xfId="0" applyNumberFormat="1" applyFont="1" applyFill="1" applyBorder="1" applyAlignment="1">
      <alignment vertical="center" wrapText="1"/>
    </xf>
    <xf numFmtId="9"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166" fontId="5" fillId="0" borderId="0" xfId="0" applyNumberFormat="1" applyFont="1" applyAlignment="1">
      <alignment horizontal="center"/>
    </xf>
    <xf numFmtId="6" fontId="5" fillId="0" borderId="0" xfId="0" applyNumberFormat="1" applyFont="1"/>
    <xf numFmtId="0" fontId="13" fillId="0" borderId="0" xfId="0" applyFont="1" applyAlignment="1">
      <alignment horizontal="center" vertical="center"/>
    </xf>
    <xf numFmtId="164" fontId="5" fillId="0" borderId="1" xfId="0" applyNumberFormat="1" applyFont="1" applyBorder="1" applyAlignment="1">
      <alignment horizontal="center" vertical="center" wrapText="1"/>
    </xf>
    <xf numFmtId="164" fontId="5" fillId="0" borderId="1" xfId="2"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164" fontId="5" fillId="0" borderId="1" xfId="2" applyNumberFormat="1" applyFont="1" applyFill="1" applyBorder="1" applyAlignment="1">
      <alignment vertical="center" wrapText="1"/>
    </xf>
    <xf numFmtId="164" fontId="5" fillId="0" borderId="1" xfId="2" applyNumberFormat="1" applyFont="1" applyBorder="1" applyAlignment="1">
      <alignment vertical="center" wrapText="1"/>
    </xf>
    <xf numFmtId="0" fontId="6" fillId="0" borderId="1" xfId="0" applyFont="1" applyFill="1" applyBorder="1" applyAlignment="1">
      <alignment horizontal="center"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7" fillId="2" borderId="1" xfId="0" applyFont="1" applyFill="1" applyBorder="1" applyAlignment="1">
      <alignment vertical="center"/>
    </xf>
    <xf numFmtId="0" fontId="14"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1" xfId="3" applyFont="1" applyFill="1" applyBorder="1" applyAlignment="1">
      <alignment horizontal="center" vertical="center"/>
    </xf>
    <xf numFmtId="9" fontId="5" fillId="0" borderId="1" xfId="0" applyNumberFormat="1" applyFont="1" applyFill="1" applyBorder="1" applyAlignment="1">
      <alignment vertical="center" wrapText="1"/>
    </xf>
    <xf numFmtId="9" fontId="5"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165" fontId="11" fillId="0" borderId="1" xfId="1" applyNumberFormat="1" applyFont="1" applyBorder="1" applyAlignment="1">
      <alignment horizontal="center" vertical="center" wrapText="1"/>
    </xf>
    <xf numFmtId="165" fontId="11" fillId="0" borderId="1" xfId="1" applyNumberFormat="1" applyFont="1" applyFill="1" applyBorder="1" applyAlignment="1">
      <alignment horizontal="center" vertical="center" wrapText="1"/>
    </xf>
    <xf numFmtId="164" fontId="4" fillId="0" borderId="1" xfId="0" applyNumberFormat="1" applyFont="1" applyBorder="1" applyAlignment="1">
      <alignment vertical="center" wrapText="1"/>
    </xf>
    <xf numFmtId="1" fontId="4" fillId="0" borderId="1" xfId="0" applyNumberFormat="1" applyFont="1" applyBorder="1" applyAlignment="1">
      <alignment horizontal="center" vertical="center"/>
    </xf>
    <xf numFmtId="165" fontId="11" fillId="0" borderId="1" xfId="1" applyNumberFormat="1" applyFont="1" applyFill="1" applyBorder="1" applyAlignment="1">
      <alignment vertical="center" wrapText="1"/>
    </xf>
    <xf numFmtId="9" fontId="11" fillId="0" borderId="1" xfId="1" applyNumberFormat="1" applyFont="1" applyFill="1" applyBorder="1" applyAlignment="1">
      <alignment horizontal="center" vertical="center" wrapText="1"/>
    </xf>
    <xf numFmtId="164" fontId="5" fillId="0" borderId="1" xfId="0" applyNumberFormat="1" applyFont="1" applyBorder="1"/>
    <xf numFmtId="0" fontId="4" fillId="0" borderId="1" xfId="0" applyFont="1" applyBorder="1" applyAlignment="1">
      <alignment horizontal="center"/>
    </xf>
    <xf numFmtId="0" fontId="4" fillId="0" borderId="1" xfId="0" applyFont="1" applyBorder="1" applyAlignment="1">
      <alignment horizontal="right" vertical="center"/>
    </xf>
    <xf numFmtId="164" fontId="5" fillId="0" borderId="1" xfId="0" applyNumberFormat="1" applyFont="1" applyFill="1" applyBorder="1" applyAlignment="1">
      <alignment horizontal="center" vertical="center" wrapText="1"/>
    </xf>
    <xf numFmtId="0" fontId="14" fillId="0" borderId="0" xfId="0" applyFont="1" applyAlignment="1">
      <alignment vertical="center"/>
    </xf>
    <xf numFmtId="0" fontId="3" fillId="0" borderId="0" xfId="0" applyFont="1"/>
    <xf numFmtId="165" fontId="4" fillId="4" borderId="1" xfId="0" applyNumberFormat="1" applyFont="1" applyFill="1" applyBorder="1" applyAlignment="1">
      <alignment horizontal="center" vertical="center"/>
    </xf>
    <xf numFmtId="0" fontId="4" fillId="0" borderId="6" xfId="0" applyFont="1" applyBorder="1" applyAlignment="1">
      <alignment horizontal="center" vertical="center" wrapText="1"/>
    </xf>
    <xf numFmtId="1" fontId="4" fillId="4" borderId="1"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1" xfId="0" applyFont="1" applyBorder="1"/>
    <xf numFmtId="3" fontId="4" fillId="0" borderId="1" xfId="0" applyNumberFormat="1" applyFont="1" applyFill="1" applyBorder="1" applyAlignment="1">
      <alignment horizontal="center" vertical="center"/>
    </xf>
    <xf numFmtId="165" fontId="5" fillId="0" borderId="1" xfId="1" applyNumberFormat="1" applyFont="1" applyFill="1" applyBorder="1" applyAlignment="1">
      <alignment horizontal="center" vertical="center" wrapText="1"/>
    </xf>
    <xf numFmtId="0" fontId="4" fillId="0" borderId="3" xfId="0" applyFont="1" applyBorder="1" applyAlignment="1">
      <alignment horizontal="center" vertical="center" wrapText="1"/>
    </xf>
    <xf numFmtId="3" fontId="4" fillId="0" borderId="1" xfId="0" applyNumberFormat="1" applyFont="1"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wrapText="1"/>
    </xf>
    <xf numFmtId="0" fontId="13" fillId="0" borderId="1" xfId="0" applyFont="1" applyBorder="1" applyAlignment="1">
      <alignment vertical="center" wrapText="1"/>
    </xf>
    <xf numFmtId="0" fontId="5" fillId="0" borderId="1" xfId="0" applyFont="1" applyBorder="1" applyAlignment="1">
      <alignment horizontal="center" vertical="center"/>
    </xf>
    <xf numFmtId="6" fontId="5" fillId="0" borderId="1" xfId="0" applyNumberFormat="1" applyFont="1" applyBorder="1" applyAlignment="1">
      <alignment vertical="center" wrapText="1"/>
    </xf>
    <xf numFmtId="9" fontId="5" fillId="0" borderId="1" xfId="0" applyNumberFormat="1" applyFont="1" applyBorder="1" applyAlignment="1">
      <alignment vertical="center" wrapText="1"/>
    </xf>
    <xf numFmtId="165" fontId="5" fillId="0" borderId="1" xfId="0" applyNumberFormat="1" applyFont="1" applyBorder="1" applyAlignment="1">
      <alignment horizontal="center" vertical="center"/>
    </xf>
    <xf numFmtId="165" fontId="5" fillId="0" borderId="1" xfId="1" applyNumberFormat="1" applyFont="1" applyFill="1" applyBorder="1" applyAlignment="1">
      <alignment vertical="center" wrapText="1"/>
    </xf>
    <xf numFmtId="165" fontId="5" fillId="0" borderId="1" xfId="1" applyNumberFormat="1" applyFont="1" applyBorder="1" applyAlignment="1">
      <alignment vertical="center" wrapText="1"/>
    </xf>
    <xf numFmtId="164" fontId="5" fillId="0" borderId="1" xfId="2" applyNumberFormat="1" applyFont="1" applyBorder="1" applyAlignment="1">
      <alignment horizontal="center" vertical="center" wrapText="1"/>
    </xf>
    <xf numFmtId="165" fontId="5" fillId="0" borderId="1" xfId="0" applyNumberFormat="1" applyFont="1" applyFill="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5" fillId="0" borderId="1" xfId="0" applyFont="1" applyBorder="1" applyAlignment="1">
      <alignment vertical="center"/>
    </xf>
    <xf numFmtId="0" fontId="15" fillId="0" borderId="1" xfId="3"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6">
    <cellStyle name="Comma" xfId="1" builtinId="3"/>
    <cellStyle name="Comma 2" xfId="5" xr:uid="{76650744-C7F5-4424-810C-02B266A4C411}"/>
    <cellStyle name="Currency" xfId="2" builtinId="4"/>
    <cellStyle name="Hyperlink" xfId="3" builtinId="8"/>
    <cellStyle name="Normal" xfId="0" builtinId="0"/>
    <cellStyle name="Normal 2" xfId="4" xr:uid="{0A6E57F1-B19C-489A-8226-7B63E24951F6}"/>
  </cellStyles>
  <dxfs count="0"/>
  <tableStyles count="1" defaultTableStyle="TableStyleMedium2" defaultPivotStyle="PivotStyleLight16">
    <tableStyle name="Invisible" pivot="0" table="0" count="0" xr9:uid="{956CF2C2-33AF-4E67-9B2F-918DDE88B3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b:/t/Public/regpublic/EQOwXXK1X01Pmy9yoxU9rmoBJki-fn5QxLJx9YuFFqxDMA" TargetMode="External"/><Relationship Id="rId117" Type="http://schemas.openxmlformats.org/officeDocument/2006/relationships/hyperlink" Target="../../../../../../../:b:/t/Public/regpublic/EWKYScVT4v1GuK5_NpJgLycB6FXHXfg-4x33VqoPF-E71Q" TargetMode="External"/><Relationship Id="rId21" Type="http://schemas.openxmlformats.org/officeDocument/2006/relationships/hyperlink" Target="../../../../../../../:b:/t/Public/regpublic/EQiStRgC31ZJorySG77u3aEBtN-_2iokTDfcXTB35dP9jg" TargetMode="External"/><Relationship Id="rId42" Type="http://schemas.openxmlformats.org/officeDocument/2006/relationships/hyperlink" Target="../../../../../../../:b:/t/Public/regpublic/EW2bic-elgtJqYhxMmrnkdMB4K4eq20_ucMxGOjlqHOeNA" TargetMode="External"/><Relationship Id="rId47" Type="http://schemas.openxmlformats.org/officeDocument/2006/relationships/hyperlink" Target="../../../../../../../:b:/t/Public/regpublic/Ed6q8DnxyH9Mg2BSR1n9dnQBIBfuSZo4dj1X4FuIMFPXdg" TargetMode="External"/><Relationship Id="rId63" Type="http://schemas.openxmlformats.org/officeDocument/2006/relationships/hyperlink" Target="../../../../../../../:b:/t/Public/regpublic/ERy4Bs1NlYpEjYdIEj0RYwABNVfj6xYPLHJ7WJLr55Rjug" TargetMode="External"/><Relationship Id="rId68" Type="http://schemas.openxmlformats.org/officeDocument/2006/relationships/hyperlink" Target="../../../../../../../:b:/t/Public/regpublic/EcgsJyXe7u5BsqmB7yt4PHYB04ZJAsHxtyAL3_RDdpBNzQ" TargetMode="External"/><Relationship Id="rId84" Type="http://schemas.openxmlformats.org/officeDocument/2006/relationships/hyperlink" Target="../../../../../../../:b:/t/Public/regpublic/EcgsJyXe7u5BsqmB7yt4PHYB04ZJAsHxtyAL3_RDdpBNzQ" TargetMode="External"/><Relationship Id="rId89" Type="http://schemas.openxmlformats.org/officeDocument/2006/relationships/hyperlink" Target="../../../../../../../:b:/t/Public/regpublic/Eb3jHFdfmxFJiQS5pjA1kh0B5RVYfdh4HsrfOuJQTYqOEg" TargetMode="External"/><Relationship Id="rId112" Type="http://schemas.openxmlformats.org/officeDocument/2006/relationships/hyperlink" Target="../../../../../../../:b:/t/Public/regpublic/EUgKPwP6Y9ZOr5V3B0FpBOoBuFNfpJtuazFIIoMewfg3nw" TargetMode="External"/><Relationship Id="rId16" Type="http://schemas.openxmlformats.org/officeDocument/2006/relationships/hyperlink" Target="../../../../../../../:b:/t/Public/regpublic/EQiStRgC31ZJorySG77u3aEBtN-_2iokTDfcXTB35dP9jg" TargetMode="External"/><Relationship Id="rId107" Type="http://schemas.openxmlformats.org/officeDocument/2006/relationships/hyperlink" Target="../../../../../../../:b:/t/Public/regpublic/EbV2OXf1jwRDhcHZcy6u4EoBFUr5lfqHl2UlNUvWWZHbvA" TargetMode="External"/><Relationship Id="rId11" Type="http://schemas.openxmlformats.org/officeDocument/2006/relationships/hyperlink" Target="../../../../../../../:b:/t/Public/regpublic/EQiStRgC31ZJorySG77u3aEBtN-_2iokTDfcXTB35dP9jg" TargetMode="External"/><Relationship Id="rId32" Type="http://schemas.openxmlformats.org/officeDocument/2006/relationships/hyperlink" Target="../../../../../../../:b:/t/Public/regpublic/EQiStRgC31ZJorySG77u3aEBtN-_2iokTDfcXTB35dP9jg" TargetMode="External"/><Relationship Id="rId37" Type="http://schemas.openxmlformats.org/officeDocument/2006/relationships/hyperlink" Target="../../../../../../../:b:/t/Public/regpublic/EU1Im0eTcItFhc36jNVjQDIBJzDz6aQv-_B77JD-iHyoBw" TargetMode="External"/><Relationship Id="rId53" Type="http://schemas.openxmlformats.org/officeDocument/2006/relationships/hyperlink" Target="../../../../../../../:b:/t/Public/regpublic/EUgKPwP6Y9ZOr5V3B0FpBOoBuFNfpJtuazFIIoMewfg3nw" TargetMode="External"/><Relationship Id="rId58" Type="http://schemas.openxmlformats.org/officeDocument/2006/relationships/hyperlink" Target="../../../../../../../:b:/t/Public/regpublic/EW62QxmRAB1Huf3OGoXMxWUB79cQEZ40bRUhKW2Eo9Fz9Q" TargetMode="External"/><Relationship Id="rId74" Type="http://schemas.openxmlformats.org/officeDocument/2006/relationships/hyperlink" Target="../../../../../../../:b:/t/Public/regpublic/EcgsJyXe7u5BsqmB7yt4PHYB04ZJAsHxtyAL3_RDdpBNzQ" TargetMode="External"/><Relationship Id="rId79" Type="http://schemas.openxmlformats.org/officeDocument/2006/relationships/hyperlink" Target="../../../../../../../:b:/t/Public/regpublic/EZSFYWZeDtREqeMl7ap8DqABl89nY6fE7tvLW_CAhKRkKw" TargetMode="External"/><Relationship Id="rId102" Type="http://schemas.openxmlformats.org/officeDocument/2006/relationships/hyperlink" Target="../../../../../../../:b:/t/Public/regpublic/EbV2OXf1jwRDhcHZcy6u4EoBFUr5lfqHl2UlNUvWWZHbvA" TargetMode="External"/><Relationship Id="rId123"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128" Type="http://schemas.openxmlformats.org/officeDocument/2006/relationships/printerSettings" Target="../printerSettings/printerSettings1.bin"/><Relationship Id="rId5" Type="http://schemas.openxmlformats.org/officeDocument/2006/relationships/hyperlink" Target="../../../../../../../:b:/t/Public/regpublic/EYAAXlV9KQVArBQZsWpeHgwB7tooutr6YnaFyilk_YxAIw" TargetMode="External"/><Relationship Id="rId90" Type="http://schemas.openxmlformats.org/officeDocument/2006/relationships/hyperlink" Target="../../../../../../../:b:/t/Public/regpublic/Eb3jHFdfmxFJiQS5pjA1kh0B5RVYfdh4HsrfOuJQTYqOEg" TargetMode="External"/><Relationship Id="rId95" Type="http://schemas.openxmlformats.org/officeDocument/2006/relationships/hyperlink" Target="../../../../../../../:b:/t/Public/regpublic/EYCYt5JBij9ArAb0L0LIk8cBBbbEcaxnJBc4wfKeCHeCMw" TargetMode="External"/><Relationship Id="rId19" Type="http://schemas.openxmlformats.org/officeDocument/2006/relationships/hyperlink" Target="../../../../../../../:b:/t/Public/regpublic/EQiStRgC31ZJorySG77u3aEBtN-_2iokTDfcXTB35dP9jg" TargetMode="External"/><Relationship Id="rId14" Type="http://schemas.openxmlformats.org/officeDocument/2006/relationships/hyperlink" Target="../../../../../../../:b:/t/Public/regpublic/EU1Im0eTcItFhc36jNVjQDIBJzDz6aQv-_B77JD-iHyoBw" TargetMode="External"/><Relationship Id="rId22" Type="http://schemas.openxmlformats.org/officeDocument/2006/relationships/hyperlink" Target="../../../../../../../:b:/t/Public/regpublic/EU1Im0eTcItFhc36jNVjQDIBJzDz6aQv-_B77JD-iHyoBw" TargetMode="External"/><Relationship Id="rId27" Type="http://schemas.openxmlformats.org/officeDocument/2006/relationships/hyperlink" Target="../../../../../../../:b:/t/Public/regpublic/EQOwXXK1X01Pmy9yoxU9rmoBJki-fn5QxLJx9YuFFqxDMA" TargetMode="External"/><Relationship Id="rId30" Type="http://schemas.openxmlformats.org/officeDocument/2006/relationships/hyperlink" Target="../../../../../../../:b:/t/Public/regpublic/EW2bic-elgtJqYhxMmrnkdMB4K4eq20_ucMxGOjlqHOeNA" TargetMode="External"/><Relationship Id="rId35" Type="http://schemas.openxmlformats.org/officeDocument/2006/relationships/hyperlink" Target="../../../../../../../:b:/t/Public/regpublic/EW2bic-elgtJqYhxMmrnkdMB4K4eq20_ucMxGOjlqHOeNA" TargetMode="External"/><Relationship Id="rId43" Type="http://schemas.openxmlformats.org/officeDocument/2006/relationships/hyperlink" Target="../../../../../../../:b:/t/Public/regpublic/EQOwXXK1X01Pmy9yoxU9rmoBJki-fn5QxLJx9YuFFqxDMA" TargetMode="External"/><Relationship Id="rId48" Type="http://schemas.openxmlformats.org/officeDocument/2006/relationships/hyperlink" Target="../../../../../../../:b:/t/Public/regpublic/EUgKPwP6Y9ZOr5V3B0FpBOoBuFNfpJtuazFIIoMewfg3nw" TargetMode="External"/><Relationship Id="rId56" Type="http://schemas.openxmlformats.org/officeDocument/2006/relationships/hyperlink" Target="../../../../../../../:b:/t/Public/regpublic/EW62QxmRAB1Huf3OGoXMxWUB79cQEZ40bRUhKW2Eo9Fz9Q" TargetMode="External"/><Relationship Id="rId64" Type="http://schemas.openxmlformats.org/officeDocument/2006/relationships/hyperlink" Target="../../../../../../../:b:/t/Public/regpublic/EW62QxmRAB1Huf3OGoXMxWUB79cQEZ40bRUhKW2Eo9Fz9Q" TargetMode="External"/><Relationship Id="rId69" Type="http://schemas.openxmlformats.org/officeDocument/2006/relationships/hyperlink" Target="../../../../../../../:b:/t/Public/regpublic/EcgsJyXe7u5BsqmB7yt4PHYB04ZJAsHxtyAL3_RDdpBNzQ" TargetMode="External"/><Relationship Id="rId77" Type="http://schemas.openxmlformats.org/officeDocument/2006/relationships/hyperlink" Target="../../../../../../../:b:/t/Public/regpublic/EZSFYWZeDtREqeMl7ap8DqABl89nY6fE7tvLW_CAhKRkKw" TargetMode="External"/><Relationship Id="rId100" Type="http://schemas.openxmlformats.org/officeDocument/2006/relationships/hyperlink" Target="../../../../../../../:b:/t/Public/regpublic/EdFqjjP4zNJFgQJV-a9sYgUBcZWCwq_WngFkrDDWjUWupQ" TargetMode="External"/><Relationship Id="rId105" Type="http://schemas.openxmlformats.org/officeDocument/2006/relationships/hyperlink" Target="../../../../../../../:b:/t/Public/regpublic/EbV2OXf1jwRDhcHZcy6u4EoBFUr5lfqHl2UlNUvWWZHbvA" TargetMode="External"/><Relationship Id="rId113" Type="http://schemas.openxmlformats.org/officeDocument/2006/relationships/hyperlink" Target="../../../../../../../:b:/t/Public/regpublic/EdFqjjP4zNJFgQJV-a9sYgUBcZWCwq_WngFkrDDWjUWupQ" TargetMode="External"/><Relationship Id="rId118" Type="http://schemas.openxmlformats.org/officeDocument/2006/relationships/hyperlink" Target="../../../../../../../:b:/t/Public/regpublic/EWKYScVT4v1GuK5_NpJgLycB6FXHXfg-4x33VqoPF-E71Q" TargetMode="External"/><Relationship Id="rId126"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8" Type="http://schemas.openxmlformats.org/officeDocument/2006/relationships/hyperlink" Target="../../../../../../../:b:/t/Public/regpublic/EW2bic-elgtJqYhxMmrnkdMB4K4eq20_ucMxGOjlqHOeNA" TargetMode="External"/><Relationship Id="rId51" Type="http://schemas.openxmlformats.org/officeDocument/2006/relationships/hyperlink" Target="../../../../../../../:b:/t/Public/regpublic/EaILqqcAnclJuumqb1ZARF0BV7XnpnY638kvPMuua8KKjQ" TargetMode="External"/><Relationship Id="rId72" Type="http://schemas.openxmlformats.org/officeDocument/2006/relationships/hyperlink" Target="../../../../../../../:b:/t/Public/regpublic/EcgsJyXe7u5BsqmB7yt4PHYB04ZJAsHxtyAL3_RDdpBNzQ" TargetMode="External"/><Relationship Id="rId80" Type="http://schemas.openxmlformats.org/officeDocument/2006/relationships/hyperlink" Target="../../../../../../../:b:/t/Public/regpublic/EZSFYWZeDtREqeMl7ap8DqABl89nY6fE7tvLW_CAhKRkKw" TargetMode="External"/><Relationship Id="rId85" Type="http://schemas.openxmlformats.org/officeDocument/2006/relationships/hyperlink" Target="../../../../../../../:b:/t/Public/regpublic/EaILqqcAnclJuumqb1ZARF0BV7XnpnY638kvPMuua8KKjQ" TargetMode="External"/><Relationship Id="rId93" Type="http://schemas.openxmlformats.org/officeDocument/2006/relationships/hyperlink" Target="../../../../../../../:b:/t/Public/regpublic/EWPJ0fhKYDxIgEPfYN7LUtgBZ9-_sFn2GSHN-7kazx1SUw" TargetMode="External"/><Relationship Id="rId98" Type="http://schemas.openxmlformats.org/officeDocument/2006/relationships/hyperlink" Target="../../../../../../../:b:/t/Public/regpublic/EYCYt5JBij9ArAb0L0LIk8cBBbbEcaxnJBc4wfKeCHeCMw" TargetMode="External"/><Relationship Id="rId121"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3" Type="http://schemas.openxmlformats.org/officeDocument/2006/relationships/hyperlink" Target="../../../../../../../:b:/t/Public/regpublic/EW2bic-elgtJqYhxMmrnkdMB4K4eq20_ucMxGOjlqHOeNA" TargetMode="External"/><Relationship Id="rId12" Type="http://schemas.openxmlformats.org/officeDocument/2006/relationships/hyperlink" Target="../../../../../../../:b:/t/Public/regpublic/EW62QxmRAB1Huf3OGoXMxWUB79cQEZ40bRUhKW2Eo9Fz9Q" TargetMode="External"/><Relationship Id="rId17" Type="http://schemas.openxmlformats.org/officeDocument/2006/relationships/hyperlink" Target="../../../../../../../:b:/t/Public/regpublic/EaofyrWyaGZLtZGudVDcxFQBWKSN2-OTYy0tG-EHNHxZBQ" TargetMode="External"/><Relationship Id="rId25" Type="http://schemas.openxmlformats.org/officeDocument/2006/relationships/hyperlink" Target="../../../../../../../:b:/t/Public/regpublic/EQOwXXK1X01Pmy9yoxU9rmoBJki-fn5QxLJx9YuFFqxDMA" TargetMode="External"/><Relationship Id="rId33" Type="http://schemas.openxmlformats.org/officeDocument/2006/relationships/hyperlink" Target="../../../../../../../:b:/t/Public/regpublic/EUgKPwP6Y9ZOr5V3B0FpBOoBuFNfpJtuazFIIoMewfg3nw" TargetMode="External"/><Relationship Id="rId38" Type="http://schemas.openxmlformats.org/officeDocument/2006/relationships/hyperlink" Target="../../../../../../../:b:/t/Public/regpublic/EUgKPwP6Y9ZOr5V3B0FpBOoBuFNfpJtuazFIIoMewfg3nw" TargetMode="External"/><Relationship Id="rId46" Type="http://schemas.openxmlformats.org/officeDocument/2006/relationships/hyperlink" Target="../../../../../../../:b:/t/Public/regpublic/EUgKPwP6Y9ZOr5V3B0FpBOoBuFNfpJtuazFIIoMewfg3nw" TargetMode="External"/><Relationship Id="rId59" Type="http://schemas.openxmlformats.org/officeDocument/2006/relationships/hyperlink" Target="../../../../../../../:b:/t/Public/regpublic/ERy4Bs1NlYpEjYdIEj0RYwABNVfj6xYPLHJ7WJLr55Rjug" TargetMode="External"/><Relationship Id="rId67" Type="http://schemas.openxmlformats.org/officeDocument/2006/relationships/hyperlink" Target="../../../../../../../:b:/t/Public/regpublic/EaofyrWyaGZLtZGudVDcxFQBWKSN2-OTYy0tG-EHNHxZBQ" TargetMode="External"/><Relationship Id="rId103" Type="http://schemas.openxmlformats.org/officeDocument/2006/relationships/hyperlink" Target="../../../../../../../:b:/t/Public/regpublic/EbV2OXf1jwRDhcHZcy6u4EoBFUr5lfqHl2UlNUvWWZHbvA" TargetMode="External"/><Relationship Id="rId108" Type="http://schemas.openxmlformats.org/officeDocument/2006/relationships/hyperlink" Target="../../../../../../../:b:/t/Public/regpublic/ET1GeAUiSMZNqG_p7ioO6QYBHSLHjUt_dCmbiXnUfV6eJg" TargetMode="External"/><Relationship Id="rId116" Type="http://schemas.openxmlformats.org/officeDocument/2006/relationships/hyperlink" Target="../../../../../../../:b:/t/Public/regpublic/EYc3sKbP6GlMtbjO9n9h2bMBGk3vD7yi0cIzzUWVfg6Nnw" TargetMode="External"/><Relationship Id="rId124"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20" Type="http://schemas.openxmlformats.org/officeDocument/2006/relationships/hyperlink" Target="../../../../../../../:b:/t/Public/regpublic/EQXgMUzFV8tIruTqVsvImSIBhBf1HrD9HsRb9qSJnjNJOA" TargetMode="External"/><Relationship Id="rId41" Type="http://schemas.openxmlformats.org/officeDocument/2006/relationships/hyperlink" Target="../../../../../../../:b:/t/Public/regpublic/EW2bic-elgtJqYhxMmrnkdMB4K4eq20_ucMxGOjlqHOeNA" TargetMode="External"/><Relationship Id="rId54" Type="http://schemas.openxmlformats.org/officeDocument/2006/relationships/hyperlink" Target="../../../../../../../:b:/t/Public/regpublic/EUgKPwP6Y9ZOr5V3B0FpBOoBuFNfpJtuazFIIoMewfg3nw" TargetMode="External"/><Relationship Id="rId62" Type="http://schemas.openxmlformats.org/officeDocument/2006/relationships/hyperlink" Target="../../../../../../../:b:/t/Public/regpublic/ERy4Bs1NlYpEjYdIEj0RYwABNVfj6xYPLHJ7WJLr55Rjug" TargetMode="External"/><Relationship Id="rId70" Type="http://schemas.openxmlformats.org/officeDocument/2006/relationships/hyperlink" Target="../../../../../../../:b:/t/Public/regpublic/EcgsJyXe7u5BsqmB7yt4PHYB04ZJAsHxtyAL3_RDdpBNzQ" TargetMode="External"/><Relationship Id="rId75" Type="http://schemas.openxmlformats.org/officeDocument/2006/relationships/hyperlink" Target="../../../../../../../:b:/t/Public/regpublic/EcgsJyXe7u5BsqmB7yt4PHYB04ZJAsHxtyAL3_RDdpBNzQ" TargetMode="External"/><Relationship Id="rId83" Type="http://schemas.openxmlformats.org/officeDocument/2006/relationships/hyperlink" Target="../../../../../../../:b:/t/Public/regpublic/EcgsJyXe7u5BsqmB7yt4PHYB04ZJAsHxtyAL3_RDdpBNzQ" TargetMode="External"/><Relationship Id="rId88" Type="http://schemas.openxmlformats.org/officeDocument/2006/relationships/hyperlink" Target="../../../../../../../:b:/t/Public/regpublic/Eb3jHFdfmxFJiQS5pjA1kh0B5RVYfdh4HsrfOuJQTYqOEg" TargetMode="External"/><Relationship Id="rId91" Type="http://schemas.openxmlformats.org/officeDocument/2006/relationships/hyperlink" Target="../../../../../../../:b:/t/Public/regpublic/Eb3jHFdfmxFJiQS5pjA1kh0B5RVYfdh4HsrfOuJQTYqOEg" TargetMode="External"/><Relationship Id="rId96" Type="http://schemas.openxmlformats.org/officeDocument/2006/relationships/hyperlink" Target="../../../../../../../:b:/t/Public/regpublic/EYCYt5JBij9ArAb0L0LIk8cBBbbEcaxnJBc4wfKeCHeCMw" TargetMode="External"/><Relationship Id="rId111" Type="http://schemas.openxmlformats.org/officeDocument/2006/relationships/hyperlink" Target="../../../../../../../:b:/t/Public/regpublic/EaCnM5cQ8v5Co29T4SsY79kB57YDnU2auoU30KYpOrQoMA" TargetMode="External"/><Relationship Id="rId1" Type="http://schemas.openxmlformats.org/officeDocument/2006/relationships/hyperlink" Target="../../../../../../../:b:/t/Public/regpublic/EW2bic-elgtJqYhxMmrnkdMB4K4eq20_ucMxGOjlqHOeNA" TargetMode="External"/><Relationship Id="rId6" Type="http://schemas.openxmlformats.org/officeDocument/2006/relationships/hyperlink" Target="../../../../../../../:b:/t/Public/regpublic/EW2bic-elgtJqYhxMmrnkdMB4K4eq20_ucMxGOjlqHOeNA" TargetMode="External"/><Relationship Id="rId15" Type="http://schemas.openxmlformats.org/officeDocument/2006/relationships/hyperlink" Target="../../../../../../../:b:/t/Public/regpublic/EW62QxmRAB1Huf3OGoXMxWUB79cQEZ40bRUhKW2Eo9Fz9Q" TargetMode="External"/><Relationship Id="rId23" Type="http://schemas.openxmlformats.org/officeDocument/2006/relationships/hyperlink" Target="../../../../../../../:b:/t/Public/regpublic/EW62QxmRAB1Huf3OGoXMxWUB79cQEZ40bRUhKW2Eo9Fz9Q" TargetMode="External"/><Relationship Id="rId28" Type="http://schemas.openxmlformats.org/officeDocument/2006/relationships/hyperlink" Target="../../../../../../../:b:/t/Public/regpublic/EZIZW6D8yhRErPXfp5eFsjwBuMFxpravGKSbcYDhIKzR0w" TargetMode="External"/><Relationship Id="rId36" Type="http://schemas.openxmlformats.org/officeDocument/2006/relationships/hyperlink" Target="../../../../../../../:b:/t/Public/regpublic/EUgKPwP6Y9ZOr5V3B0FpBOoBuFNfpJtuazFIIoMewfg3nw" TargetMode="External"/><Relationship Id="rId49" Type="http://schemas.openxmlformats.org/officeDocument/2006/relationships/hyperlink" Target="../../../../../../../:b:/t/Public/regpublic/EaILqqcAnclJuumqb1ZARF0BV7XnpnY638kvPMuua8KKjQ" TargetMode="External"/><Relationship Id="rId57" Type="http://schemas.openxmlformats.org/officeDocument/2006/relationships/hyperlink" Target="../../../../../../../:b:/t/Public/regpublic/ERy4Bs1NlYpEjYdIEj0RYwABNVfj6xYPLHJ7WJLr55Rjug" TargetMode="External"/><Relationship Id="rId106" Type="http://schemas.openxmlformats.org/officeDocument/2006/relationships/hyperlink" Target="../../../../../../../:b:/t/Public/regpublic/EdFqjjP4zNJFgQJV-a9sYgUBcZWCwq_WngFkrDDWjUWupQ" TargetMode="External"/><Relationship Id="rId114" Type="http://schemas.openxmlformats.org/officeDocument/2006/relationships/hyperlink" Target="../../../../../../../:b:/t/Public/regpublic/EYc3sKbP6GlMtbjO9n9h2bMBGk3vD7yi0cIzzUWVfg6Nnw" TargetMode="External"/><Relationship Id="rId119" Type="http://schemas.openxmlformats.org/officeDocument/2006/relationships/hyperlink" Target="../../../../../../../:b:/t/Public/regpublic/EWKYScVT4v1GuK5_NpJgLycB6FXHXfg-4x33VqoPF-E71Q" TargetMode="External"/><Relationship Id="rId127"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10" Type="http://schemas.openxmlformats.org/officeDocument/2006/relationships/hyperlink" Target="../../../../../../../:b:/t/Public/regpublic/EQXgMUzFV8tIruTqVsvImSIBhBf1HrD9HsRb9qSJnjNJOA" TargetMode="External"/><Relationship Id="rId31" Type="http://schemas.openxmlformats.org/officeDocument/2006/relationships/hyperlink" Target="../../../../../../../:b:/t/Public/regpublic/EW2bic-elgtJqYhxMmrnkdMB4K4eq20_ucMxGOjlqHOeNA" TargetMode="External"/><Relationship Id="rId44" Type="http://schemas.openxmlformats.org/officeDocument/2006/relationships/hyperlink" Target="../../../../../../../:b:/t/Public/regpublic/EQOwXXK1X01Pmy9yoxU9rmoBJki-fn5QxLJx9YuFFqxDMA" TargetMode="External"/><Relationship Id="rId52" Type="http://schemas.openxmlformats.org/officeDocument/2006/relationships/hyperlink" Target="../../../../../../../:b:/t/Public/regpublic/EUgKPwP6Y9ZOr5V3B0FpBOoBuFNfpJtuazFIIoMewfg3nw" TargetMode="External"/><Relationship Id="rId60" Type="http://schemas.openxmlformats.org/officeDocument/2006/relationships/hyperlink" Target="../../../../../../../:b:/t/Public/regpublic/ERy4Bs1NlYpEjYdIEj0RYwABNVfj6xYPLHJ7WJLr55Rjug" TargetMode="External"/><Relationship Id="rId65" Type="http://schemas.openxmlformats.org/officeDocument/2006/relationships/hyperlink" Target="../../../../../../../:b:/t/Public/regpublic/EU1Im0eTcItFhc36jNVjQDIBJzDz6aQv-_B77JD-iHyoBw" TargetMode="External"/><Relationship Id="rId73" Type="http://schemas.openxmlformats.org/officeDocument/2006/relationships/hyperlink" Target="../../../../../../../:b:/t/Public/regpublic/EcgsJyXe7u5BsqmB7yt4PHYB04ZJAsHxtyAL3_RDdpBNzQ" TargetMode="External"/><Relationship Id="rId78" Type="http://schemas.openxmlformats.org/officeDocument/2006/relationships/hyperlink" Target="../../../../../../../:b:/t/Public/regpublic/EZSFYWZeDtREqeMl7ap8DqABl89nY6fE7tvLW_CAhKRkKw" TargetMode="External"/><Relationship Id="rId81" Type="http://schemas.openxmlformats.org/officeDocument/2006/relationships/hyperlink" Target="../../../../../../../:b:/t/Public/regpublic/EZSFYWZeDtREqeMl7ap8DqABl89nY6fE7tvLW_CAhKRkKw" TargetMode="External"/><Relationship Id="rId86" Type="http://schemas.openxmlformats.org/officeDocument/2006/relationships/hyperlink" Target="../../../../../../../:b:/t/Public/regpublic/EcgsJyXe7u5BsqmB7yt4PHYB04ZJAsHxtyAL3_RDdpBNzQ" TargetMode="External"/><Relationship Id="rId94" Type="http://schemas.openxmlformats.org/officeDocument/2006/relationships/hyperlink" Target="../../../../../../../:b:/t/Public/regpublic/EYCYt5JBij9ArAb0L0LIk8cBBbbEcaxnJBc4wfKeCHeCMw" TargetMode="External"/><Relationship Id="rId99" Type="http://schemas.openxmlformats.org/officeDocument/2006/relationships/hyperlink" Target="../../../../../../../:b:/t/Public/regpublic/EYCYt5JBij9ArAb0L0LIk8cBBbbEcaxnJBc4wfKeCHeCMw" TargetMode="External"/><Relationship Id="rId101" Type="http://schemas.openxmlformats.org/officeDocument/2006/relationships/hyperlink" Target="../../../../../../../:b:/t/Public/regpublic/EQbT2aKpGLVAtYwp5awcsFkB-9QBwhIcGGHg9-9qKn3cHw" TargetMode="External"/><Relationship Id="rId122"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4" Type="http://schemas.openxmlformats.org/officeDocument/2006/relationships/hyperlink" Target="../../../../../../../:b:/t/Public/regpublic/EW2bic-elgtJqYhxMmrnkdMB4K4eq20_ucMxGOjlqHOeNA" TargetMode="External"/><Relationship Id="rId9" Type="http://schemas.openxmlformats.org/officeDocument/2006/relationships/hyperlink" Target="../../../../../../../:b:/t/Public/regpublic/EYAAXlV9KQVArBQZsWpeHgwB7tooutr6YnaFyilk_YxAIw" TargetMode="External"/><Relationship Id="rId13" Type="http://schemas.openxmlformats.org/officeDocument/2006/relationships/hyperlink" Target="../../../../../../../:b:/t/Public/regpublic/EQOwXXK1X01Pmy9yoxU9rmoBJki-fn5QxLJx9YuFFqxDMA" TargetMode="External"/><Relationship Id="rId18" Type="http://schemas.openxmlformats.org/officeDocument/2006/relationships/hyperlink" Target="../../../../../../../:b:/t/Public/regpublic/EaofyrWyaGZLtZGudVDcxFQBWKSN2-OTYy0tG-EHNHxZBQ" TargetMode="External"/><Relationship Id="rId39" Type="http://schemas.openxmlformats.org/officeDocument/2006/relationships/hyperlink" Target="../../../../../../../:b:/t/Public/regpublic/EW2bic-elgtJqYhxMmrnkdMB4K4eq20_ucMxGOjlqHOeNA" TargetMode="External"/><Relationship Id="rId109" Type="http://schemas.openxmlformats.org/officeDocument/2006/relationships/hyperlink" Target="../../../../../../../:b:/t/Public/regpublic/EYAAXlV9KQVArBQZsWpeHgwB7tooutr6YnaFyilk_YxAIw" TargetMode="External"/><Relationship Id="rId34" Type="http://schemas.openxmlformats.org/officeDocument/2006/relationships/hyperlink" Target="../../../../../../../:b:/t/Public/regpublic/EdFqjjP4zNJFgQJV-a9sYgUBcZWCwq_WngFkrDDWjUWupQ" TargetMode="External"/><Relationship Id="rId50" Type="http://schemas.openxmlformats.org/officeDocument/2006/relationships/hyperlink" Target="../../../../../../../:b:/t/Public/regpublic/EaILqqcAnclJuumqb1ZARF0BV7XnpnY638kvPMuua8KKjQ" TargetMode="External"/><Relationship Id="rId55" Type="http://schemas.openxmlformats.org/officeDocument/2006/relationships/hyperlink" Target="../../../../../../../:b:/t/Public/regpublic/EUgKPwP6Y9ZOr5V3B0FpBOoBuFNfpJtuazFIIoMewfg3nw" TargetMode="External"/><Relationship Id="rId76" Type="http://schemas.openxmlformats.org/officeDocument/2006/relationships/hyperlink" Target="../../../../../../../:b:/t/Public/regpublic/EcgsJyXe7u5BsqmB7yt4PHYB04ZJAsHxtyAL3_RDdpBNzQ" TargetMode="External"/><Relationship Id="rId97" Type="http://schemas.openxmlformats.org/officeDocument/2006/relationships/hyperlink" Target="../../../../../../../:b:/t/Public/regpublic/EYCYt5JBij9ArAb0L0LIk8cBBbbEcaxnJBc4wfKeCHeCMw" TargetMode="External"/><Relationship Id="rId104" Type="http://schemas.openxmlformats.org/officeDocument/2006/relationships/hyperlink" Target="../../../../../../../:b:/t/Public/regpublic/EbV2OXf1jwRDhcHZcy6u4EoBFUr5lfqHl2UlNUvWWZHbvA" TargetMode="External"/><Relationship Id="rId120" Type="http://schemas.openxmlformats.org/officeDocument/2006/relationships/hyperlink" Target="../../../../../../../:b:/t/Public/regpublic/EWKYScVT4v1GuK5_NpJgLycB6FXHXfg-4x33VqoPF-E71Q" TargetMode="External"/><Relationship Id="rId125" Type="http://schemas.openxmlformats.org/officeDocument/2006/relationships/hyperlink" Target="../../../../../../Public/regpublic/Regulatory%20Documents/Forms/AllItems.aspx?FilterField1=Clips&amp;FilterValue1=Workpapers&amp;FilterType1=Text&amp;viewid=feb4dbaf%2De338%2D4a8f%2D9621%2D913e986c668c&amp;ga=1&amp;id=%2Fteams%2FPublic%2Fregpublic%2FRegulatory%20Documents%2FPD%2FCPUC%2F21758%2FA1908013%20SCE%202021%20GRC%20Track%204%5FVarious%20Workpapers%20Track%204%20Activity%20Forecast%20Request%20%28WPSCE%20TR%2E4%2D02%29%2Epdf&amp;parent=%2Fteams%2FPublic%2Fregpublic%2FRegulatory%20Documents%2FPD%2FCPUC%2F21758" TargetMode="External"/><Relationship Id="rId7" Type="http://schemas.openxmlformats.org/officeDocument/2006/relationships/hyperlink" Target="../../../../../../../:b:/t/Public/regpublic/EW2bic-elgtJqYhxMmrnkdMB4K4eq20_ucMxGOjlqHOeNA" TargetMode="External"/><Relationship Id="rId71" Type="http://schemas.openxmlformats.org/officeDocument/2006/relationships/hyperlink" Target="../../../../../../../:b:/t/Public/regpublic/EcgsJyXe7u5BsqmB7yt4PHYB04ZJAsHxtyAL3_RDdpBNzQ" TargetMode="External"/><Relationship Id="rId92" Type="http://schemas.openxmlformats.org/officeDocument/2006/relationships/hyperlink" Target="../../../../../../../:b:/t/Public/regpublic/EYAAXlV9KQVArBQZsWpeHgwB7tooutr6YnaFyilk_YxAIw" TargetMode="External"/><Relationship Id="rId2" Type="http://schemas.openxmlformats.org/officeDocument/2006/relationships/hyperlink" Target="../../../../../../../:b:/t/Public/regpublic/EQXgMUzFV8tIruTqVsvImSIBhBf1HrD9HsRb9qSJnjNJOA" TargetMode="External"/><Relationship Id="rId29" Type="http://schemas.openxmlformats.org/officeDocument/2006/relationships/hyperlink" Target="../../../../../../../:b:/t/Public/regpublic/EU1Im0eTcItFhc36jNVjQDIBJzDz6aQv-_B77JD-iHyoBw" TargetMode="External"/><Relationship Id="rId24" Type="http://schemas.openxmlformats.org/officeDocument/2006/relationships/hyperlink" Target="../../../../../../../:b:/t/Public/regpublic/EYAAXlV9KQVArBQZsWpeHgwB7tooutr6YnaFyilk_YxAIw" TargetMode="External"/><Relationship Id="rId40" Type="http://schemas.openxmlformats.org/officeDocument/2006/relationships/hyperlink" Target="../../../../../../../:b:/t/Public/regpublic/EW2bic-elgtJqYhxMmrnkdMB4K4eq20_ucMxGOjlqHOeNA" TargetMode="External"/><Relationship Id="rId45" Type="http://schemas.openxmlformats.org/officeDocument/2006/relationships/hyperlink" Target="../../../../../../../:b:/t/Public/regpublic/EW2bic-elgtJqYhxMmrnkdMB4K4eq20_ucMxGOjlqHOeNA" TargetMode="External"/><Relationship Id="rId66" Type="http://schemas.openxmlformats.org/officeDocument/2006/relationships/hyperlink" Target="../../../../../../../:b:/t/Public/regpublic/ERy4Bs1NlYpEjYdIEj0RYwABNVfj6xYPLHJ7WJLr55Rjug" TargetMode="External"/><Relationship Id="rId87" Type="http://schemas.openxmlformats.org/officeDocument/2006/relationships/hyperlink" Target="../../../../../../../:b:/t/Public/regpublic/ET1GeAUiSMZNqG_p7ioO6QYBHSLHjUt_dCmbiXnUfV6eJg" TargetMode="External"/><Relationship Id="rId110" Type="http://schemas.openxmlformats.org/officeDocument/2006/relationships/hyperlink" Target="../../../../../../../:b:/t/Public/regpublic/EYCYt5JBij9ArAb0L0LIk8cBBbbEcaxnJBc4wfKeCHeCMw" TargetMode="External"/><Relationship Id="rId115" Type="http://schemas.openxmlformats.org/officeDocument/2006/relationships/hyperlink" Target="../../../../../../../:b:/t/Public/regpublic/EUgKPwP6Y9ZOr5V3B0FpBOoBuFNfpJtuazFIIoMewfg3nw" TargetMode="External"/><Relationship Id="rId61" Type="http://schemas.openxmlformats.org/officeDocument/2006/relationships/hyperlink" Target="../../../../../../../:b:/t/Public/regpublic/EW62QxmRAB1Huf3OGoXMxWUB79cQEZ40bRUhKW2Eo9Fz9Q" TargetMode="External"/><Relationship Id="rId82" Type="http://schemas.openxmlformats.org/officeDocument/2006/relationships/hyperlink" Target="../../../../../../../:b:/t/Public/regpublic/EcgsJyXe7u5BsqmB7yt4PHYB04ZJAsHxtyAL3_RDdpBNz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603E9-5D51-44FA-8C86-B5E3366AFD15}">
  <dimension ref="A1:BM137"/>
  <sheetViews>
    <sheetView showGridLines="0" tabSelected="1" zoomScale="70" zoomScaleNormal="70" workbookViewId="0">
      <pane xSplit="5" ySplit="7" topLeftCell="M105" activePane="bottomRight" state="frozen"/>
      <selection pane="topRight" activeCell="F1" sqref="F1"/>
      <selection pane="bottomLeft" activeCell="A8" sqref="A8"/>
      <selection pane="bottomRight" activeCell="E4" sqref="E4"/>
    </sheetView>
  </sheetViews>
  <sheetFormatPr defaultColWidth="8.7109375" defaultRowHeight="15" x14ac:dyDescent="0.25"/>
  <cols>
    <col min="1" max="1" width="0.85546875" style="41" customWidth="1"/>
    <col min="2" max="2" width="1.42578125" style="41" customWidth="1"/>
    <col min="3" max="3" width="11.7109375" style="3" customWidth="1"/>
    <col min="4" max="4" width="14" style="3" customWidth="1"/>
    <col min="5" max="5" width="37.42578125" style="6" customWidth="1"/>
    <col min="6" max="6" width="68.140625" style="6" customWidth="1"/>
    <col min="7" max="10" width="37.42578125" style="6" customWidth="1"/>
    <col min="11" max="11" width="22.140625" style="12" customWidth="1"/>
    <col min="12" max="12" width="25.42578125" style="3" customWidth="1"/>
    <col min="13" max="13" width="17.5703125" style="45" customWidth="1"/>
    <col min="14" max="15" width="17.5703125" style="14" customWidth="1"/>
    <col min="16" max="17" width="17.5703125" style="3" customWidth="1"/>
    <col min="18" max="18" width="17.5703125" style="73" customWidth="1"/>
    <col min="19" max="19" width="17.5703125" style="80" customWidth="1"/>
    <col min="20" max="23" width="17.5703125" style="3" customWidth="1"/>
    <col min="24" max="24" width="20.5703125" style="3" bestFit="1" customWidth="1"/>
    <col min="25" max="26" width="21.7109375" style="3" bestFit="1" customWidth="1"/>
    <col min="27" max="28" width="22.140625" style="3" bestFit="1" customWidth="1"/>
    <col min="29" max="29" width="20.5703125" style="3" bestFit="1" customWidth="1"/>
    <col min="30" max="30" width="26.42578125" style="3" bestFit="1" customWidth="1"/>
    <col min="31" max="31" width="21.7109375" style="3" bestFit="1" customWidth="1"/>
    <col min="32" max="32" width="22.140625" style="3" bestFit="1" customWidth="1"/>
    <col min="33" max="33" width="28.5703125" style="44" bestFit="1" customWidth="1"/>
    <col min="34" max="34" width="20.5703125" style="3" bestFit="1" customWidth="1"/>
    <col min="35" max="35" width="23.28515625" style="3" bestFit="1" customWidth="1"/>
    <col min="36" max="37" width="23.28515625" style="3" customWidth="1"/>
    <col min="38" max="38" width="58.85546875" style="6" customWidth="1"/>
    <col min="39" max="39" width="20.85546875" style="3" bestFit="1" customWidth="1"/>
    <col min="40" max="40" width="22.140625" style="3" bestFit="1" customWidth="1"/>
    <col min="41" max="41" width="20.5703125" style="3" bestFit="1" customWidth="1"/>
    <col min="42" max="42" width="20.5703125" style="45" bestFit="1" customWidth="1"/>
    <col min="43" max="43" width="23.5703125" style="3" bestFit="1" customWidth="1"/>
    <col min="44" max="44" width="21.7109375" style="3" bestFit="1" customWidth="1"/>
    <col min="45" max="45" width="22.140625" style="3" bestFit="1" customWidth="1"/>
    <col min="46" max="46" width="21.28515625" style="3" bestFit="1" customWidth="1"/>
    <col min="47" max="47" width="20.5703125" style="45" bestFit="1" customWidth="1"/>
    <col min="48" max="48" width="21.85546875" style="3" bestFit="1" customWidth="1"/>
    <col min="49" max="49" width="21.7109375" style="3" bestFit="1" customWidth="1"/>
    <col min="50" max="50" width="22.140625" style="3" bestFit="1" customWidth="1"/>
    <col min="51" max="51" width="21.28515625" style="3" bestFit="1" customWidth="1"/>
    <col min="52" max="52" width="20.5703125" style="3" bestFit="1" customWidth="1"/>
    <col min="53" max="53" width="19.5703125" style="3" customWidth="1"/>
    <col min="54" max="54" width="21.7109375" style="3" bestFit="1" customWidth="1"/>
    <col min="55" max="55" width="22.140625" style="3" bestFit="1" customWidth="1"/>
    <col min="56" max="56" width="21.28515625" style="80" bestFit="1" customWidth="1"/>
    <col min="57" max="57" width="20.5703125" style="3" bestFit="1" customWidth="1"/>
    <col min="58" max="58" width="18.7109375" style="3" customWidth="1"/>
    <col min="59" max="59" width="21.42578125" style="3" customWidth="1"/>
    <col min="60" max="60" width="14.28515625" style="3" customWidth="1"/>
    <col min="61" max="61" width="14.7109375" style="3" customWidth="1"/>
    <col min="62" max="62" width="14" style="3" customWidth="1"/>
    <col min="63" max="63" width="21.28515625" style="3" customWidth="1"/>
    <col min="64" max="64" width="69.85546875" style="6" customWidth="1"/>
    <col min="65" max="65" width="112.85546875" style="6" customWidth="1"/>
    <col min="66" max="16384" width="8.7109375" style="3"/>
  </cols>
  <sheetData>
    <row r="1" spans="1:65" x14ac:dyDescent="0.25">
      <c r="M1" s="7"/>
      <c r="N1" s="12"/>
      <c r="O1" s="12"/>
      <c r="P1" s="42"/>
      <c r="Q1" s="43"/>
      <c r="R1" s="43"/>
      <c r="S1" s="87"/>
      <c r="V1" s="43"/>
      <c r="W1" s="43"/>
      <c r="X1" s="43"/>
      <c r="AA1" s="43"/>
      <c r="AB1" s="43"/>
      <c r="AC1" s="43"/>
    </row>
    <row r="2" spans="1:65" x14ac:dyDescent="0.25">
      <c r="M2" s="15"/>
      <c r="N2" s="15"/>
      <c r="O2" s="15"/>
      <c r="P2" s="46"/>
      <c r="Q2" s="16"/>
      <c r="R2" s="16"/>
      <c r="S2" s="81"/>
      <c r="T2" s="46"/>
      <c r="V2" s="16"/>
      <c r="W2" s="18"/>
      <c r="X2" s="16"/>
      <c r="AA2" s="18"/>
      <c r="AB2" s="18"/>
      <c r="AC2" s="16"/>
      <c r="AF2" s="16"/>
      <c r="AG2" s="16"/>
      <c r="AH2" s="16"/>
      <c r="AN2" s="16"/>
      <c r="AO2" s="18"/>
      <c r="AP2" s="17"/>
      <c r="AS2" s="16"/>
      <c r="AT2" s="18"/>
      <c r="AU2" s="17"/>
      <c r="AX2" s="16"/>
      <c r="AY2" s="18"/>
      <c r="AZ2" s="16"/>
      <c r="BC2" s="16"/>
      <c r="BD2" s="81"/>
      <c r="BE2" s="16"/>
      <c r="BG2" s="16"/>
      <c r="BH2" s="15"/>
      <c r="BI2" s="15"/>
      <c r="BJ2" s="15"/>
      <c r="BK2" s="15"/>
      <c r="BL2" s="15"/>
      <c r="BM2" s="15"/>
    </row>
    <row r="3" spans="1:65" x14ac:dyDescent="0.25">
      <c r="M3" s="15"/>
      <c r="N3" s="15"/>
      <c r="O3" s="15"/>
      <c r="P3" s="46"/>
      <c r="Q3" s="46"/>
      <c r="R3" s="46"/>
      <c r="S3" s="88"/>
      <c r="T3" s="46"/>
      <c r="U3" s="46"/>
      <c r="V3" s="46"/>
      <c r="W3" s="46"/>
      <c r="X3" s="46"/>
      <c r="Y3" s="46"/>
      <c r="Z3" s="46"/>
      <c r="AA3" s="46"/>
      <c r="AB3" s="46"/>
      <c r="AC3" s="46"/>
      <c r="AD3" s="46"/>
      <c r="AF3" s="16"/>
      <c r="AG3" s="16"/>
      <c r="AH3" s="16"/>
      <c r="AN3" s="16"/>
      <c r="AO3" s="18"/>
      <c r="AP3" s="17"/>
      <c r="AS3" s="16"/>
      <c r="AT3" s="18"/>
      <c r="AU3" s="17"/>
      <c r="AX3" s="16"/>
      <c r="AY3" s="18"/>
      <c r="AZ3" s="16"/>
      <c r="BC3" s="16"/>
      <c r="BD3" s="81"/>
      <c r="BE3" s="16"/>
      <c r="BG3" s="16"/>
      <c r="BH3" s="15"/>
      <c r="BI3" s="15"/>
      <c r="BJ3" s="15"/>
      <c r="BK3" s="15"/>
      <c r="BL3" s="15"/>
      <c r="BM3" s="15"/>
    </row>
    <row r="4" spans="1:65" s="50" customFormat="1" x14ac:dyDescent="0.25">
      <c r="A4" s="47"/>
      <c r="B4" s="47"/>
      <c r="C4" s="45"/>
      <c r="D4" s="45"/>
      <c r="E4" s="14"/>
      <c r="F4" s="14"/>
      <c r="G4" s="14"/>
      <c r="H4" s="14"/>
      <c r="I4" s="14"/>
      <c r="J4" s="14"/>
      <c r="K4" s="14"/>
      <c r="L4" s="45"/>
      <c r="M4" s="45"/>
      <c r="N4" s="14"/>
      <c r="O4" s="14"/>
      <c r="P4" s="14"/>
      <c r="Q4" s="45"/>
      <c r="R4" s="48"/>
      <c r="S4" s="89"/>
      <c r="T4" s="14"/>
      <c r="U4" s="45"/>
      <c r="V4" s="14"/>
      <c r="W4" s="45"/>
      <c r="X4" s="14"/>
      <c r="Y4" s="45"/>
      <c r="Z4" s="14"/>
      <c r="AA4" s="45"/>
      <c r="AB4" s="14"/>
      <c r="AC4" s="45"/>
      <c r="AD4" s="14"/>
      <c r="AE4" s="45"/>
      <c r="AF4" s="14"/>
      <c r="AG4" s="49"/>
      <c r="AH4" s="14"/>
      <c r="AI4" s="45"/>
      <c r="AJ4" s="45"/>
      <c r="AK4" s="45"/>
      <c r="AL4" s="14"/>
      <c r="AM4" s="45"/>
      <c r="AN4" s="14"/>
      <c r="AO4" s="45"/>
      <c r="AP4" s="14"/>
      <c r="AQ4" s="45"/>
      <c r="AR4" s="14"/>
      <c r="AS4" s="45"/>
      <c r="AT4" s="14"/>
      <c r="AU4" s="45"/>
      <c r="AV4" s="14"/>
      <c r="AW4" s="45"/>
      <c r="AX4" s="14"/>
      <c r="AY4" s="45"/>
      <c r="AZ4" s="14"/>
      <c r="BA4" s="45"/>
      <c r="BB4" s="14"/>
      <c r="BC4" s="45"/>
      <c r="BD4" s="48"/>
      <c r="BE4" s="45"/>
      <c r="BF4" s="14"/>
      <c r="BG4" s="14"/>
      <c r="BH4" s="45"/>
      <c r="BI4" s="14"/>
      <c r="BJ4" s="45"/>
      <c r="BK4" s="14"/>
      <c r="BL4" s="14"/>
      <c r="BM4" s="14"/>
    </row>
    <row r="5" spans="1:65" s="7" customFormat="1" x14ac:dyDescent="0.25">
      <c r="A5" s="41"/>
      <c r="B5" s="41"/>
      <c r="C5" s="94"/>
      <c r="D5" s="94"/>
      <c r="E5" s="5" t="s">
        <v>0</v>
      </c>
      <c r="F5" s="5" t="s">
        <v>1</v>
      </c>
      <c r="G5" s="5" t="s">
        <v>2</v>
      </c>
      <c r="H5" s="5" t="s">
        <v>3</v>
      </c>
      <c r="I5" s="5" t="s">
        <v>4</v>
      </c>
      <c r="J5" s="5" t="s">
        <v>5</v>
      </c>
      <c r="K5" s="94" t="s">
        <v>6</v>
      </c>
      <c r="L5" s="94" t="s">
        <v>7</v>
      </c>
      <c r="M5" s="5" t="s">
        <v>8</v>
      </c>
      <c r="N5" s="5" t="s">
        <v>9</v>
      </c>
      <c r="O5" s="94" t="s">
        <v>10</v>
      </c>
      <c r="P5" s="94" t="s">
        <v>11</v>
      </c>
      <c r="Q5" s="94" t="s">
        <v>12</v>
      </c>
      <c r="R5" s="94" t="s">
        <v>13</v>
      </c>
      <c r="S5" s="94" t="s">
        <v>14</v>
      </c>
      <c r="T5" s="101" t="s">
        <v>15</v>
      </c>
      <c r="U5" s="101" t="s">
        <v>16</v>
      </c>
      <c r="V5" s="101" t="s">
        <v>17</v>
      </c>
      <c r="W5" s="101" t="s">
        <v>18</v>
      </c>
      <c r="X5" s="101" t="s">
        <v>19</v>
      </c>
      <c r="Y5" s="101" t="s">
        <v>20</v>
      </c>
      <c r="Z5" s="101" t="s">
        <v>21</v>
      </c>
      <c r="AA5" s="101" t="s">
        <v>22</v>
      </c>
      <c r="AB5" s="101" t="s">
        <v>23</v>
      </c>
      <c r="AC5" s="101" t="s">
        <v>24</v>
      </c>
      <c r="AD5" s="101" t="s">
        <v>25</v>
      </c>
      <c r="AE5" s="101" t="s">
        <v>26</v>
      </c>
      <c r="AF5" s="101" t="s">
        <v>27</v>
      </c>
      <c r="AG5" s="101" t="s">
        <v>28</v>
      </c>
      <c r="AH5" s="94" t="s">
        <v>29</v>
      </c>
      <c r="AI5" s="5" t="s">
        <v>30</v>
      </c>
      <c r="AJ5" s="100" t="s">
        <v>31</v>
      </c>
      <c r="AK5" s="94" t="s">
        <v>32</v>
      </c>
      <c r="AL5" s="94" t="s">
        <v>33</v>
      </c>
      <c r="AM5" s="94" t="s">
        <v>34</v>
      </c>
      <c r="AN5" s="94" t="s">
        <v>35</v>
      </c>
      <c r="AO5" s="94" t="s">
        <v>36</v>
      </c>
      <c r="AP5" s="94" t="s">
        <v>37</v>
      </c>
      <c r="AQ5" s="94" t="s">
        <v>39</v>
      </c>
      <c r="AR5" s="94" t="s">
        <v>38</v>
      </c>
      <c r="AS5" s="94" t="s">
        <v>40</v>
      </c>
      <c r="AT5" s="94" t="s">
        <v>41</v>
      </c>
      <c r="AU5" s="94" t="s">
        <v>42</v>
      </c>
      <c r="AV5" s="94" t="s">
        <v>43</v>
      </c>
      <c r="AW5" s="94" t="s">
        <v>44</v>
      </c>
      <c r="AX5" s="94" t="s">
        <v>616</v>
      </c>
      <c r="AY5" s="94" t="s">
        <v>617</v>
      </c>
      <c r="AZ5" s="94" t="s">
        <v>618</v>
      </c>
      <c r="BA5" s="94" t="s">
        <v>619</v>
      </c>
      <c r="BB5" s="94" t="s">
        <v>620</v>
      </c>
      <c r="BC5" s="94" t="s">
        <v>621</v>
      </c>
      <c r="BD5" s="94" t="s">
        <v>622</v>
      </c>
      <c r="BE5" s="94" t="s">
        <v>623</v>
      </c>
      <c r="BF5" s="94" t="s">
        <v>624</v>
      </c>
      <c r="BG5" s="5" t="s">
        <v>625</v>
      </c>
      <c r="BH5" s="5" t="s">
        <v>626</v>
      </c>
      <c r="BI5" s="5" t="s">
        <v>627</v>
      </c>
      <c r="BJ5" s="5" t="s">
        <v>628</v>
      </c>
      <c r="BK5" s="5" t="s">
        <v>674</v>
      </c>
      <c r="BL5" s="5" t="s">
        <v>676</v>
      </c>
      <c r="BM5" s="5" t="s">
        <v>677</v>
      </c>
    </row>
    <row r="6" spans="1:65" x14ac:dyDescent="0.25">
      <c r="C6" s="4"/>
      <c r="D6" s="4"/>
      <c r="E6" s="4"/>
      <c r="F6" s="4"/>
      <c r="G6" s="4"/>
      <c r="H6" s="4"/>
      <c r="I6" s="4"/>
      <c r="J6" s="4"/>
      <c r="K6" s="4"/>
      <c r="L6" s="4"/>
      <c r="M6" s="4"/>
      <c r="N6" s="4"/>
      <c r="O6" s="4"/>
      <c r="P6" s="149" t="s">
        <v>45</v>
      </c>
      <c r="Q6" s="149"/>
      <c r="R6" s="149"/>
      <c r="S6" s="149"/>
      <c r="T6" s="4"/>
      <c r="U6" s="149" t="s">
        <v>497</v>
      </c>
      <c r="V6" s="149"/>
      <c r="W6" s="150"/>
      <c r="X6" s="149"/>
      <c r="Y6" s="4"/>
      <c r="Z6" s="149" t="s">
        <v>498</v>
      </c>
      <c r="AA6" s="150"/>
      <c r="AB6" s="150"/>
      <c r="AC6" s="149"/>
      <c r="AD6" s="4"/>
      <c r="AE6" s="149" t="s">
        <v>499</v>
      </c>
      <c r="AF6" s="149"/>
      <c r="AG6" s="149"/>
      <c r="AH6" s="149"/>
      <c r="AI6" s="4"/>
      <c r="AJ6" s="4"/>
      <c r="AK6" s="4"/>
      <c r="AL6" s="4"/>
      <c r="AM6" s="149" t="s">
        <v>46</v>
      </c>
      <c r="AN6" s="149"/>
      <c r="AO6" s="149"/>
      <c r="AP6" s="149"/>
      <c r="AQ6" s="4"/>
      <c r="AR6" s="149" t="s">
        <v>47</v>
      </c>
      <c r="AS6" s="149"/>
      <c r="AT6" s="149"/>
      <c r="AU6" s="149"/>
      <c r="AV6" s="4"/>
      <c r="AW6" s="149" t="s">
        <v>48</v>
      </c>
      <c r="AX6" s="149"/>
      <c r="AY6" s="149"/>
      <c r="AZ6" s="149"/>
      <c r="BA6" s="4"/>
      <c r="BB6" s="149" t="s">
        <v>49</v>
      </c>
      <c r="BC6" s="149"/>
      <c r="BD6" s="149"/>
      <c r="BE6" s="149"/>
      <c r="BF6" s="4"/>
      <c r="BG6" s="4"/>
      <c r="BH6" s="149" t="s">
        <v>50</v>
      </c>
      <c r="BI6" s="149"/>
      <c r="BJ6" s="149"/>
      <c r="BK6" s="4"/>
      <c r="BL6" s="4"/>
      <c r="BM6" s="76"/>
    </row>
    <row r="7" spans="1:65" s="6" customFormat="1" ht="42.75" x14ac:dyDescent="0.25">
      <c r="A7" s="51" t="s">
        <v>550</v>
      </c>
      <c r="B7" s="51" t="s">
        <v>500</v>
      </c>
      <c r="C7" s="4" t="s">
        <v>501</v>
      </c>
      <c r="D7" s="4" t="s">
        <v>487</v>
      </c>
      <c r="E7" s="4" t="s">
        <v>494</v>
      </c>
      <c r="F7" s="98" t="s">
        <v>51</v>
      </c>
      <c r="G7" s="99" t="s">
        <v>52</v>
      </c>
      <c r="H7" s="99" t="s">
        <v>680</v>
      </c>
      <c r="I7" s="93" t="s">
        <v>678</v>
      </c>
      <c r="J7" s="93" t="s">
        <v>679</v>
      </c>
      <c r="K7" s="92" t="s">
        <v>53</v>
      </c>
      <c r="L7" s="92" t="s">
        <v>675</v>
      </c>
      <c r="M7" s="92" t="s">
        <v>54</v>
      </c>
      <c r="N7" s="92" t="s">
        <v>55</v>
      </c>
      <c r="O7" s="92" t="s">
        <v>56</v>
      </c>
      <c r="P7" s="92" t="s">
        <v>57</v>
      </c>
      <c r="Q7" s="92" t="s">
        <v>58</v>
      </c>
      <c r="R7" s="93" t="s">
        <v>488</v>
      </c>
      <c r="S7" s="77" t="s">
        <v>502</v>
      </c>
      <c r="T7" s="4" t="s">
        <v>59</v>
      </c>
      <c r="U7" s="92" t="s">
        <v>57</v>
      </c>
      <c r="V7" s="92" t="s">
        <v>58</v>
      </c>
      <c r="W7" s="93" t="s">
        <v>488</v>
      </c>
      <c r="X7" s="92" t="s">
        <v>503</v>
      </c>
      <c r="Y7" s="4" t="s">
        <v>60</v>
      </c>
      <c r="Z7" s="92" t="s">
        <v>57</v>
      </c>
      <c r="AA7" s="93" t="s">
        <v>58</v>
      </c>
      <c r="AB7" s="93" t="s">
        <v>488</v>
      </c>
      <c r="AC7" s="92" t="s">
        <v>503</v>
      </c>
      <c r="AD7" s="4" t="s">
        <v>61</v>
      </c>
      <c r="AE7" s="92" t="s">
        <v>57</v>
      </c>
      <c r="AF7" s="92" t="s">
        <v>58</v>
      </c>
      <c r="AG7" s="77" t="s">
        <v>488</v>
      </c>
      <c r="AH7" s="92" t="s">
        <v>503</v>
      </c>
      <c r="AI7" s="4" t="s">
        <v>62</v>
      </c>
      <c r="AJ7" s="78" t="s">
        <v>492</v>
      </c>
      <c r="AK7" s="11" t="s">
        <v>493</v>
      </c>
      <c r="AL7" s="4" t="s">
        <v>490</v>
      </c>
      <c r="AM7" s="92" t="s">
        <v>57</v>
      </c>
      <c r="AN7" s="92" t="s">
        <v>58</v>
      </c>
      <c r="AO7" s="93" t="s">
        <v>488</v>
      </c>
      <c r="AP7" s="92" t="s">
        <v>503</v>
      </c>
      <c r="AQ7" s="4" t="s">
        <v>63</v>
      </c>
      <c r="AR7" s="92" t="s">
        <v>57</v>
      </c>
      <c r="AS7" s="92" t="s">
        <v>58</v>
      </c>
      <c r="AT7" s="93" t="s">
        <v>488</v>
      </c>
      <c r="AU7" s="92" t="s">
        <v>503</v>
      </c>
      <c r="AV7" s="4" t="s">
        <v>64</v>
      </c>
      <c r="AW7" s="92" t="s">
        <v>57</v>
      </c>
      <c r="AX7" s="92" t="s">
        <v>58</v>
      </c>
      <c r="AY7" s="93" t="s">
        <v>488</v>
      </c>
      <c r="AZ7" s="92" t="s">
        <v>503</v>
      </c>
      <c r="BA7" s="4" t="s">
        <v>65</v>
      </c>
      <c r="BB7" s="92" t="s">
        <v>57</v>
      </c>
      <c r="BC7" s="92" t="s">
        <v>58</v>
      </c>
      <c r="BD7" s="77" t="s">
        <v>488</v>
      </c>
      <c r="BE7" s="92" t="s">
        <v>503</v>
      </c>
      <c r="BF7" s="92" t="s">
        <v>66</v>
      </c>
      <c r="BG7" s="92" t="s">
        <v>491</v>
      </c>
      <c r="BH7" s="92" t="s">
        <v>67</v>
      </c>
      <c r="BI7" s="92" t="s">
        <v>68</v>
      </c>
      <c r="BJ7" s="92" t="s">
        <v>69</v>
      </c>
      <c r="BK7" s="92" t="s">
        <v>70</v>
      </c>
      <c r="BL7" s="92" t="s">
        <v>71</v>
      </c>
      <c r="BM7" s="92" t="s">
        <v>670</v>
      </c>
    </row>
    <row r="8" spans="1:65" ht="75" x14ac:dyDescent="0.25">
      <c r="C8" s="8" t="s">
        <v>504</v>
      </c>
      <c r="D8" s="52" t="s">
        <v>237</v>
      </c>
      <c r="E8" s="53" t="s">
        <v>241</v>
      </c>
      <c r="F8" s="19" t="s">
        <v>242</v>
      </c>
      <c r="G8" s="19" t="s">
        <v>639</v>
      </c>
      <c r="H8" s="19" t="s">
        <v>243</v>
      </c>
      <c r="I8" s="108" t="s">
        <v>244</v>
      </c>
      <c r="J8" s="108" t="s">
        <v>76</v>
      </c>
      <c r="K8" s="2" t="s">
        <v>76</v>
      </c>
      <c r="L8" s="21" t="s">
        <v>76</v>
      </c>
      <c r="M8" s="1" t="s">
        <v>77</v>
      </c>
      <c r="N8" s="2" t="s">
        <v>78</v>
      </c>
      <c r="O8" s="2" t="s">
        <v>79</v>
      </c>
      <c r="P8" s="68">
        <v>10221</v>
      </c>
      <c r="Q8" s="56">
        <v>10221.183053403422</v>
      </c>
      <c r="R8" s="55">
        <v>10221.183050491143</v>
      </c>
      <c r="S8" s="90">
        <v>10374.500794404779</v>
      </c>
      <c r="T8" s="9">
        <f t="shared" ref="T8:T14" si="0">SUM(P8:S8)</f>
        <v>41037.86689829934</v>
      </c>
      <c r="U8" s="96">
        <v>26155</v>
      </c>
      <c r="V8" s="90">
        <v>23504.809079999985</v>
      </c>
      <c r="W8" s="90">
        <v>61138.42211</v>
      </c>
      <c r="X8" s="90">
        <v>47736.881170000008</v>
      </c>
      <c r="Y8" s="9">
        <f t="shared" ref="Y8:Y20" si="1">SUM(U8:X8)</f>
        <v>158535.11236</v>
      </c>
      <c r="Z8" s="9">
        <f t="shared" ref="Z8:Z20" si="2">IFERROR(U8-P8,"")</f>
        <v>15934</v>
      </c>
      <c r="AA8" s="9">
        <f t="shared" ref="AA8:AC20" si="3">IFERROR(V8-Q8,"")</f>
        <v>13283.626026596563</v>
      </c>
      <c r="AB8" s="9">
        <f t="shared" si="3"/>
        <v>50917.239059508858</v>
      </c>
      <c r="AC8" s="57">
        <f t="shared" si="3"/>
        <v>37362.380375595225</v>
      </c>
      <c r="AD8" s="9">
        <f t="shared" ref="AD8:AD14" si="4">IFERROR(SUM(Z8:AC8),"")</f>
        <v>117497.24546170064</v>
      </c>
      <c r="AE8" s="58">
        <f t="shared" ref="AE8:AE20" si="5">IFERROR(Z8/P8,"")</f>
        <v>1.5589472654339105</v>
      </c>
      <c r="AF8" s="58">
        <f t="shared" ref="AF8:AH20" si="6">IFERROR(AA8/Q8,"")</f>
        <v>1.2996172710333582</v>
      </c>
      <c r="AG8" s="109">
        <f t="shared" si="6"/>
        <v>4.9815406698016442</v>
      </c>
      <c r="AH8" s="109">
        <f t="shared" si="6"/>
        <v>3.6013665732953304</v>
      </c>
      <c r="AI8" s="110">
        <f t="shared" ref="AI8:AI20" si="7">IFERROR(AD8/T8,"")</f>
        <v>2.863142125610088</v>
      </c>
      <c r="AJ8" s="1" t="str">
        <f>IFERROR(IF(ABS(AC8)&gt;20000,"Yes","No"),"No")</f>
        <v>Yes</v>
      </c>
      <c r="AK8" s="1" t="str">
        <f>IFERROR(IF(AND(ABS(AC8)&gt;10000,ABS(AH8)&gt;20%),"Yes","No"),"No")</f>
        <v>Yes</v>
      </c>
      <c r="AL8" s="8" t="s">
        <v>245</v>
      </c>
      <c r="AM8" s="70">
        <v>159</v>
      </c>
      <c r="AN8" s="60">
        <f>AM8</f>
        <v>159</v>
      </c>
      <c r="AO8" s="60">
        <f>AN8</f>
        <v>159</v>
      </c>
      <c r="AP8" s="61">
        <f>AO8</f>
        <v>159</v>
      </c>
      <c r="AQ8" s="71">
        <f t="shared" ref="AQ8:AQ14" si="8">SUM(AM8:AP8)</f>
        <v>636</v>
      </c>
      <c r="AR8" s="71">
        <v>393</v>
      </c>
      <c r="AS8" s="60">
        <v>326</v>
      </c>
      <c r="AT8" s="60">
        <v>300</v>
      </c>
      <c r="AU8" s="1">
        <v>597</v>
      </c>
      <c r="AV8" s="71">
        <f t="shared" ref="AV8:AV14" si="9">SUM(AR8:AU8)</f>
        <v>1616</v>
      </c>
      <c r="AW8" s="71">
        <f t="shared" ref="AW8:AW14" si="10">AR8-AM8</f>
        <v>234</v>
      </c>
      <c r="AX8" s="71">
        <f t="shared" ref="AX8:AZ20" si="11">AS8-AN8</f>
        <v>167</v>
      </c>
      <c r="AY8" s="71">
        <f t="shared" si="11"/>
        <v>141</v>
      </c>
      <c r="AZ8" s="63">
        <f t="shared" si="11"/>
        <v>438</v>
      </c>
      <c r="BA8" s="71">
        <f t="shared" ref="BA8:BA14" si="12">SUM(AW8:AZ8)</f>
        <v>980</v>
      </c>
      <c r="BB8" s="10">
        <f t="shared" ref="BB8:BB14" si="13">IFERROR(+AW8/AM8,"")</f>
        <v>1.4716981132075471</v>
      </c>
      <c r="BC8" s="10">
        <f t="shared" ref="BC8:BE20" si="14">IFERROR(+AX8/AN8,"")</f>
        <v>1.050314465408805</v>
      </c>
      <c r="BD8" s="83">
        <f t="shared" si="14"/>
        <v>0.8867924528301887</v>
      </c>
      <c r="BE8" s="65">
        <f t="shared" si="14"/>
        <v>2.7547169811320753</v>
      </c>
      <c r="BF8" s="10">
        <f t="shared" ref="BF8:BF14" si="15">IFERROR(+BA8/AQ8,"")</f>
        <v>1.5408805031446542</v>
      </c>
      <c r="BG8" s="2" t="str">
        <f t="shared" ref="BG8:BG39" si="16">IFERROR(IF(ABS(BE8)&gt;20%,"Yes","No"),"No")</f>
        <v>Yes</v>
      </c>
      <c r="BH8" s="22" t="s">
        <v>172</v>
      </c>
      <c r="BI8" s="22" t="s">
        <v>81</v>
      </c>
      <c r="BJ8" s="22" t="s">
        <v>172</v>
      </c>
      <c r="BK8" s="22" t="s">
        <v>495</v>
      </c>
      <c r="BL8" s="23" t="s">
        <v>566</v>
      </c>
      <c r="BM8" s="23" t="s">
        <v>565</v>
      </c>
    </row>
    <row r="9" spans="1:65" ht="90" x14ac:dyDescent="0.25">
      <c r="C9" s="8" t="s">
        <v>504</v>
      </c>
      <c r="D9" s="52" t="s">
        <v>237</v>
      </c>
      <c r="E9" s="53" t="s">
        <v>246</v>
      </c>
      <c r="F9" s="19" t="s">
        <v>629</v>
      </c>
      <c r="G9" s="19" t="s">
        <v>640</v>
      </c>
      <c r="H9" s="19" t="s">
        <v>247</v>
      </c>
      <c r="I9" s="108" t="s">
        <v>248</v>
      </c>
      <c r="J9" s="108" t="s">
        <v>76</v>
      </c>
      <c r="K9" s="2" t="s">
        <v>76</v>
      </c>
      <c r="L9" s="21" t="s">
        <v>76</v>
      </c>
      <c r="M9" s="1" t="s">
        <v>77</v>
      </c>
      <c r="N9" s="2" t="s">
        <v>78</v>
      </c>
      <c r="O9" s="2" t="s">
        <v>79</v>
      </c>
      <c r="P9" s="68">
        <v>19285</v>
      </c>
      <c r="Q9" s="56">
        <v>19285.309358680784</v>
      </c>
      <c r="R9" s="55">
        <v>19285.309356671689</v>
      </c>
      <c r="S9" s="90">
        <v>19574.589004078436</v>
      </c>
      <c r="T9" s="9">
        <f t="shared" si="0"/>
        <v>77430.207719430909</v>
      </c>
      <c r="U9" s="96">
        <v>18800</v>
      </c>
      <c r="V9" s="90">
        <v>14818.433669999993</v>
      </c>
      <c r="W9" s="90">
        <v>25500.764640000001</v>
      </c>
      <c r="X9" s="90">
        <v>15454.967419999997</v>
      </c>
      <c r="Y9" s="9">
        <f t="shared" si="1"/>
        <v>74574.165729999993</v>
      </c>
      <c r="Z9" s="9">
        <f t="shared" si="2"/>
        <v>-485</v>
      </c>
      <c r="AA9" s="9">
        <f t="shared" si="3"/>
        <v>-4466.8756886807914</v>
      </c>
      <c r="AB9" s="57">
        <f t="shared" si="3"/>
        <v>6215.4552833283124</v>
      </c>
      <c r="AC9" s="57">
        <f t="shared" si="3"/>
        <v>-4119.6215840784389</v>
      </c>
      <c r="AD9" s="9">
        <f t="shared" si="4"/>
        <v>-2856.041989430918</v>
      </c>
      <c r="AE9" s="58">
        <f t="shared" si="5"/>
        <v>-2.5149079595540576E-2</v>
      </c>
      <c r="AF9" s="58">
        <f t="shared" si="6"/>
        <v>-0.23162063960722221</v>
      </c>
      <c r="AG9" s="109">
        <f t="shared" si="6"/>
        <v>0.32228963343946027</v>
      </c>
      <c r="AH9" s="109">
        <f t="shared" si="6"/>
        <v>-0.21045762867460976</v>
      </c>
      <c r="AI9" s="110">
        <f t="shared" si="7"/>
        <v>-3.6885371659854164E-2</v>
      </c>
      <c r="AJ9" s="1" t="str">
        <f t="shared" ref="AJ9:AJ72" si="17">IFERROR(IF(ABS(AC9)&gt;20000,"Yes","No"),"No")</f>
        <v>No</v>
      </c>
      <c r="AK9" s="1" t="str">
        <f t="shared" ref="AK9:AK72" si="18">IFERROR(IF(AND(ABS(AC9)&gt;10000,ABS(AH9)&gt;20%),"Yes","No"),"No")</f>
        <v>No</v>
      </c>
      <c r="AL9" s="8" t="s">
        <v>249</v>
      </c>
      <c r="AM9" s="70">
        <v>0</v>
      </c>
      <c r="AN9" s="70">
        <v>0</v>
      </c>
      <c r="AO9" s="70">
        <v>0</v>
      </c>
      <c r="AP9" s="70">
        <v>0</v>
      </c>
      <c r="AQ9" s="71">
        <f t="shared" si="8"/>
        <v>0</v>
      </c>
      <c r="AR9" s="71">
        <v>0</v>
      </c>
      <c r="AS9" s="70">
        <v>0</v>
      </c>
      <c r="AT9" s="70">
        <v>0</v>
      </c>
      <c r="AU9" s="61">
        <v>0</v>
      </c>
      <c r="AV9" s="71">
        <f t="shared" si="9"/>
        <v>0</v>
      </c>
      <c r="AW9" s="71">
        <f t="shared" si="10"/>
        <v>0</v>
      </c>
      <c r="AX9" s="71">
        <f t="shared" si="11"/>
        <v>0</v>
      </c>
      <c r="AY9" s="71">
        <f t="shared" si="11"/>
        <v>0</v>
      </c>
      <c r="AZ9" s="63">
        <f t="shared" si="11"/>
        <v>0</v>
      </c>
      <c r="BA9" s="71">
        <f t="shared" si="12"/>
        <v>0</v>
      </c>
      <c r="BB9" s="10" t="str">
        <f t="shared" si="13"/>
        <v/>
      </c>
      <c r="BC9" s="10" t="str">
        <f t="shared" si="14"/>
        <v/>
      </c>
      <c r="BD9" s="83" t="str">
        <f t="shared" si="14"/>
        <v/>
      </c>
      <c r="BE9" s="65" t="str">
        <f t="shared" si="14"/>
        <v/>
      </c>
      <c r="BF9" s="10" t="str">
        <f t="shared" si="15"/>
        <v/>
      </c>
      <c r="BG9" s="2" t="str">
        <f t="shared" si="16"/>
        <v>No</v>
      </c>
      <c r="BH9" s="22" t="s">
        <v>81</v>
      </c>
      <c r="BI9" s="22" t="s">
        <v>81</v>
      </c>
      <c r="BJ9" s="22" t="s">
        <v>81</v>
      </c>
      <c r="BK9" s="22" t="s">
        <v>82</v>
      </c>
      <c r="BL9" s="23" t="s">
        <v>512</v>
      </c>
      <c r="BM9" s="23" t="s">
        <v>76</v>
      </c>
    </row>
    <row r="10" spans="1:65" ht="75" x14ac:dyDescent="0.25">
      <c r="C10" s="8" t="s">
        <v>504</v>
      </c>
      <c r="D10" s="52" t="s">
        <v>237</v>
      </c>
      <c r="E10" s="53" t="s">
        <v>250</v>
      </c>
      <c r="F10" s="19" t="s">
        <v>251</v>
      </c>
      <c r="G10" s="19" t="s">
        <v>639</v>
      </c>
      <c r="H10" s="19" t="s">
        <v>252</v>
      </c>
      <c r="I10" s="108" t="s">
        <v>244</v>
      </c>
      <c r="J10" s="108" t="s">
        <v>76</v>
      </c>
      <c r="K10" s="2" t="s">
        <v>76</v>
      </c>
      <c r="L10" s="21" t="s">
        <v>76</v>
      </c>
      <c r="M10" s="1" t="s">
        <v>77</v>
      </c>
      <c r="N10" s="2" t="s">
        <v>78</v>
      </c>
      <c r="O10" s="2" t="s">
        <v>79</v>
      </c>
      <c r="P10" s="68">
        <v>3366</v>
      </c>
      <c r="Q10" s="56">
        <v>3366.3809035175086</v>
      </c>
      <c r="R10" s="55">
        <v>3366.3809045176931</v>
      </c>
      <c r="S10" s="90">
        <v>3416.8766166824093</v>
      </c>
      <c r="T10" s="9">
        <f t="shared" si="0"/>
        <v>13515.638424717612</v>
      </c>
      <c r="U10" s="96">
        <v>4490</v>
      </c>
      <c r="V10" s="90">
        <v>2235.4471699999995</v>
      </c>
      <c r="W10" s="90">
        <v>3809.4746799999994</v>
      </c>
      <c r="X10" s="90">
        <v>1828.7391599999996</v>
      </c>
      <c r="Y10" s="9">
        <f t="shared" si="1"/>
        <v>12363.661009999998</v>
      </c>
      <c r="Z10" s="9">
        <f t="shared" si="2"/>
        <v>1124</v>
      </c>
      <c r="AA10" s="9">
        <f t="shared" si="3"/>
        <v>-1130.9337335175092</v>
      </c>
      <c r="AB10" s="57">
        <f t="shared" si="3"/>
        <v>443.09377548230623</v>
      </c>
      <c r="AC10" s="57">
        <f t="shared" si="3"/>
        <v>-1588.1374566824097</v>
      </c>
      <c r="AD10" s="9">
        <f t="shared" si="4"/>
        <v>-1151.9774147176126</v>
      </c>
      <c r="AE10" s="58">
        <f t="shared" si="5"/>
        <v>0.33392751039809865</v>
      </c>
      <c r="AF10" s="58">
        <f t="shared" si="6"/>
        <v>-0.33594942638125241</v>
      </c>
      <c r="AG10" s="109">
        <f t="shared" si="6"/>
        <v>0.13162318467517239</v>
      </c>
      <c r="AH10" s="109">
        <f t="shared" si="6"/>
        <v>-0.46479215811555991</v>
      </c>
      <c r="AI10" s="110">
        <f t="shared" si="7"/>
        <v>-8.5232926371488174E-2</v>
      </c>
      <c r="AJ10" s="1" t="str">
        <f t="shared" si="17"/>
        <v>No</v>
      </c>
      <c r="AK10" s="1" t="str">
        <f t="shared" si="18"/>
        <v>No</v>
      </c>
      <c r="AL10" s="8" t="s">
        <v>253</v>
      </c>
      <c r="AM10" s="60">
        <v>3</v>
      </c>
      <c r="AN10" s="60">
        <v>1</v>
      </c>
      <c r="AO10" s="60">
        <v>1</v>
      </c>
      <c r="AP10" s="27">
        <v>4</v>
      </c>
      <c r="AQ10" s="62">
        <f t="shared" si="8"/>
        <v>9</v>
      </c>
      <c r="AR10" s="62">
        <v>3</v>
      </c>
      <c r="AS10" s="60">
        <v>1</v>
      </c>
      <c r="AT10" s="111">
        <v>1</v>
      </c>
      <c r="AU10" s="27">
        <v>2</v>
      </c>
      <c r="AV10" s="71">
        <f t="shared" si="9"/>
        <v>7</v>
      </c>
      <c r="AW10" s="71">
        <f t="shared" si="10"/>
        <v>0</v>
      </c>
      <c r="AX10" s="71">
        <f t="shared" si="11"/>
        <v>0</v>
      </c>
      <c r="AY10" s="71">
        <f>AT10-AO10</f>
        <v>0</v>
      </c>
      <c r="AZ10" s="63">
        <f t="shared" si="11"/>
        <v>-2</v>
      </c>
      <c r="BA10" s="71">
        <f t="shared" si="12"/>
        <v>-2</v>
      </c>
      <c r="BB10" s="10">
        <f t="shared" si="13"/>
        <v>0</v>
      </c>
      <c r="BC10" s="10">
        <f t="shared" si="14"/>
        <v>0</v>
      </c>
      <c r="BD10" s="83">
        <f t="shared" si="14"/>
        <v>0</v>
      </c>
      <c r="BE10" s="65">
        <f t="shared" si="14"/>
        <v>-0.5</v>
      </c>
      <c r="BF10" s="10">
        <f t="shared" si="15"/>
        <v>-0.22222222222222221</v>
      </c>
      <c r="BG10" s="2" t="str">
        <f t="shared" si="16"/>
        <v>Yes</v>
      </c>
      <c r="BH10" s="22" t="s">
        <v>104</v>
      </c>
      <c r="BI10" s="22" t="s">
        <v>104</v>
      </c>
      <c r="BJ10" s="22" t="s">
        <v>104</v>
      </c>
      <c r="BK10" s="22" t="s">
        <v>116</v>
      </c>
      <c r="BL10" s="23" t="s">
        <v>542</v>
      </c>
      <c r="BM10" s="23" t="s">
        <v>587</v>
      </c>
    </row>
    <row r="11" spans="1:65" ht="105" x14ac:dyDescent="0.25">
      <c r="C11" s="8" t="s">
        <v>504</v>
      </c>
      <c r="D11" s="52" t="s">
        <v>239</v>
      </c>
      <c r="E11" s="53" t="s">
        <v>72</v>
      </c>
      <c r="F11" s="19" t="s">
        <v>73</v>
      </c>
      <c r="G11" s="19" t="s">
        <v>641</v>
      </c>
      <c r="H11" s="19" t="s">
        <v>74</v>
      </c>
      <c r="I11" s="108" t="s">
        <v>75</v>
      </c>
      <c r="J11" s="108" t="s">
        <v>76</v>
      </c>
      <c r="K11" s="8" t="s">
        <v>76</v>
      </c>
      <c r="L11" s="2" t="s">
        <v>76</v>
      </c>
      <c r="M11" s="2" t="s">
        <v>77</v>
      </c>
      <c r="N11" s="2" t="s">
        <v>78</v>
      </c>
      <c r="O11" s="2" t="s">
        <v>79</v>
      </c>
      <c r="P11" s="68">
        <v>798</v>
      </c>
      <c r="Q11" s="56">
        <v>798.00016999999991</v>
      </c>
      <c r="R11" s="55">
        <v>798.00017000000003</v>
      </c>
      <c r="S11" s="90">
        <v>809.97017710126011</v>
      </c>
      <c r="T11" s="9">
        <f t="shared" si="0"/>
        <v>3203.9705171012597</v>
      </c>
      <c r="U11" s="96">
        <v>870</v>
      </c>
      <c r="V11" s="90">
        <v>1176.2418799999998</v>
      </c>
      <c r="W11" s="90">
        <v>1760.3617500000003</v>
      </c>
      <c r="X11" s="90">
        <v>6528.7619000000004</v>
      </c>
      <c r="Y11" s="9">
        <f t="shared" si="1"/>
        <v>10335.365530000001</v>
      </c>
      <c r="Z11" s="9">
        <f t="shared" si="2"/>
        <v>72</v>
      </c>
      <c r="AA11" s="9">
        <f t="shared" si="3"/>
        <v>378.2417099999999</v>
      </c>
      <c r="AB11" s="57">
        <f t="shared" si="3"/>
        <v>962.36158000000023</v>
      </c>
      <c r="AC11" s="57">
        <f t="shared" si="3"/>
        <v>5718.7917228987408</v>
      </c>
      <c r="AD11" s="9">
        <f t="shared" si="4"/>
        <v>7131.3950128987408</v>
      </c>
      <c r="AE11" s="58">
        <f t="shared" si="5"/>
        <v>9.0225563909774431E-2</v>
      </c>
      <c r="AF11" s="58">
        <f t="shared" si="6"/>
        <v>0.47398700428848273</v>
      </c>
      <c r="AG11" s="59">
        <f t="shared" si="6"/>
        <v>1.2059666353203913</v>
      </c>
      <c r="AH11" s="84">
        <f t="shared" si="6"/>
        <v>7.060496651080765</v>
      </c>
      <c r="AI11" s="85">
        <f t="shared" si="7"/>
        <v>2.225799199722585</v>
      </c>
      <c r="AJ11" s="1" t="str">
        <f t="shared" si="17"/>
        <v>No</v>
      </c>
      <c r="AK11" s="1" t="str">
        <f t="shared" si="18"/>
        <v>No</v>
      </c>
      <c r="AL11" s="8" t="s">
        <v>80</v>
      </c>
      <c r="AM11" s="70">
        <v>0</v>
      </c>
      <c r="AN11" s="70">
        <v>0</v>
      </c>
      <c r="AO11" s="70">
        <v>0</v>
      </c>
      <c r="AP11" s="112">
        <v>0</v>
      </c>
      <c r="AQ11" s="62">
        <f t="shared" si="8"/>
        <v>0</v>
      </c>
      <c r="AR11" s="62">
        <v>0</v>
      </c>
      <c r="AS11" s="60">
        <v>0</v>
      </c>
      <c r="AT11" s="60">
        <v>0</v>
      </c>
      <c r="AU11" s="86">
        <f>AT11</f>
        <v>0</v>
      </c>
      <c r="AV11" s="71">
        <f t="shared" si="9"/>
        <v>0</v>
      </c>
      <c r="AW11" s="71">
        <f t="shared" si="10"/>
        <v>0</v>
      </c>
      <c r="AX11" s="71">
        <f t="shared" si="11"/>
        <v>0</v>
      </c>
      <c r="AY11" s="71">
        <f t="shared" si="11"/>
        <v>0</v>
      </c>
      <c r="AZ11" s="63">
        <f t="shared" si="11"/>
        <v>0</v>
      </c>
      <c r="BA11" s="71">
        <f t="shared" si="12"/>
        <v>0</v>
      </c>
      <c r="BB11" s="10" t="str">
        <f t="shared" si="13"/>
        <v/>
      </c>
      <c r="BC11" s="10" t="str">
        <f t="shared" si="14"/>
        <v/>
      </c>
      <c r="BD11" s="83" t="str">
        <f t="shared" si="14"/>
        <v/>
      </c>
      <c r="BE11" s="65" t="str">
        <f t="shared" si="14"/>
        <v/>
      </c>
      <c r="BF11" s="10" t="str">
        <f t="shared" si="15"/>
        <v/>
      </c>
      <c r="BG11" s="2" t="str">
        <f t="shared" si="16"/>
        <v>No</v>
      </c>
      <c r="BH11" s="22" t="s">
        <v>81</v>
      </c>
      <c r="BI11" s="22" t="s">
        <v>81</v>
      </c>
      <c r="BJ11" s="22" t="s">
        <v>172</v>
      </c>
      <c r="BK11" s="22" t="s">
        <v>82</v>
      </c>
      <c r="BL11" s="23" t="s">
        <v>611</v>
      </c>
      <c r="BM11" s="23" t="s">
        <v>76</v>
      </c>
    </row>
    <row r="12" spans="1:65" ht="45" x14ac:dyDescent="0.25">
      <c r="C12" s="8" t="s">
        <v>504</v>
      </c>
      <c r="D12" s="52" t="s">
        <v>239</v>
      </c>
      <c r="E12" s="66" t="s">
        <v>83</v>
      </c>
      <c r="F12" s="19" t="s">
        <v>90</v>
      </c>
      <c r="G12" s="19" t="s">
        <v>642</v>
      </c>
      <c r="H12" s="19" t="s">
        <v>84</v>
      </c>
      <c r="I12" s="108" t="s">
        <v>85</v>
      </c>
      <c r="J12" s="108" t="s">
        <v>76</v>
      </c>
      <c r="K12" s="8" t="s">
        <v>76</v>
      </c>
      <c r="L12" s="107" t="s">
        <v>89</v>
      </c>
      <c r="M12" s="1" t="s">
        <v>88</v>
      </c>
      <c r="N12" s="2" t="s">
        <v>78</v>
      </c>
      <c r="O12" s="2" t="s">
        <v>79</v>
      </c>
      <c r="P12" s="55">
        <v>29267</v>
      </c>
      <c r="Q12" s="56">
        <v>29267</v>
      </c>
      <c r="R12" s="56">
        <v>29267</v>
      </c>
      <c r="S12" s="90">
        <v>29706.004996962529</v>
      </c>
      <c r="T12" s="9">
        <f t="shared" si="0"/>
        <v>117507.00499696253</v>
      </c>
      <c r="U12" s="95">
        <v>26052</v>
      </c>
      <c r="V12" s="90">
        <v>22178.279339999994</v>
      </c>
      <c r="W12" s="90">
        <v>22134.355269997224</v>
      </c>
      <c r="X12" s="90">
        <v>20930.654999999984</v>
      </c>
      <c r="Y12" s="9">
        <f t="shared" si="1"/>
        <v>91295.289609997199</v>
      </c>
      <c r="Z12" s="9">
        <f t="shared" si="2"/>
        <v>-3215</v>
      </c>
      <c r="AA12" s="9">
        <f t="shared" si="3"/>
        <v>-7088.7206600000063</v>
      </c>
      <c r="AB12" s="57">
        <f t="shared" si="3"/>
        <v>-7132.6447300027758</v>
      </c>
      <c r="AC12" s="57">
        <f t="shared" si="3"/>
        <v>-8775.3499969625445</v>
      </c>
      <c r="AD12" s="9">
        <f t="shared" si="4"/>
        <v>-26211.715386965327</v>
      </c>
      <c r="AE12" s="58">
        <f t="shared" si="5"/>
        <v>-0.10985068507192401</v>
      </c>
      <c r="AF12" s="58">
        <f t="shared" si="6"/>
        <v>-0.24220865343219347</v>
      </c>
      <c r="AG12" s="59">
        <f t="shared" si="6"/>
        <v>-0.2437094587761908</v>
      </c>
      <c r="AH12" s="84">
        <f t="shared" si="6"/>
        <v>-0.29540660206109282</v>
      </c>
      <c r="AI12" s="85">
        <f t="shared" si="7"/>
        <v>-0.22306513035238096</v>
      </c>
      <c r="AJ12" s="1" t="str">
        <f t="shared" si="17"/>
        <v>No</v>
      </c>
      <c r="AK12" s="1" t="str">
        <f t="shared" si="18"/>
        <v>No</v>
      </c>
      <c r="AL12" s="8"/>
      <c r="AM12" s="60">
        <v>0</v>
      </c>
      <c r="AN12" s="60">
        <v>0</v>
      </c>
      <c r="AO12" s="60">
        <v>0</v>
      </c>
      <c r="AP12" s="113">
        <v>0</v>
      </c>
      <c r="AQ12" s="62">
        <f t="shared" si="8"/>
        <v>0</v>
      </c>
      <c r="AR12" s="62">
        <v>0</v>
      </c>
      <c r="AS12" s="60">
        <v>0</v>
      </c>
      <c r="AT12" s="60">
        <v>0</v>
      </c>
      <c r="AU12" s="86">
        <f>AT12</f>
        <v>0</v>
      </c>
      <c r="AV12" s="62">
        <f t="shared" si="9"/>
        <v>0</v>
      </c>
      <c r="AW12" s="62">
        <f t="shared" si="10"/>
        <v>0</v>
      </c>
      <c r="AX12" s="62">
        <f t="shared" si="11"/>
        <v>0</v>
      </c>
      <c r="AY12" s="62">
        <f t="shared" si="11"/>
        <v>0</v>
      </c>
      <c r="AZ12" s="63">
        <f t="shared" si="11"/>
        <v>0</v>
      </c>
      <c r="BA12" s="62">
        <f t="shared" si="12"/>
        <v>0</v>
      </c>
      <c r="BB12" s="64" t="str">
        <f t="shared" si="13"/>
        <v/>
      </c>
      <c r="BC12" s="64" t="str">
        <f t="shared" si="14"/>
        <v/>
      </c>
      <c r="BD12" s="82" t="str">
        <f t="shared" si="14"/>
        <v/>
      </c>
      <c r="BE12" s="65" t="str">
        <f t="shared" si="14"/>
        <v/>
      </c>
      <c r="BF12" s="64" t="str">
        <f t="shared" si="15"/>
        <v/>
      </c>
      <c r="BG12" s="2" t="str">
        <f t="shared" si="16"/>
        <v>No</v>
      </c>
      <c r="BH12" s="24" t="s">
        <v>76</v>
      </c>
      <c r="BI12" s="24" t="s">
        <v>76</v>
      </c>
      <c r="BJ12" s="24" t="s">
        <v>76</v>
      </c>
      <c r="BK12" s="24" t="s">
        <v>76</v>
      </c>
      <c r="BL12" s="27" t="s">
        <v>76</v>
      </c>
      <c r="BM12" s="23" t="s">
        <v>76</v>
      </c>
    </row>
    <row r="13" spans="1:65" ht="45" x14ac:dyDescent="0.25">
      <c r="C13" s="8" t="s">
        <v>504</v>
      </c>
      <c r="D13" s="52" t="s">
        <v>239</v>
      </c>
      <c r="E13" s="66" t="s">
        <v>83</v>
      </c>
      <c r="F13" s="19" t="s">
        <v>90</v>
      </c>
      <c r="G13" s="19" t="s">
        <v>642</v>
      </c>
      <c r="H13" s="19" t="s">
        <v>84</v>
      </c>
      <c r="I13" s="108" t="s">
        <v>85</v>
      </c>
      <c r="J13" s="108" t="s">
        <v>76</v>
      </c>
      <c r="K13" s="8" t="s">
        <v>86</v>
      </c>
      <c r="L13" s="107" t="s">
        <v>87</v>
      </c>
      <c r="M13" s="1" t="s">
        <v>88</v>
      </c>
      <c r="N13" s="2" t="s">
        <v>78</v>
      </c>
      <c r="O13" s="2" t="s">
        <v>79</v>
      </c>
      <c r="P13" s="55">
        <v>5369</v>
      </c>
      <c r="Q13" s="56">
        <v>5369</v>
      </c>
      <c r="R13" s="56">
        <v>5369</v>
      </c>
      <c r="S13" s="90">
        <v>5449.5349994427788</v>
      </c>
      <c r="T13" s="9">
        <f t="shared" si="0"/>
        <v>21556.534999442778</v>
      </c>
      <c r="U13" s="95">
        <v>3761</v>
      </c>
      <c r="V13" s="90">
        <v>10194.04495</v>
      </c>
      <c r="W13" s="90">
        <v>15221.8848799999</v>
      </c>
      <c r="X13" s="90">
        <v>16683.82301</v>
      </c>
      <c r="Y13" s="114">
        <f>SUM(U13:X13)</f>
        <v>45860.752839999899</v>
      </c>
      <c r="Z13" s="9">
        <f>IFERROR(U13-P13,"")</f>
        <v>-1608</v>
      </c>
      <c r="AA13" s="9">
        <f t="shared" si="3"/>
        <v>4825.0449499999995</v>
      </c>
      <c r="AB13" s="57">
        <f t="shared" si="3"/>
        <v>9852.8848799998996</v>
      </c>
      <c r="AC13" s="57">
        <f t="shared" si="3"/>
        <v>11234.288010557222</v>
      </c>
      <c r="AD13" s="9">
        <f t="shared" si="4"/>
        <v>24304.217840557121</v>
      </c>
      <c r="AE13" s="58">
        <f t="shared" si="5"/>
        <v>-0.29949711305643512</v>
      </c>
      <c r="AF13" s="58">
        <f t="shared" si="6"/>
        <v>0.89868596572918602</v>
      </c>
      <c r="AG13" s="59">
        <f t="shared" si="6"/>
        <v>1.8351433935555783</v>
      </c>
      <c r="AH13" s="84">
        <f t="shared" si="6"/>
        <v>2.061513140424998</v>
      </c>
      <c r="AI13" s="85">
        <f t="shared" si="7"/>
        <v>1.1274640308001898</v>
      </c>
      <c r="AJ13" s="1" t="str">
        <f t="shared" si="17"/>
        <v>No</v>
      </c>
      <c r="AK13" s="1" t="str">
        <f t="shared" si="18"/>
        <v>Yes</v>
      </c>
      <c r="AL13" s="8"/>
      <c r="AM13" s="60">
        <v>0</v>
      </c>
      <c r="AN13" s="60">
        <v>0</v>
      </c>
      <c r="AO13" s="60">
        <v>0</v>
      </c>
      <c r="AP13" s="113">
        <v>0</v>
      </c>
      <c r="AQ13" s="62">
        <f t="shared" si="8"/>
        <v>0</v>
      </c>
      <c r="AR13" s="62">
        <v>0</v>
      </c>
      <c r="AS13" s="60">
        <v>0</v>
      </c>
      <c r="AT13" s="60">
        <v>0</v>
      </c>
      <c r="AU13" s="86">
        <f>AT13</f>
        <v>0</v>
      </c>
      <c r="AV13" s="62">
        <f t="shared" si="9"/>
        <v>0</v>
      </c>
      <c r="AW13" s="62">
        <f t="shared" si="10"/>
        <v>0</v>
      </c>
      <c r="AX13" s="62">
        <f t="shared" si="11"/>
        <v>0</v>
      </c>
      <c r="AY13" s="62">
        <f t="shared" si="11"/>
        <v>0</v>
      </c>
      <c r="AZ13" s="63">
        <f t="shared" si="11"/>
        <v>0</v>
      </c>
      <c r="BA13" s="62">
        <f t="shared" si="12"/>
        <v>0</v>
      </c>
      <c r="BB13" s="64" t="str">
        <f t="shared" si="13"/>
        <v/>
      </c>
      <c r="BC13" s="64" t="str">
        <f t="shared" si="14"/>
        <v/>
      </c>
      <c r="BD13" s="82" t="str">
        <f t="shared" si="14"/>
        <v/>
      </c>
      <c r="BE13" s="65" t="str">
        <f t="shared" si="14"/>
        <v/>
      </c>
      <c r="BF13" s="64" t="str">
        <f t="shared" si="15"/>
        <v/>
      </c>
      <c r="BG13" s="2" t="str">
        <f t="shared" si="16"/>
        <v>No</v>
      </c>
      <c r="BH13" s="24" t="s">
        <v>76</v>
      </c>
      <c r="BI13" s="24" t="s">
        <v>76</v>
      </c>
      <c r="BJ13" s="24" t="s">
        <v>76</v>
      </c>
      <c r="BK13" s="24" t="s">
        <v>76</v>
      </c>
      <c r="BL13" s="27" t="s">
        <v>76</v>
      </c>
      <c r="BM13" s="23" t="s">
        <v>76</v>
      </c>
    </row>
    <row r="14" spans="1:65" ht="45" x14ac:dyDescent="0.25">
      <c r="C14" s="8" t="s">
        <v>504</v>
      </c>
      <c r="D14" s="52" t="s">
        <v>239</v>
      </c>
      <c r="E14" s="53" t="s">
        <v>83</v>
      </c>
      <c r="F14" s="19" t="s">
        <v>90</v>
      </c>
      <c r="G14" s="19" t="s">
        <v>642</v>
      </c>
      <c r="H14" s="19" t="s">
        <v>84</v>
      </c>
      <c r="I14" s="108" t="s">
        <v>85</v>
      </c>
      <c r="J14" s="108" t="s">
        <v>76</v>
      </c>
      <c r="K14" s="8" t="s">
        <v>76</v>
      </c>
      <c r="L14" s="21" t="s">
        <v>91</v>
      </c>
      <c r="M14" s="1" t="s">
        <v>77</v>
      </c>
      <c r="N14" s="2" t="s">
        <v>78</v>
      </c>
      <c r="O14" s="2" t="s">
        <v>79</v>
      </c>
      <c r="P14" s="68">
        <v>34636</v>
      </c>
      <c r="Q14" s="56">
        <v>34636.224230000007</v>
      </c>
      <c r="R14" s="55">
        <v>34636.224230000007</v>
      </c>
      <c r="S14" s="90">
        <v>35155.767589855292</v>
      </c>
      <c r="T14" s="9">
        <f t="shared" si="0"/>
        <v>139064.21604985531</v>
      </c>
      <c r="U14" s="96">
        <v>29813</v>
      </c>
      <c r="V14" s="90">
        <v>32372.324289999993</v>
      </c>
      <c r="W14" s="90">
        <v>37356.240149997124</v>
      </c>
      <c r="X14" s="90">
        <v>37614.478009999984</v>
      </c>
      <c r="Y14" s="9">
        <f t="shared" si="1"/>
        <v>137156.0424499971</v>
      </c>
      <c r="Z14" s="9">
        <f t="shared" si="2"/>
        <v>-4823</v>
      </c>
      <c r="AA14" s="9">
        <f t="shared" si="3"/>
        <v>-2263.8999400000139</v>
      </c>
      <c r="AB14" s="57">
        <f t="shared" si="3"/>
        <v>2720.0159199971167</v>
      </c>
      <c r="AC14" s="57">
        <f t="shared" si="3"/>
        <v>2458.7104201446928</v>
      </c>
      <c r="AD14" s="9">
        <f t="shared" si="4"/>
        <v>-1908.1735998582044</v>
      </c>
      <c r="AE14" s="58">
        <f t="shared" si="5"/>
        <v>-0.13924818108326598</v>
      </c>
      <c r="AF14" s="58">
        <f t="shared" si="6"/>
        <v>-6.5362203598368765E-2</v>
      </c>
      <c r="AG14" s="59">
        <f t="shared" si="6"/>
        <v>7.8530959435272024E-2</v>
      </c>
      <c r="AH14" s="84">
        <f t="shared" si="6"/>
        <v>6.993761162689531E-2</v>
      </c>
      <c r="AI14" s="85">
        <f t="shared" si="7"/>
        <v>-1.3721528471236004E-2</v>
      </c>
      <c r="AJ14" s="1" t="str">
        <f t="shared" si="17"/>
        <v>No</v>
      </c>
      <c r="AK14" s="1" t="str">
        <f t="shared" si="18"/>
        <v>No</v>
      </c>
      <c r="AL14" s="8" t="s">
        <v>92</v>
      </c>
      <c r="AM14" s="70">
        <v>0</v>
      </c>
      <c r="AN14" s="70">
        <v>0</v>
      </c>
      <c r="AO14" s="70">
        <v>0</v>
      </c>
      <c r="AP14" s="112">
        <v>0</v>
      </c>
      <c r="AQ14" s="62">
        <f t="shared" si="8"/>
        <v>0</v>
      </c>
      <c r="AR14" s="62">
        <v>0</v>
      </c>
      <c r="AS14" s="60">
        <v>0</v>
      </c>
      <c r="AT14" s="60">
        <v>0</v>
      </c>
      <c r="AU14" s="86">
        <f>AT14</f>
        <v>0</v>
      </c>
      <c r="AV14" s="71">
        <f t="shared" si="9"/>
        <v>0</v>
      </c>
      <c r="AW14" s="71">
        <f t="shared" si="10"/>
        <v>0</v>
      </c>
      <c r="AX14" s="71">
        <f t="shared" si="11"/>
        <v>0</v>
      </c>
      <c r="AY14" s="71">
        <f t="shared" si="11"/>
        <v>0</v>
      </c>
      <c r="AZ14" s="63">
        <f t="shared" si="11"/>
        <v>0</v>
      </c>
      <c r="BA14" s="71">
        <f t="shared" si="12"/>
        <v>0</v>
      </c>
      <c r="BB14" s="10" t="str">
        <f t="shared" si="13"/>
        <v/>
      </c>
      <c r="BC14" s="10" t="str">
        <f t="shared" si="14"/>
        <v/>
      </c>
      <c r="BD14" s="83" t="str">
        <f t="shared" si="14"/>
        <v/>
      </c>
      <c r="BE14" s="65" t="str">
        <f t="shared" si="14"/>
        <v/>
      </c>
      <c r="BF14" s="10" t="str">
        <f t="shared" si="15"/>
        <v/>
      </c>
      <c r="BG14" s="2" t="str">
        <f t="shared" si="16"/>
        <v>No</v>
      </c>
      <c r="BH14" s="22" t="s">
        <v>81</v>
      </c>
      <c r="BI14" s="22" t="s">
        <v>81</v>
      </c>
      <c r="BJ14" s="22" t="s">
        <v>81</v>
      </c>
      <c r="BK14" s="22" t="s">
        <v>82</v>
      </c>
      <c r="BL14" s="23" t="s">
        <v>512</v>
      </c>
      <c r="BM14" s="23" t="s">
        <v>76</v>
      </c>
    </row>
    <row r="15" spans="1:65" ht="45" x14ac:dyDescent="0.25">
      <c r="C15" s="8" t="s">
        <v>504</v>
      </c>
      <c r="D15" s="52" t="s">
        <v>239</v>
      </c>
      <c r="E15" s="53" t="s">
        <v>93</v>
      </c>
      <c r="F15" s="19" t="s">
        <v>94</v>
      </c>
      <c r="G15" s="19" t="s">
        <v>643</v>
      </c>
      <c r="H15" s="19" t="s">
        <v>95</v>
      </c>
      <c r="I15" s="97"/>
      <c r="J15" s="108" t="s">
        <v>76</v>
      </c>
      <c r="K15" s="8" t="s">
        <v>76</v>
      </c>
      <c r="L15" s="21" t="s">
        <v>76</v>
      </c>
      <c r="M15" s="1" t="s">
        <v>77</v>
      </c>
      <c r="N15" s="1" t="s">
        <v>96</v>
      </c>
      <c r="O15" s="1" t="s">
        <v>96</v>
      </c>
      <c r="P15" s="55">
        <v>0</v>
      </c>
      <c r="Q15" s="56">
        <v>0</v>
      </c>
      <c r="R15" s="55">
        <v>0</v>
      </c>
      <c r="S15" s="90">
        <v>0</v>
      </c>
      <c r="T15" s="9">
        <f t="shared" ref="T15:T20" si="19">SUM(P15:S15)</f>
        <v>0</v>
      </c>
      <c r="U15" s="95">
        <v>1161</v>
      </c>
      <c r="V15" s="90">
        <v>0</v>
      </c>
      <c r="W15" s="90">
        <v>0</v>
      </c>
      <c r="X15" s="90">
        <v>0</v>
      </c>
      <c r="Y15" s="9">
        <f t="shared" si="1"/>
        <v>1161</v>
      </c>
      <c r="Z15" s="9">
        <f t="shared" si="2"/>
        <v>1161</v>
      </c>
      <c r="AA15" s="9">
        <f t="shared" si="3"/>
        <v>0</v>
      </c>
      <c r="AB15" s="57">
        <f t="shared" si="3"/>
        <v>0</v>
      </c>
      <c r="AC15" s="57">
        <f t="shared" si="3"/>
        <v>0</v>
      </c>
      <c r="AD15" s="9">
        <f t="shared" ref="AD15:AD20" si="20">IFERROR(SUM(Z15:AC15),"")</f>
        <v>1161</v>
      </c>
      <c r="AE15" s="58" t="str">
        <f t="shared" si="5"/>
        <v/>
      </c>
      <c r="AF15" s="58" t="str">
        <f t="shared" si="6"/>
        <v/>
      </c>
      <c r="AG15" s="59" t="str">
        <f t="shared" si="6"/>
        <v/>
      </c>
      <c r="AH15" s="84" t="str">
        <f t="shared" si="6"/>
        <v/>
      </c>
      <c r="AI15" s="85" t="str">
        <f t="shared" si="7"/>
        <v/>
      </c>
      <c r="AJ15" s="1" t="str">
        <f t="shared" si="17"/>
        <v>No</v>
      </c>
      <c r="AK15" s="1" t="str">
        <f t="shared" si="18"/>
        <v>No</v>
      </c>
      <c r="AL15" s="8" t="s">
        <v>95</v>
      </c>
      <c r="AM15" s="60">
        <v>0</v>
      </c>
      <c r="AN15" s="60">
        <v>0</v>
      </c>
      <c r="AO15" s="60">
        <v>0</v>
      </c>
      <c r="AP15" s="113">
        <v>0</v>
      </c>
      <c r="AQ15" s="62">
        <f t="shared" ref="AQ15:AQ20" si="21">SUM(AM15:AP15)</f>
        <v>0</v>
      </c>
      <c r="AR15" s="62">
        <v>0</v>
      </c>
      <c r="AS15" s="60">
        <v>0</v>
      </c>
      <c r="AT15" s="60">
        <v>0</v>
      </c>
      <c r="AU15" s="86">
        <f>AT15</f>
        <v>0</v>
      </c>
      <c r="AV15" s="62">
        <f t="shared" ref="AV15:AV20" si="22">SUM(AR15:AU15)</f>
        <v>0</v>
      </c>
      <c r="AW15" s="62">
        <f t="shared" ref="AW15:AW20" si="23">AR15-AM15</f>
        <v>0</v>
      </c>
      <c r="AX15" s="62">
        <f t="shared" ref="AX15:AY20" si="24">AS15-AN15</f>
        <v>0</v>
      </c>
      <c r="AY15" s="62">
        <f t="shared" si="24"/>
        <v>0</v>
      </c>
      <c r="AZ15" s="63">
        <f t="shared" si="11"/>
        <v>0</v>
      </c>
      <c r="BA15" s="62">
        <f t="shared" ref="BA15:BA20" si="25">SUM(AW15:AZ15)</f>
        <v>0</v>
      </c>
      <c r="BB15" s="64" t="str">
        <f t="shared" ref="BB15:BB20" si="26">IFERROR(+AW15/AM15,"")</f>
        <v/>
      </c>
      <c r="BC15" s="64" t="str">
        <f t="shared" ref="BC15:BD20" si="27">IFERROR(+AX15/AN15,"")</f>
        <v/>
      </c>
      <c r="BD15" s="82" t="str">
        <f t="shared" si="27"/>
        <v/>
      </c>
      <c r="BE15" s="65" t="str">
        <f t="shared" si="14"/>
        <v/>
      </c>
      <c r="BF15" s="64" t="str">
        <f t="shared" ref="BF15:BF20" si="28">IFERROR(+BA15/AQ15,"")</f>
        <v/>
      </c>
      <c r="BG15" s="2" t="str">
        <f t="shared" si="16"/>
        <v>No</v>
      </c>
      <c r="BH15" s="22" t="s">
        <v>96</v>
      </c>
      <c r="BI15" s="22" t="s">
        <v>96</v>
      </c>
      <c r="BJ15" s="22" t="s">
        <v>96</v>
      </c>
      <c r="BK15" s="22" t="s">
        <v>96</v>
      </c>
      <c r="BL15" s="23" t="s">
        <v>505</v>
      </c>
      <c r="BM15" s="23" t="s">
        <v>76</v>
      </c>
    </row>
    <row r="16" spans="1:65" ht="120" x14ac:dyDescent="0.25">
      <c r="C16" s="8" t="s">
        <v>504</v>
      </c>
      <c r="D16" s="52" t="s">
        <v>237</v>
      </c>
      <c r="E16" s="53" t="s">
        <v>254</v>
      </c>
      <c r="F16" s="19" t="s">
        <v>255</v>
      </c>
      <c r="G16" s="19" t="s">
        <v>639</v>
      </c>
      <c r="H16" s="19" t="s">
        <v>256</v>
      </c>
      <c r="I16" s="108" t="s">
        <v>244</v>
      </c>
      <c r="J16" s="108" t="s">
        <v>76</v>
      </c>
      <c r="K16" s="2" t="s">
        <v>76</v>
      </c>
      <c r="L16" s="21" t="s">
        <v>76</v>
      </c>
      <c r="M16" s="1" t="s">
        <v>77</v>
      </c>
      <c r="N16" s="1" t="s">
        <v>78</v>
      </c>
      <c r="O16" s="1" t="s">
        <v>79</v>
      </c>
      <c r="P16" s="68">
        <v>2673</v>
      </c>
      <c r="Q16" s="56">
        <v>2672.8362138614207</v>
      </c>
      <c r="R16" s="55">
        <v>2672.8362132103425</v>
      </c>
      <c r="S16" s="90">
        <v>2712.9287513645504</v>
      </c>
      <c r="T16" s="9">
        <f t="shared" si="19"/>
        <v>10731.601178436315</v>
      </c>
      <c r="U16" s="96">
        <v>2239</v>
      </c>
      <c r="V16" s="90">
        <v>1532.0933700000003</v>
      </c>
      <c r="W16" s="90">
        <v>1219.2766899999999</v>
      </c>
      <c r="X16" s="90">
        <v>129.9898</v>
      </c>
      <c r="Y16" s="9">
        <f t="shared" si="1"/>
        <v>5120.3598600000005</v>
      </c>
      <c r="Z16" s="9">
        <f t="shared" si="2"/>
        <v>-434</v>
      </c>
      <c r="AA16" s="9">
        <f t="shared" si="3"/>
        <v>-1140.7428438614204</v>
      </c>
      <c r="AB16" s="57">
        <f t="shared" si="3"/>
        <v>-1453.5595232103426</v>
      </c>
      <c r="AC16" s="57">
        <f t="shared" si="3"/>
        <v>-2582.9389513645506</v>
      </c>
      <c r="AD16" s="9">
        <f t="shared" si="20"/>
        <v>-5611.241318436314</v>
      </c>
      <c r="AE16" s="58">
        <f t="shared" si="5"/>
        <v>-0.16236438458660682</v>
      </c>
      <c r="AF16" s="58">
        <f t="shared" si="6"/>
        <v>-0.42679115089263187</v>
      </c>
      <c r="AG16" s="109">
        <f t="shared" si="6"/>
        <v>-0.54382663480321258</v>
      </c>
      <c r="AH16" s="109">
        <f t="shared" si="6"/>
        <v>-0.95208506676239935</v>
      </c>
      <c r="AI16" s="110">
        <f t="shared" si="7"/>
        <v>-0.5228708396013948</v>
      </c>
      <c r="AJ16" s="1" t="str">
        <f t="shared" si="17"/>
        <v>No</v>
      </c>
      <c r="AK16" s="1" t="str">
        <f t="shared" si="18"/>
        <v>No</v>
      </c>
      <c r="AL16" s="8" t="s">
        <v>257</v>
      </c>
      <c r="AM16" s="70">
        <v>31</v>
      </c>
      <c r="AN16" s="60">
        <f>AM16</f>
        <v>31</v>
      </c>
      <c r="AO16" s="60">
        <f>AN16</f>
        <v>31</v>
      </c>
      <c r="AP16" s="61">
        <f>AO16</f>
        <v>31</v>
      </c>
      <c r="AQ16" s="62">
        <f t="shared" si="21"/>
        <v>124</v>
      </c>
      <c r="AR16" s="62">
        <v>12</v>
      </c>
      <c r="AS16" s="60">
        <v>14</v>
      </c>
      <c r="AT16" s="60">
        <v>10</v>
      </c>
      <c r="AU16" s="27">
        <v>0</v>
      </c>
      <c r="AV16" s="71">
        <f t="shared" si="22"/>
        <v>36</v>
      </c>
      <c r="AW16" s="71">
        <f t="shared" si="23"/>
        <v>-19</v>
      </c>
      <c r="AX16" s="71">
        <f t="shared" si="24"/>
        <v>-17</v>
      </c>
      <c r="AY16" s="71">
        <f t="shared" si="24"/>
        <v>-21</v>
      </c>
      <c r="AZ16" s="63">
        <f t="shared" si="11"/>
        <v>-31</v>
      </c>
      <c r="BA16" s="71">
        <f t="shared" si="25"/>
        <v>-88</v>
      </c>
      <c r="BB16" s="10">
        <f t="shared" si="26"/>
        <v>-0.61290322580645162</v>
      </c>
      <c r="BC16" s="10">
        <f t="shared" si="27"/>
        <v>-0.54838709677419351</v>
      </c>
      <c r="BD16" s="83">
        <f t="shared" si="27"/>
        <v>-0.67741935483870963</v>
      </c>
      <c r="BE16" s="65">
        <f t="shared" si="14"/>
        <v>-1</v>
      </c>
      <c r="BF16" s="10">
        <f t="shared" si="28"/>
        <v>-0.70967741935483875</v>
      </c>
      <c r="BG16" s="2" t="str">
        <f t="shared" si="16"/>
        <v>Yes</v>
      </c>
      <c r="BH16" s="22" t="s">
        <v>104</v>
      </c>
      <c r="BI16" s="22" t="s">
        <v>81</v>
      </c>
      <c r="BJ16" s="22" t="s">
        <v>104</v>
      </c>
      <c r="BK16" s="22" t="s">
        <v>116</v>
      </c>
      <c r="BL16" s="23" t="s">
        <v>543</v>
      </c>
      <c r="BM16" s="23" t="s">
        <v>567</v>
      </c>
    </row>
    <row r="17" spans="3:65" ht="240" x14ac:dyDescent="0.25">
      <c r="C17" s="8" t="s">
        <v>504</v>
      </c>
      <c r="D17" s="52" t="s">
        <v>237</v>
      </c>
      <c r="E17" s="53" t="s">
        <v>258</v>
      </c>
      <c r="F17" s="19" t="s">
        <v>259</v>
      </c>
      <c r="G17" s="19" t="s">
        <v>644</v>
      </c>
      <c r="H17" s="19" t="s">
        <v>260</v>
      </c>
      <c r="I17" s="108" t="s">
        <v>103</v>
      </c>
      <c r="J17" s="108" t="s">
        <v>76</v>
      </c>
      <c r="K17" s="2" t="s">
        <v>76</v>
      </c>
      <c r="L17" s="21" t="s">
        <v>76</v>
      </c>
      <c r="M17" s="1" t="s">
        <v>77</v>
      </c>
      <c r="N17" s="1" t="s">
        <v>78</v>
      </c>
      <c r="O17" s="1" t="s">
        <v>79</v>
      </c>
      <c r="P17" s="55">
        <v>36908</v>
      </c>
      <c r="Q17" s="56">
        <v>36907.999064359305</v>
      </c>
      <c r="R17" s="55">
        <v>36907.99906535168</v>
      </c>
      <c r="S17" s="90">
        <v>37461.619055768737</v>
      </c>
      <c r="T17" s="9">
        <f t="shared" si="19"/>
        <v>148185.61718547973</v>
      </c>
      <c r="U17" s="95">
        <v>21822</v>
      </c>
      <c r="V17" s="90">
        <v>22735.805210000006</v>
      </c>
      <c r="W17" s="90">
        <v>26449.332180000023</v>
      </c>
      <c r="X17" s="90">
        <v>20713.523280000009</v>
      </c>
      <c r="Y17" s="9">
        <f t="shared" si="1"/>
        <v>91720.660670000041</v>
      </c>
      <c r="Z17" s="9">
        <f t="shared" si="2"/>
        <v>-15086</v>
      </c>
      <c r="AA17" s="9">
        <f t="shared" si="3"/>
        <v>-14172.193854359299</v>
      </c>
      <c r="AB17" s="9">
        <f t="shared" si="3"/>
        <v>-10458.666885351657</v>
      </c>
      <c r="AC17" s="57">
        <f t="shared" si="3"/>
        <v>-16748.095775768728</v>
      </c>
      <c r="AD17" s="9">
        <f t="shared" si="20"/>
        <v>-56464.956515479687</v>
      </c>
      <c r="AE17" s="58">
        <f t="shared" si="5"/>
        <v>-0.40874607131245261</v>
      </c>
      <c r="AF17" s="58">
        <f t="shared" si="6"/>
        <v>-0.38398705466655503</v>
      </c>
      <c r="AG17" s="109">
        <f t="shared" si="6"/>
        <v>-0.2833712785901199</v>
      </c>
      <c r="AH17" s="109">
        <f t="shared" si="6"/>
        <v>-0.44707346339825854</v>
      </c>
      <c r="AI17" s="110">
        <f t="shared" si="7"/>
        <v>-0.3810420848388012</v>
      </c>
      <c r="AJ17" s="1" t="str">
        <f t="shared" si="17"/>
        <v>No</v>
      </c>
      <c r="AK17" s="1" t="str">
        <f t="shared" si="18"/>
        <v>Yes</v>
      </c>
      <c r="AL17" s="8" t="s">
        <v>261</v>
      </c>
      <c r="AM17" s="60">
        <v>0</v>
      </c>
      <c r="AN17" s="60">
        <v>0</v>
      </c>
      <c r="AO17" s="60">
        <v>0</v>
      </c>
      <c r="AP17" s="61">
        <f t="shared" ref="AP17:AP20" si="29">AO17</f>
        <v>0</v>
      </c>
      <c r="AQ17" s="62">
        <f t="shared" si="21"/>
        <v>0</v>
      </c>
      <c r="AR17" s="62">
        <v>0</v>
      </c>
      <c r="AS17" s="60">
        <v>0</v>
      </c>
      <c r="AT17" s="60">
        <v>0</v>
      </c>
      <c r="AU17" s="61">
        <f>AT17</f>
        <v>0</v>
      </c>
      <c r="AV17" s="62">
        <f t="shared" si="22"/>
        <v>0</v>
      </c>
      <c r="AW17" s="62">
        <f t="shared" si="23"/>
        <v>0</v>
      </c>
      <c r="AX17" s="62">
        <f t="shared" si="24"/>
        <v>0</v>
      </c>
      <c r="AY17" s="62">
        <f t="shared" si="24"/>
        <v>0</v>
      </c>
      <c r="AZ17" s="63">
        <f t="shared" si="11"/>
        <v>0</v>
      </c>
      <c r="BA17" s="62">
        <f t="shared" si="25"/>
        <v>0</v>
      </c>
      <c r="BB17" s="64" t="str">
        <f t="shared" si="26"/>
        <v/>
      </c>
      <c r="BC17" s="64" t="str">
        <f t="shared" si="27"/>
        <v/>
      </c>
      <c r="BD17" s="82" t="str">
        <f t="shared" si="27"/>
        <v/>
      </c>
      <c r="BE17" s="65" t="str">
        <f t="shared" si="14"/>
        <v/>
      </c>
      <c r="BF17" s="64" t="str">
        <f t="shared" si="28"/>
        <v/>
      </c>
      <c r="BG17" s="2" t="str">
        <f t="shared" si="16"/>
        <v>No</v>
      </c>
      <c r="BH17" s="22" t="s">
        <v>104</v>
      </c>
      <c r="BI17" s="22" t="s">
        <v>104</v>
      </c>
      <c r="BJ17" s="22" t="s">
        <v>104</v>
      </c>
      <c r="BK17" s="22" t="s">
        <v>116</v>
      </c>
      <c r="BL17" s="23" t="s">
        <v>513</v>
      </c>
      <c r="BM17" s="23" t="s">
        <v>568</v>
      </c>
    </row>
    <row r="18" spans="3:65" ht="60" x14ac:dyDescent="0.25">
      <c r="C18" s="8" t="s">
        <v>504</v>
      </c>
      <c r="D18" s="52" t="s">
        <v>237</v>
      </c>
      <c r="E18" s="53" t="s">
        <v>262</v>
      </c>
      <c r="F18" s="19" t="s">
        <v>263</v>
      </c>
      <c r="G18" s="19" t="s">
        <v>639</v>
      </c>
      <c r="H18" s="19" t="s">
        <v>264</v>
      </c>
      <c r="I18" s="108" t="s">
        <v>244</v>
      </c>
      <c r="J18" s="108" t="s">
        <v>76</v>
      </c>
      <c r="K18" s="2" t="s">
        <v>265</v>
      </c>
      <c r="L18" s="21" t="s">
        <v>266</v>
      </c>
      <c r="M18" s="1" t="s">
        <v>77</v>
      </c>
      <c r="N18" s="1" t="s">
        <v>78</v>
      </c>
      <c r="O18" s="1" t="s">
        <v>79</v>
      </c>
      <c r="P18" s="68">
        <v>0</v>
      </c>
      <c r="Q18" s="68">
        <v>0</v>
      </c>
      <c r="R18" s="68">
        <v>0</v>
      </c>
      <c r="S18" s="90">
        <v>1.03934272253822E-3</v>
      </c>
      <c r="T18" s="9">
        <f t="shared" si="19"/>
        <v>1.03934272253822E-3</v>
      </c>
      <c r="U18" s="96">
        <v>41</v>
      </c>
      <c r="V18" s="90">
        <v>65.573990000000009</v>
      </c>
      <c r="W18" s="90">
        <v>26.048389999999998</v>
      </c>
      <c r="X18" s="90">
        <v>5.7235100000000001</v>
      </c>
      <c r="Y18" s="9">
        <f t="shared" si="1"/>
        <v>138.34589000000003</v>
      </c>
      <c r="Z18" s="9">
        <f t="shared" si="2"/>
        <v>41</v>
      </c>
      <c r="AA18" s="9">
        <f t="shared" si="3"/>
        <v>65.573990000000009</v>
      </c>
      <c r="AB18" s="57">
        <f t="shared" si="3"/>
        <v>26.048389999999998</v>
      </c>
      <c r="AC18" s="57">
        <f t="shared" si="3"/>
        <v>5.7224706572774622</v>
      </c>
      <c r="AD18" s="9">
        <f t="shared" si="20"/>
        <v>138.34485065727748</v>
      </c>
      <c r="AE18" s="58" t="str">
        <f t="shared" si="5"/>
        <v/>
      </c>
      <c r="AF18" s="58" t="str">
        <f t="shared" si="6"/>
        <v/>
      </c>
      <c r="AG18" s="109" t="str">
        <f t="shared" si="6"/>
        <v/>
      </c>
      <c r="AH18" s="109">
        <f t="shared" si="6"/>
        <v>5505.8553191216752</v>
      </c>
      <c r="AI18" s="110">
        <f t="shared" si="7"/>
        <v>133108.01880578915</v>
      </c>
      <c r="AJ18" s="1" t="str">
        <f t="shared" si="17"/>
        <v>No</v>
      </c>
      <c r="AK18" s="1" t="str">
        <f t="shared" si="18"/>
        <v>No</v>
      </c>
      <c r="AL18" s="8" t="s">
        <v>267</v>
      </c>
      <c r="AM18" s="70">
        <v>0</v>
      </c>
      <c r="AN18" s="70">
        <v>0</v>
      </c>
      <c r="AO18" s="70">
        <v>0</v>
      </c>
      <c r="AP18" s="61">
        <f t="shared" si="29"/>
        <v>0</v>
      </c>
      <c r="AQ18" s="71">
        <f t="shared" si="21"/>
        <v>0</v>
      </c>
      <c r="AR18" s="71">
        <v>0</v>
      </c>
      <c r="AS18" s="70">
        <v>0</v>
      </c>
      <c r="AT18" s="70">
        <v>0</v>
      </c>
      <c r="AU18" s="61">
        <f>AT18</f>
        <v>0</v>
      </c>
      <c r="AV18" s="71">
        <f t="shared" si="22"/>
        <v>0</v>
      </c>
      <c r="AW18" s="71">
        <f t="shared" si="23"/>
        <v>0</v>
      </c>
      <c r="AX18" s="71">
        <f t="shared" si="24"/>
        <v>0</v>
      </c>
      <c r="AY18" s="71">
        <f t="shared" si="24"/>
        <v>0</v>
      </c>
      <c r="AZ18" s="63">
        <f t="shared" si="11"/>
        <v>0</v>
      </c>
      <c r="BA18" s="71">
        <f t="shared" si="25"/>
        <v>0</v>
      </c>
      <c r="BB18" s="10" t="str">
        <f t="shared" si="26"/>
        <v/>
      </c>
      <c r="BC18" s="10" t="str">
        <f t="shared" si="27"/>
        <v/>
      </c>
      <c r="BD18" s="83" t="str">
        <f t="shared" si="27"/>
        <v/>
      </c>
      <c r="BE18" s="65" t="str">
        <f t="shared" si="14"/>
        <v/>
      </c>
      <c r="BF18" s="10" t="str">
        <f t="shared" si="28"/>
        <v/>
      </c>
      <c r="BG18" s="2" t="str">
        <f t="shared" si="16"/>
        <v>No</v>
      </c>
      <c r="BH18" s="22" t="s">
        <v>76</v>
      </c>
      <c r="BI18" s="22" t="s">
        <v>76</v>
      </c>
      <c r="BJ18" s="22" t="s">
        <v>76</v>
      </c>
      <c r="BK18" s="22" t="s">
        <v>76</v>
      </c>
      <c r="BL18" s="23" t="s">
        <v>506</v>
      </c>
      <c r="BM18" s="23" t="s">
        <v>76</v>
      </c>
    </row>
    <row r="19" spans="3:65" ht="75" x14ac:dyDescent="0.25">
      <c r="C19" s="8" t="s">
        <v>504</v>
      </c>
      <c r="D19" s="52" t="s">
        <v>237</v>
      </c>
      <c r="E19" s="53" t="s">
        <v>268</v>
      </c>
      <c r="F19" s="19" t="s">
        <v>269</v>
      </c>
      <c r="G19" s="19" t="s">
        <v>639</v>
      </c>
      <c r="H19" s="19" t="s">
        <v>270</v>
      </c>
      <c r="I19" s="108" t="s">
        <v>244</v>
      </c>
      <c r="J19" s="108" t="s">
        <v>76</v>
      </c>
      <c r="K19" s="2" t="s">
        <v>265</v>
      </c>
      <c r="L19" s="21" t="s">
        <v>266</v>
      </c>
      <c r="M19" s="1" t="s">
        <v>77</v>
      </c>
      <c r="N19" s="1" t="s">
        <v>78</v>
      </c>
      <c r="O19" s="1" t="s">
        <v>79</v>
      </c>
      <c r="P19" s="68">
        <v>6133</v>
      </c>
      <c r="Q19" s="56">
        <v>6132.7487400000018</v>
      </c>
      <c r="R19" s="55">
        <v>6132.74874</v>
      </c>
      <c r="S19" s="90">
        <v>6224.7399716663231</v>
      </c>
      <c r="T19" s="9">
        <f t="shared" si="19"/>
        <v>24623.237451666326</v>
      </c>
      <c r="U19" s="96">
        <v>6823</v>
      </c>
      <c r="V19" s="90">
        <v>8068.7765400000008</v>
      </c>
      <c r="W19" s="90">
        <v>6955.2572499999969</v>
      </c>
      <c r="X19" s="90">
        <v>10825.962799999999</v>
      </c>
      <c r="Y19" s="9">
        <f t="shared" si="1"/>
        <v>32672.996589999995</v>
      </c>
      <c r="Z19" s="9">
        <f t="shared" si="2"/>
        <v>690</v>
      </c>
      <c r="AA19" s="9">
        <f t="shared" si="3"/>
        <v>1936.0277999999989</v>
      </c>
      <c r="AB19" s="57">
        <f t="shared" si="3"/>
        <v>822.50850999999693</v>
      </c>
      <c r="AC19" s="57">
        <f t="shared" si="3"/>
        <v>4601.2228283336763</v>
      </c>
      <c r="AD19" s="9">
        <f t="shared" si="20"/>
        <v>8049.7591383336721</v>
      </c>
      <c r="AE19" s="58">
        <f t="shared" si="5"/>
        <v>0.11250611446274254</v>
      </c>
      <c r="AF19" s="58">
        <f t="shared" si="6"/>
        <v>0.31568679593418308</v>
      </c>
      <c r="AG19" s="109">
        <f t="shared" si="6"/>
        <v>0.13411743165593915</v>
      </c>
      <c r="AH19" s="109">
        <f t="shared" si="6"/>
        <v>0.7391831384567793</v>
      </c>
      <c r="AI19" s="110">
        <f t="shared" si="7"/>
        <v>0.32691717139692861</v>
      </c>
      <c r="AJ19" s="1" t="str">
        <f t="shared" si="17"/>
        <v>No</v>
      </c>
      <c r="AK19" s="1" t="str">
        <f t="shared" si="18"/>
        <v>No</v>
      </c>
      <c r="AL19" s="8" t="s">
        <v>271</v>
      </c>
      <c r="AM19" s="70">
        <v>18</v>
      </c>
      <c r="AN19" s="60">
        <f>AM19</f>
        <v>18</v>
      </c>
      <c r="AO19" s="60">
        <f>AN19</f>
        <v>18</v>
      </c>
      <c r="AP19" s="61">
        <f t="shared" si="29"/>
        <v>18</v>
      </c>
      <c r="AQ19" s="71">
        <f t="shared" si="21"/>
        <v>72</v>
      </c>
      <c r="AR19" s="71">
        <v>34</v>
      </c>
      <c r="AS19" s="60">
        <v>28.2</v>
      </c>
      <c r="AT19" s="60">
        <v>11</v>
      </c>
      <c r="AU19" s="115">
        <v>15.26</v>
      </c>
      <c r="AV19" s="71">
        <f t="shared" si="22"/>
        <v>88.460000000000008</v>
      </c>
      <c r="AW19" s="71">
        <f t="shared" si="23"/>
        <v>16</v>
      </c>
      <c r="AX19" s="71">
        <f t="shared" si="24"/>
        <v>10.199999999999999</v>
      </c>
      <c r="AY19" s="71">
        <f t="shared" si="24"/>
        <v>-7</v>
      </c>
      <c r="AZ19" s="63">
        <f t="shared" si="11"/>
        <v>-2.74</v>
      </c>
      <c r="BA19" s="71">
        <f t="shared" si="25"/>
        <v>16.46</v>
      </c>
      <c r="BB19" s="10">
        <f t="shared" si="26"/>
        <v>0.88888888888888884</v>
      </c>
      <c r="BC19" s="10">
        <f t="shared" si="27"/>
        <v>0.56666666666666665</v>
      </c>
      <c r="BD19" s="83">
        <f t="shared" si="27"/>
        <v>-0.3888888888888889</v>
      </c>
      <c r="BE19" s="65">
        <f t="shared" si="14"/>
        <v>-0.15222222222222223</v>
      </c>
      <c r="BF19" s="10">
        <f t="shared" si="28"/>
        <v>0.22861111111111113</v>
      </c>
      <c r="BG19" s="2" t="str">
        <f t="shared" si="16"/>
        <v>No</v>
      </c>
      <c r="BH19" s="22" t="s">
        <v>172</v>
      </c>
      <c r="BI19" s="22" t="s">
        <v>81</v>
      </c>
      <c r="BJ19" s="22" t="s">
        <v>172</v>
      </c>
      <c r="BK19" s="22" t="s">
        <v>82</v>
      </c>
      <c r="BL19" s="23" t="s">
        <v>514</v>
      </c>
      <c r="BM19" s="23" t="s">
        <v>76</v>
      </c>
    </row>
    <row r="20" spans="3:65" ht="90" x14ac:dyDescent="0.25">
      <c r="C20" s="8" t="s">
        <v>504</v>
      </c>
      <c r="D20" s="52" t="s">
        <v>237</v>
      </c>
      <c r="E20" s="53" t="s">
        <v>272</v>
      </c>
      <c r="F20" s="19" t="s">
        <v>273</v>
      </c>
      <c r="G20" s="19" t="s">
        <v>639</v>
      </c>
      <c r="H20" s="19" t="s">
        <v>274</v>
      </c>
      <c r="I20" s="108" t="s">
        <v>244</v>
      </c>
      <c r="J20" s="108" t="s">
        <v>76</v>
      </c>
      <c r="K20" s="2" t="s">
        <v>76</v>
      </c>
      <c r="L20" s="21" t="s">
        <v>76</v>
      </c>
      <c r="M20" s="1" t="s">
        <v>77</v>
      </c>
      <c r="N20" s="1" t="s">
        <v>78</v>
      </c>
      <c r="O20" s="1" t="s">
        <v>79</v>
      </c>
      <c r="P20" s="68">
        <v>2781</v>
      </c>
      <c r="Q20" s="56">
        <v>2781.1756600000022</v>
      </c>
      <c r="R20" s="55">
        <v>2781.1756643477484</v>
      </c>
      <c r="S20" s="90">
        <v>2822.8932900945388</v>
      </c>
      <c r="T20" s="9">
        <f t="shared" si="19"/>
        <v>11166.244614442288</v>
      </c>
      <c r="U20" s="96">
        <v>3073</v>
      </c>
      <c r="V20" s="90">
        <v>4396.3222900000019</v>
      </c>
      <c r="W20" s="90">
        <v>2546.2050700000009</v>
      </c>
      <c r="X20" s="90">
        <v>1968.2738799999997</v>
      </c>
      <c r="Y20" s="9">
        <f t="shared" si="1"/>
        <v>11983.801240000004</v>
      </c>
      <c r="Z20" s="9">
        <f t="shared" si="2"/>
        <v>292</v>
      </c>
      <c r="AA20" s="9">
        <f t="shared" si="3"/>
        <v>1615.1466299999997</v>
      </c>
      <c r="AB20" s="57">
        <f t="shared" si="3"/>
        <v>-234.97059434774746</v>
      </c>
      <c r="AC20" s="57">
        <f t="shared" si="3"/>
        <v>-854.61941009453903</v>
      </c>
      <c r="AD20" s="9">
        <f t="shared" si="20"/>
        <v>817.55662555771323</v>
      </c>
      <c r="AE20" s="58">
        <f t="shared" si="5"/>
        <v>0.10499820208558072</v>
      </c>
      <c r="AF20" s="58">
        <f t="shared" si="6"/>
        <v>0.58074240085935402</v>
      </c>
      <c r="AG20" s="109">
        <f t="shared" si="6"/>
        <v>-8.448606729875642E-2</v>
      </c>
      <c r="AH20" s="109">
        <f t="shared" si="6"/>
        <v>-0.30274591430479392</v>
      </c>
      <c r="AI20" s="110">
        <f t="shared" si="7"/>
        <v>7.3216793450888148E-2</v>
      </c>
      <c r="AJ20" s="1" t="str">
        <f t="shared" si="17"/>
        <v>No</v>
      </c>
      <c r="AK20" s="1" t="str">
        <f t="shared" si="18"/>
        <v>No</v>
      </c>
      <c r="AL20" s="8" t="s">
        <v>275</v>
      </c>
      <c r="AM20" s="70">
        <v>70</v>
      </c>
      <c r="AN20" s="60">
        <f>AM20</f>
        <v>70</v>
      </c>
      <c r="AO20" s="60">
        <f>AN20</f>
        <v>70</v>
      </c>
      <c r="AP20" s="61">
        <f t="shared" si="29"/>
        <v>70</v>
      </c>
      <c r="AQ20" s="71">
        <f t="shared" si="21"/>
        <v>280</v>
      </c>
      <c r="AR20" s="71">
        <v>54</v>
      </c>
      <c r="AS20" s="60">
        <v>86</v>
      </c>
      <c r="AT20" s="60">
        <v>62</v>
      </c>
      <c r="AU20" s="1">
        <v>24</v>
      </c>
      <c r="AV20" s="71">
        <f t="shared" si="22"/>
        <v>226</v>
      </c>
      <c r="AW20" s="71">
        <f t="shared" si="23"/>
        <v>-16</v>
      </c>
      <c r="AX20" s="71">
        <f t="shared" si="24"/>
        <v>16</v>
      </c>
      <c r="AY20" s="71">
        <f t="shared" si="24"/>
        <v>-8</v>
      </c>
      <c r="AZ20" s="63">
        <f t="shared" si="11"/>
        <v>-46</v>
      </c>
      <c r="BA20" s="71">
        <f t="shared" si="25"/>
        <v>-54</v>
      </c>
      <c r="BB20" s="10">
        <f t="shared" si="26"/>
        <v>-0.22857142857142856</v>
      </c>
      <c r="BC20" s="10">
        <f t="shared" si="27"/>
        <v>0.22857142857142856</v>
      </c>
      <c r="BD20" s="83">
        <f t="shared" si="27"/>
        <v>-0.11428571428571428</v>
      </c>
      <c r="BE20" s="65">
        <f t="shared" si="14"/>
        <v>-0.65714285714285714</v>
      </c>
      <c r="BF20" s="10">
        <f t="shared" si="28"/>
        <v>-0.19285714285714287</v>
      </c>
      <c r="BG20" s="2" t="str">
        <f t="shared" si="16"/>
        <v>Yes</v>
      </c>
      <c r="BH20" s="22" t="s">
        <v>104</v>
      </c>
      <c r="BI20" s="22" t="s">
        <v>81</v>
      </c>
      <c r="BJ20" s="22" t="s">
        <v>81</v>
      </c>
      <c r="BK20" s="22" t="s">
        <v>82</v>
      </c>
      <c r="BL20" s="23" t="s">
        <v>544</v>
      </c>
      <c r="BM20" s="23" t="s">
        <v>569</v>
      </c>
    </row>
    <row r="21" spans="3:65" ht="75" x14ac:dyDescent="0.25">
      <c r="C21" s="8" t="s">
        <v>504</v>
      </c>
      <c r="D21" s="52" t="s">
        <v>238</v>
      </c>
      <c r="E21" s="53" t="s">
        <v>192</v>
      </c>
      <c r="F21" s="19" t="s">
        <v>193</v>
      </c>
      <c r="G21" s="19" t="s">
        <v>645</v>
      </c>
      <c r="H21" s="19" t="s">
        <v>194</v>
      </c>
      <c r="I21" s="108" t="s">
        <v>195</v>
      </c>
      <c r="J21" s="108" t="s">
        <v>76</v>
      </c>
      <c r="K21" s="8" t="s">
        <v>76</v>
      </c>
      <c r="L21" s="54" t="s">
        <v>76</v>
      </c>
      <c r="M21" s="1" t="s">
        <v>77</v>
      </c>
      <c r="N21" s="1" t="s">
        <v>78</v>
      </c>
      <c r="O21" s="1" t="s">
        <v>79</v>
      </c>
      <c r="P21" s="55">
        <v>2048</v>
      </c>
      <c r="Q21" s="56">
        <v>2047.9659600000009</v>
      </c>
      <c r="R21" s="55">
        <v>2047.96596</v>
      </c>
      <c r="S21" s="90">
        <v>2078.6854450764399</v>
      </c>
      <c r="T21" s="9">
        <f t="shared" ref="T21:T52" si="30">SUM(P21:S21)</f>
        <v>8222.6173650764413</v>
      </c>
      <c r="U21" s="95">
        <v>-444</v>
      </c>
      <c r="V21" s="90">
        <v>398.38045</v>
      </c>
      <c r="W21" s="90">
        <v>89.691299999999984</v>
      </c>
      <c r="X21" s="90">
        <v>1271.7376499999998</v>
      </c>
      <c r="Y21" s="9">
        <f t="shared" ref="Y21:Y52" si="31">SUM(U21:X21)</f>
        <v>1315.8093999999999</v>
      </c>
      <c r="Z21" s="9">
        <f t="shared" ref="Z21:Z52" si="32">IFERROR(U21-P21,"")</f>
        <v>-2492</v>
      </c>
      <c r="AA21" s="9">
        <f t="shared" ref="AA21:AA52" si="33">IFERROR(V21-Q21,"")</f>
        <v>-1649.5855100000008</v>
      </c>
      <c r="AB21" s="57">
        <f t="shared" ref="AB21:AB52" si="34">IFERROR(W21-R21,"")</f>
        <v>-1958.27466</v>
      </c>
      <c r="AC21" s="57">
        <f t="shared" ref="AC21:AC52" si="35">IFERROR(X21-S21,"")</f>
        <v>-806.94779507644012</v>
      </c>
      <c r="AD21" s="9">
        <f t="shared" ref="AD21:AD52" si="36">IFERROR(SUM(Z21:AC21),"")</f>
        <v>-6906.8079650764412</v>
      </c>
      <c r="AE21" s="58">
        <f t="shared" ref="AE21:AE52" si="37">IFERROR(Z21/P21,"")</f>
        <v>-1.216796875</v>
      </c>
      <c r="AF21" s="58">
        <f t="shared" ref="AF21:AF52" si="38">IFERROR(AA21/Q21,"")</f>
        <v>-0.8054750626812176</v>
      </c>
      <c r="AG21" s="59">
        <f t="shared" ref="AG21:AG52" si="39">IFERROR(AB21/R21,"")</f>
        <v>-0.95620469199595493</v>
      </c>
      <c r="AH21" s="84">
        <f t="shared" ref="AH21:AH52" si="40">IFERROR(AC21/S21,"")</f>
        <v>-0.38820101280247626</v>
      </c>
      <c r="AI21" s="85">
        <f t="shared" ref="AI21:AI52" si="41">IFERROR(AD21/T21,"")</f>
        <v>-0.83997681740748642</v>
      </c>
      <c r="AJ21" s="1" t="str">
        <f t="shared" si="17"/>
        <v>No</v>
      </c>
      <c r="AK21" s="1" t="str">
        <f t="shared" si="18"/>
        <v>No</v>
      </c>
      <c r="AL21" s="8" t="s">
        <v>196</v>
      </c>
      <c r="AM21" s="60">
        <v>0</v>
      </c>
      <c r="AN21" s="60">
        <v>0</v>
      </c>
      <c r="AO21" s="60">
        <v>0</v>
      </c>
      <c r="AP21" s="61">
        <f t="shared" ref="AP21:AP52" si="42">AO21</f>
        <v>0</v>
      </c>
      <c r="AQ21" s="62">
        <f t="shared" ref="AQ21:AQ52" si="43">SUM(AM21:AP21)</f>
        <v>0</v>
      </c>
      <c r="AR21" s="62">
        <v>0</v>
      </c>
      <c r="AS21" s="60">
        <v>0</v>
      </c>
      <c r="AT21" s="60">
        <v>0</v>
      </c>
      <c r="AU21" s="61">
        <f>AT21</f>
        <v>0</v>
      </c>
      <c r="AV21" s="62">
        <f t="shared" ref="AV21:AV52" si="44">SUM(AR21:AU21)</f>
        <v>0</v>
      </c>
      <c r="AW21" s="62">
        <f t="shared" ref="AW21:AW52" si="45">AR21-AM21</f>
        <v>0</v>
      </c>
      <c r="AX21" s="62">
        <f t="shared" ref="AX21:AX52" si="46">AS21-AN21</f>
        <v>0</v>
      </c>
      <c r="AY21" s="62">
        <f t="shared" ref="AY21:AY52" si="47">AT21-AO21</f>
        <v>0</v>
      </c>
      <c r="AZ21" s="63">
        <f t="shared" ref="AZ21:AZ52" si="48">AU21-AP21</f>
        <v>0</v>
      </c>
      <c r="BA21" s="62">
        <f t="shared" ref="BA21:BA52" si="49">SUM(AW21:AZ21)</f>
        <v>0</v>
      </c>
      <c r="BB21" s="64" t="str">
        <f t="shared" ref="BB21:BB52" si="50">IFERROR(+AW21/AM21,"")</f>
        <v/>
      </c>
      <c r="BC21" s="64" t="str">
        <f t="shared" ref="BC21:BC52" si="51">IFERROR(+AX21/AN21,"")</f>
        <v/>
      </c>
      <c r="BD21" s="82" t="str">
        <f t="shared" ref="BD21:BD52" si="52">IFERROR(+AY21/AO21,"")</f>
        <v/>
      </c>
      <c r="BE21" s="65" t="str">
        <f t="shared" ref="BE21:BE52" si="53">IFERROR(+AZ21/AP21,"")</f>
        <v/>
      </c>
      <c r="BF21" s="64" t="str">
        <f t="shared" ref="BF21:BF52" si="54">IFERROR(+BA21/AQ21,"")</f>
        <v/>
      </c>
      <c r="BG21" s="2" t="str">
        <f t="shared" si="16"/>
        <v>No</v>
      </c>
      <c r="BH21" s="22" t="s">
        <v>104</v>
      </c>
      <c r="BI21" s="22" t="s">
        <v>104</v>
      </c>
      <c r="BJ21" s="22" t="s">
        <v>104</v>
      </c>
      <c r="BK21" s="22" t="s">
        <v>116</v>
      </c>
      <c r="BL21" s="23" t="s">
        <v>561</v>
      </c>
      <c r="BM21" s="23" t="s">
        <v>76</v>
      </c>
    </row>
    <row r="22" spans="3:65" ht="60" x14ac:dyDescent="0.25">
      <c r="C22" s="8" t="s">
        <v>504</v>
      </c>
      <c r="D22" s="52" t="s">
        <v>240</v>
      </c>
      <c r="E22" s="53" t="s">
        <v>410</v>
      </c>
      <c r="F22" s="19" t="s">
        <v>411</v>
      </c>
      <c r="G22" s="19" t="s">
        <v>646</v>
      </c>
      <c r="H22" s="19" t="s">
        <v>412</v>
      </c>
      <c r="I22" s="108" t="s">
        <v>166</v>
      </c>
      <c r="J22" s="108" t="s">
        <v>76</v>
      </c>
      <c r="K22" s="8" t="s">
        <v>76</v>
      </c>
      <c r="L22" s="54" t="s">
        <v>76</v>
      </c>
      <c r="M22" s="1" t="s">
        <v>77</v>
      </c>
      <c r="N22" s="1" t="s">
        <v>78</v>
      </c>
      <c r="O22" s="1" t="s">
        <v>79</v>
      </c>
      <c r="P22" s="68">
        <v>43372</v>
      </c>
      <c r="Q22" s="56">
        <v>43371.766691723678</v>
      </c>
      <c r="R22" s="55">
        <v>43371.766703209432</v>
      </c>
      <c r="S22" s="90">
        <v>44022.343191979096</v>
      </c>
      <c r="T22" s="9">
        <f t="shared" si="30"/>
        <v>174137.8765869122</v>
      </c>
      <c r="U22" s="96">
        <v>49218</v>
      </c>
      <c r="V22" s="90">
        <v>57282.729619999984</v>
      </c>
      <c r="W22" s="90">
        <v>55347.907119992691</v>
      </c>
      <c r="X22" s="90">
        <v>73158.097360000131</v>
      </c>
      <c r="Y22" s="9">
        <f t="shared" si="31"/>
        <v>235006.73409999281</v>
      </c>
      <c r="Z22" s="9">
        <f t="shared" si="32"/>
        <v>5846</v>
      </c>
      <c r="AA22" s="9">
        <f t="shared" si="33"/>
        <v>13910.962928276305</v>
      </c>
      <c r="AB22" s="9">
        <f t="shared" si="34"/>
        <v>11976.140416783259</v>
      </c>
      <c r="AC22" s="57">
        <f t="shared" si="35"/>
        <v>29135.754168021034</v>
      </c>
      <c r="AD22" s="9">
        <f t="shared" si="36"/>
        <v>60868.857513080598</v>
      </c>
      <c r="AE22" s="58">
        <f t="shared" si="37"/>
        <v>0.13478742045559347</v>
      </c>
      <c r="AF22" s="58">
        <f t="shared" si="38"/>
        <v>0.3207377515228319</v>
      </c>
      <c r="AG22" s="59">
        <f t="shared" si="39"/>
        <v>0.27612756701232199</v>
      </c>
      <c r="AH22" s="59">
        <f t="shared" si="40"/>
        <v>0.66184014878448338</v>
      </c>
      <c r="AI22" s="69">
        <f t="shared" si="41"/>
        <v>0.34954404352519458</v>
      </c>
      <c r="AJ22" s="1" t="str">
        <f t="shared" si="17"/>
        <v>Yes</v>
      </c>
      <c r="AK22" s="1" t="str">
        <f t="shared" si="18"/>
        <v>Yes</v>
      </c>
      <c r="AL22" s="8" t="s">
        <v>413</v>
      </c>
      <c r="AM22" s="70">
        <v>205</v>
      </c>
      <c r="AN22" s="60">
        <f>AM22</f>
        <v>205</v>
      </c>
      <c r="AO22" s="60">
        <f>AN22</f>
        <v>205</v>
      </c>
      <c r="AP22" s="61">
        <f t="shared" si="42"/>
        <v>205</v>
      </c>
      <c r="AQ22" s="71">
        <f t="shared" si="43"/>
        <v>820</v>
      </c>
      <c r="AR22" s="71">
        <v>187</v>
      </c>
      <c r="AS22" s="60">
        <v>199</v>
      </c>
      <c r="AT22" s="60">
        <v>121</v>
      </c>
      <c r="AU22" s="27">
        <v>224</v>
      </c>
      <c r="AV22" s="71">
        <f t="shared" si="44"/>
        <v>731</v>
      </c>
      <c r="AW22" s="71">
        <f t="shared" si="45"/>
        <v>-18</v>
      </c>
      <c r="AX22" s="71">
        <f t="shared" si="46"/>
        <v>-6</v>
      </c>
      <c r="AY22" s="71">
        <f t="shared" si="47"/>
        <v>-84</v>
      </c>
      <c r="AZ22" s="63">
        <f t="shared" si="48"/>
        <v>19</v>
      </c>
      <c r="BA22" s="71">
        <f t="shared" si="49"/>
        <v>-89</v>
      </c>
      <c r="BB22" s="10">
        <f t="shared" si="50"/>
        <v>-8.7804878048780483E-2</v>
      </c>
      <c r="BC22" s="10">
        <f t="shared" si="51"/>
        <v>-2.9268292682926831E-2</v>
      </c>
      <c r="BD22" s="83">
        <f t="shared" si="52"/>
        <v>-0.40975609756097559</v>
      </c>
      <c r="BE22" s="65">
        <f t="shared" si="53"/>
        <v>9.2682926829268292E-2</v>
      </c>
      <c r="BF22" s="10">
        <f t="shared" si="54"/>
        <v>-0.10853658536585366</v>
      </c>
      <c r="BG22" s="2" t="str">
        <f t="shared" si="16"/>
        <v>No</v>
      </c>
      <c r="BH22" s="22" t="s">
        <v>104</v>
      </c>
      <c r="BI22" s="22" t="s">
        <v>104</v>
      </c>
      <c r="BJ22" s="22" t="s">
        <v>172</v>
      </c>
      <c r="BK22" s="22" t="s">
        <v>116</v>
      </c>
      <c r="BL22" s="23" t="s">
        <v>554</v>
      </c>
      <c r="BM22" s="23" t="s">
        <v>592</v>
      </c>
    </row>
    <row r="23" spans="3:65" ht="105" x14ac:dyDescent="0.25">
      <c r="C23" s="8" t="s">
        <v>504</v>
      </c>
      <c r="D23" s="52" t="s">
        <v>239</v>
      </c>
      <c r="E23" s="53" t="s">
        <v>97</v>
      </c>
      <c r="F23" s="19" t="s">
        <v>98</v>
      </c>
      <c r="G23" s="19" t="s">
        <v>642</v>
      </c>
      <c r="H23" s="19" t="s">
        <v>99</v>
      </c>
      <c r="I23" s="108" t="s">
        <v>85</v>
      </c>
      <c r="J23" s="108" t="s">
        <v>76</v>
      </c>
      <c r="K23" s="8" t="s">
        <v>76</v>
      </c>
      <c r="L23" s="21" t="s">
        <v>76</v>
      </c>
      <c r="M23" s="1" t="s">
        <v>77</v>
      </c>
      <c r="N23" s="1" t="s">
        <v>78</v>
      </c>
      <c r="O23" s="1" t="s">
        <v>79</v>
      </c>
      <c r="P23" s="68">
        <v>1393</v>
      </c>
      <c r="Q23" s="56">
        <v>1392.6168500000001</v>
      </c>
      <c r="R23" s="55">
        <v>1392.6168500000001</v>
      </c>
      <c r="S23" s="90">
        <v>1413.5061026519791</v>
      </c>
      <c r="T23" s="9">
        <f t="shared" si="30"/>
        <v>5591.7398026519795</v>
      </c>
      <c r="U23" s="96">
        <v>72</v>
      </c>
      <c r="V23" s="90">
        <v>571.47841999999991</v>
      </c>
      <c r="W23" s="90">
        <v>1245.7184399999999</v>
      </c>
      <c r="X23" s="90">
        <v>4643.8574999999992</v>
      </c>
      <c r="Y23" s="9">
        <f t="shared" si="31"/>
        <v>6533.0543599999992</v>
      </c>
      <c r="Z23" s="9">
        <f t="shared" si="32"/>
        <v>-1321</v>
      </c>
      <c r="AA23" s="9">
        <f t="shared" si="33"/>
        <v>-821.1384300000002</v>
      </c>
      <c r="AB23" s="57">
        <f t="shared" si="34"/>
        <v>-146.89841000000024</v>
      </c>
      <c r="AC23" s="57">
        <f t="shared" si="35"/>
        <v>3230.3513973480203</v>
      </c>
      <c r="AD23" s="9">
        <f t="shared" si="36"/>
        <v>941.31455734802012</v>
      </c>
      <c r="AE23" s="58">
        <f t="shared" si="37"/>
        <v>-0.94831299353912424</v>
      </c>
      <c r="AF23" s="58">
        <f t="shared" si="38"/>
        <v>-0.58963700604369407</v>
      </c>
      <c r="AG23" s="59">
        <f t="shared" si="39"/>
        <v>-0.10548372296371412</v>
      </c>
      <c r="AH23" s="84">
        <f t="shared" si="40"/>
        <v>2.2853466223367049</v>
      </c>
      <c r="AI23" s="85">
        <f t="shared" si="41"/>
        <v>0.16834019295775984</v>
      </c>
      <c r="AJ23" s="1" t="str">
        <f t="shared" si="17"/>
        <v>No</v>
      </c>
      <c r="AK23" s="1" t="str">
        <f t="shared" si="18"/>
        <v>No</v>
      </c>
      <c r="AL23" s="8" t="s">
        <v>80</v>
      </c>
      <c r="AM23" s="70">
        <v>0</v>
      </c>
      <c r="AN23" s="70">
        <v>0</v>
      </c>
      <c r="AO23" s="70">
        <v>0</v>
      </c>
      <c r="AP23" s="61">
        <f t="shared" si="42"/>
        <v>0</v>
      </c>
      <c r="AQ23" s="71">
        <f t="shared" si="43"/>
        <v>0</v>
      </c>
      <c r="AR23" s="71">
        <v>0</v>
      </c>
      <c r="AS23" s="70">
        <v>0</v>
      </c>
      <c r="AT23" s="70">
        <v>0</v>
      </c>
      <c r="AU23" s="61">
        <f>AT23</f>
        <v>0</v>
      </c>
      <c r="AV23" s="71">
        <f t="shared" si="44"/>
        <v>0</v>
      </c>
      <c r="AW23" s="71">
        <f t="shared" si="45"/>
        <v>0</v>
      </c>
      <c r="AX23" s="71">
        <f t="shared" si="46"/>
        <v>0</v>
      </c>
      <c r="AY23" s="71">
        <f t="shared" si="47"/>
        <v>0</v>
      </c>
      <c r="AZ23" s="63">
        <f t="shared" si="48"/>
        <v>0</v>
      </c>
      <c r="BA23" s="71">
        <f t="shared" si="49"/>
        <v>0</v>
      </c>
      <c r="BB23" s="10" t="str">
        <f t="shared" si="50"/>
        <v/>
      </c>
      <c r="BC23" s="10" t="str">
        <f t="shared" si="51"/>
        <v/>
      </c>
      <c r="BD23" s="83" t="str">
        <f t="shared" si="52"/>
        <v/>
      </c>
      <c r="BE23" s="65" t="str">
        <f t="shared" si="53"/>
        <v/>
      </c>
      <c r="BF23" s="10" t="str">
        <f t="shared" si="54"/>
        <v/>
      </c>
      <c r="BG23" s="2" t="str">
        <f t="shared" si="16"/>
        <v>No</v>
      </c>
      <c r="BH23" s="22" t="s">
        <v>81</v>
      </c>
      <c r="BI23" s="22" t="s">
        <v>81</v>
      </c>
      <c r="BJ23" s="22" t="s">
        <v>81</v>
      </c>
      <c r="BK23" s="22" t="s">
        <v>82</v>
      </c>
      <c r="BL23" s="23" t="s">
        <v>512</v>
      </c>
      <c r="BM23" s="23" t="s">
        <v>76</v>
      </c>
    </row>
    <row r="24" spans="3:65" ht="285" x14ac:dyDescent="0.25">
      <c r="C24" s="8" t="s">
        <v>504</v>
      </c>
      <c r="D24" s="52" t="s">
        <v>239</v>
      </c>
      <c r="E24" s="53" t="s">
        <v>100</v>
      </c>
      <c r="F24" s="19" t="s">
        <v>101</v>
      </c>
      <c r="G24" s="19" t="s">
        <v>647</v>
      </c>
      <c r="H24" s="19" t="s">
        <v>102</v>
      </c>
      <c r="I24" s="147" t="s">
        <v>103</v>
      </c>
      <c r="J24" s="108" t="s">
        <v>76</v>
      </c>
      <c r="K24" s="8" t="s">
        <v>76</v>
      </c>
      <c r="L24" s="21" t="s">
        <v>76</v>
      </c>
      <c r="M24" s="1" t="s">
        <v>77</v>
      </c>
      <c r="N24" s="1" t="s">
        <v>78</v>
      </c>
      <c r="O24" s="1" t="s">
        <v>79</v>
      </c>
      <c r="P24" s="55">
        <v>74107</v>
      </c>
      <c r="Q24" s="56">
        <v>74106.913749999949</v>
      </c>
      <c r="R24" s="55">
        <v>74106.913749999963</v>
      </c>
      <c r="S24" s="90">
        <v>75218.517457696042</v>
      </c>
      <c r="T24" s="9">
        <f t="shared" si="30"/>
        <v>297539.34495769592</v>
      </c>
      <c r="U24" s="95">
        <v>15086</v>
      </c>
      <c r="V24" s="90">
        <v>27643.195329999995</v>
      </c>
      <c r="W24" s="90">
        <v>62335.634610000001</v>
      </c>
      <c r="X24" s="90">
        <v>70375.308079999944</v>
      </c>
      <c r="Y24" s="9">
        <f t="shared" si="31"/>
        <v>175440.13801999995</v>
      </c>
      <c r="Z24" s="9">
        <f t="shared" si="32"/>
        <v>-59021</v>
      </c>
      <c r="AA24" s="9">
        <f t="shared" si="33"/>
        <v>-46463.718419999954</v>
      </c>
      <c r="AB24" s="57">
        <f t="shared" si="34"/>
        <v>-11771.279139999962</v>
      </c>
      <c r="AC24" s="57">
        <f t="shared" si="35"/>
        <v>-4843.2093776960974</v>
      </c>
      <c r="AD24" s="9">
        <f t="shared" si="36"/>
        <v>-122099.20693769603</v>
      </c>
      <c r="AE24" s="58">
        <f t="shared" si="37"/>
        <v>-0.79642948709298722</v>
      </c>
      <c r="AF24" s="58">
        <f t="shared" si="38"/>
        <v>-0.62698223510893392</v>
      </c>
      <c r="AG24" s="59">
        <f t="shared" si="39"/>
        <v>-0.15884184813997829</v>
      </c>
      <c r="AH24" s="84">
        <f t="shared" si="40"/>
        <v>-6.43885248126565E-2</v>
      </c>
      <c r="AI24" s="85">
        <f t="shared" si="41"/>
        <v>-0.4103632309705329</v>
      </c>
      <c r="AJ24" s="1" t="str">
        <f t="shared" si="17"/>
        <v>No</v>
      </c>
      <c r="AK24" s="1" t="str">
        <f t="shared" si="18"/>
        <v>No</v>
      </c>
      <c r="AL24" s="8" t="s">
        <v>92</v>
      </c>
      <c r="AM24" s="60">
        <v>0</v>
      </c>
      <c r="AN24" s="60">
        <v>0</v>
      </c>
      <c r="AO24" s="60">
        <v>0</v>
      </c>
      <c r="AP24" s="61">
        <f t="shared" si="42"/>
        <v>0</v>
      </c>
      <c r="AQ24" s="62">
        <f t="shared" si="43"/>
        <v>0</v>
      </c>
      <c r="AR24" s="62">
        <v>0</v>
      </c>
      <c r="AS24" s="60">
        <v>0</v>
      </c>
      <c r="AT24" s="60">
        <v>0</v>
      </c>
      <c r="AU24" s="61">
        <f>AT24</f>
        <v>0</v>
      </c>
      <c r="AV24" s="62">
        <f t="shared" si="44"/>
        <v>0</v>
      </c>
      <c r="AW24" s="62">
        <f t="shared" si="45"/>
        <v>0</v>
      </c>
      <c r="AX24" s="62">
        <f t="shared" si="46"/>
        <v>0</v>
      </c>
      <c r="AY24" s="62">
        <f t="shared" si="47"/>
        <v>0</v>
      </c>
      <c r="AZ24" s="63">
        <f t="shared" si="48"/>
        <v>0</v>
      </c>
      <c r="BA24" s="62">
        <f t="shared" si="49"/>
        <v>0</v>
      </c>
      <c r="BB24" s="64" t="str">
        <f t="shared" si="50"/>
        <v/>
      </c>
      <c r="BC24" s="64" t="str">
        <f t="shared" si="51"/>
        <v/>
      </c>
      <c r="BD24" s="82" t="str">
        <f t="shared" si="52"/>
        <v/>
      </c>
      <c r="BE24" s="65" t="str">
        <f t="shared" si="53"/>
        <v/>
      </c>
      <c r="BF24" s="64" t="str">
        <f t="shared" si="54"/>
        <v/>
      </c>
      <c r="BG24" s="2" t="str">
        <f t="shared" si="16"/>
        <v>No</v>
      </c>
      <c r="BH24" s="22" t="s">
        <v>104</v>
      </c>
      <c r="BI24" s="22" t="s">
        <v>81</v>
      </c>
      <c r="BJ24" s="22" t="s">
        <v>104</v>
      </c>
      <c r="BK24" s="22" t="s">
        <v>82</v>
      </c>
      <c r="BL24" s="23" t="s">
        <v>614</v>
      </c>
      <c r="BM24" s="23" t="s">
        <v>76</v>
      </c>
    </row>
    <row r="25" spans="3:65" ht="120" x14ac:dyDescent="0.25">
      <c r="C25" s="8" t="s">
        <v>504</v>
      </c>
      <c r="D25" s="52" t="s">
        <v>239</v>
      </c>
      <c r="E25" s="53" t="s">
        <v>105</v>
      </c>
      <c r="F25" s="19" t="s">
        <v>106</v>
      </c>
      <c r="G25" s="19" t="s">
        <v>648</v>
      </c>
      <c r="H25" s="19" t="s">
        <v>107</v>
      </c>
      <c r="I25" s="108" t="s">
        <v>108</v>
      </c>
      <c r="J25" s="108" t="s">
        <v>76</v>
      </c>
      <c r="K25" s="8" t="s">
        <v>76</v>
      </c>
      <c r="L25" s="21" t="s">
        <v>76</v>
      </c>
      <c r="M25" s="1" t="s">
        <v>77</v>
      </c>
      <c r="N25" s="1" t="s">
        <v>78</v>
      </c>
      <c r="O25" s="1" t="s">
        <v>79</v>
      </c>
      <c r="P25" s="55">
        <v>1398</v>
      </c>
      <c r="Q25" s="56">
        <v>1397.73676</v>
      </c>
      <c r="R25" s="55">
        <v>1397.73676</v>
      </c>
      <c r="S25" s="90">
        <v>1418.70281626467</v>
      </c>
      <c r="T25" s="9">
        <f t="shared" si="30"/>
        <v>5612.1763362646698</v>
      </c>
      <c r="U25" s="95">
        <v>676</v>
      </c>
      <c r="V25" s="90">
        <v>687.89783</v>
      </c>
      <c r="W25" s="90">
        <v>592.83600000000013</v>
      </c>
      <c r="X25" s="90">
        <v>846.63023999999996</v>
      </c>
      <c r="Y25" s="9">
        <f t="shared" si="31"/>
        <v>2803.3640700000001</v>
      </c>
      <c r="Z25" s="9">
        <f t="shared" si="32"/>
        <v>-722</v>
      </c>
      <c r="AA25" s="9">
        <f t="shared" si="33"/>
        <v>-709.83893</v>
      </c>
      <c r="AB25" s="57">
        <f t="shared" si="34"/>
        <v>-804.90075999999988</v>
      </c>
      <c r="AC25" s="57">
        <f t="shared" si="35"/>
        <v>-572.07257626467003</v>
      </c>
      <c r="AD25" s="9">
        <f t="shared" si="36"/>
        <v>-2808.8122662646701</v>
      </c>
      <c r="AE25" s="58">
        <f t="shared" si="37"/>
        <v>-0.51645207439198859</v>
      </c>
      <c r="AF25" s="58">
        <f t="shared" si="38"/>
        <v>-0.50784879550567164</v>
      </c>
      <c r="AG25" s="59">
        <f t="shared" si="39"/>
        <v>-0.57586004964196535</v>
      </c>
      <c r="AH25" s="84">
        <f t="shared" si="40"/>
        <v>-0.40323637178002575</v>
      </c>
      <c r="AI25" s="85">
        <f t="shared" si="41"/>
        <v>-0.50048539068787501</v>
      </c>
      <c r="AJ25" s="1" t="str">
        <f t="shared" si="17"/>
        <v>No</v>
      </c>
      <c r="AK25" s="1" t="str">
        <f t="shared" si="18"/>
        <v>No</v>
      </c>
      <c r="AL25" s="8" t="s">
        <v>109</v>
      </c>
      <c r="AM25" s="60">
        <v>32</v>
      </c>
      <c r="AN25" s="60">
        <f>AM25</f>
        <v>32</v>
      </c>
      <c r="AO25" s="60">
        <f>AN25</f>
        <v>32</v>
      </c>
      <c r="AP25" s="61">
        <f t="shared" si="42"/>
        <v>32</v>
      </c>
      <c r="AQ25" s="62">
        <f t="shared" si="43"/>
        <v>128</v>
      </c>
      <c r="AR25" s="62">
        <v>19</v>
      </c>
      <c r="AS25" s="60">
        <v>14</v>
      </c>
      <c r="AT25" s="60">
        <v>20</v>
      </c>
      <c r="AU25" s="1">
        <v>15</v>
      </c>
      <c r="AV25" s="62">
        <f t="shared" si="44"/>
        <v>68</v>
      </c>
      <c r="AW25" s="62">
        <f t="shared" si="45"/>
        <v>-13</v>
      </c>
      <c r="AX25" s="62">
        <f t="shared" si="46"/>
        <v>-18</v>
      </c>
      <c r="AY25" s="62">
        <f t="shared" si="47"/>
        <v>-12</v>
      </c>
      <c r="AZ25" s="63">
        <f t="shared" si="48"/>
        <v>-17</v>
      </c>
      <c r="BA25" s="62">
        <f t="shared" si="49"/>
        <v>-60</v>
      </c>
      <c r="BB25" s="64">
        <f t="shared" si="50"/>
        <v>-0.40625</v>
      </c>
      <c r="BC25" s="64">
        <f t="shared" si="51"/>
        <v>-0.5625</v>
      </c>
      <c r="BD25" s="82">
        <f t="shared" si="52"/>
        <v>-0.375</v>
      </c>
      <c r="BE25" s="65">
        <f t="shared" si="53"/>
        <v>-0.53125</v>
      </c>
      <c r="BF25" s="64">
        <f t="shared" si="54"/>
        <v>-0.46875</v>
      </c>
      <c r="BG25" s="2" t="str">
        <f t="shared" si="16"/>
        <v>Yes</v>
      </c>
      <c r="BH25" s="22" t="s">
        <v>104</v>
      </c>
      <c r="BI25" s="22" t="s">
        <v>81</v>
      </c>
      <c r="BJ25" s="22" t="s">
        <v>104</v>
      </c>
      <c r="BK25" s="22" t="s">
        <v>82</v>
      </c>
      <c r="BL25" s="23" t="s">
        <v>536</v>
      </c>
      <c r="BM25" s="23" t="s">
        <v>606</v>
      </c>
    </row>
    <row r="26" spans="3:65" ht="45" x14ac:dyDescent="0.25">
      <c r="C26" s="8" t="s">
        <v>504</v>
      </c>
      <c r="D26" s="52" t="s">
        <v>239</v>
      </c>
      <c r="E26" s="53" t="s">
        <v>110</v>
      </c>
      <c r="F26" s="19" t="s">
        <v>115</v>
      </c>
      <c r="G26" s="19" t="s">
        <v>111</v>
      </c>
      <c r="H26" s="19" t="s">
        <v>112</v>
      </c>
      <c r="I26" s="97"/>
      <c r="J26" s="108" t="s">
        <v>76</v>
      </c>
      <c r="K26" s="8" t="s">
        <v>76</v>
      </c>
      <c r="L26" s="21" t="s">
        <v>91</v>
      </c>
      <c r="M26" s="1" t="s">
        <v>77</v>
      </c>
      <c r="N26" s="1" t="s">
        <v>78</v>
      </c>
      <c r="O26" s="1" t="s">
        <v>79</v>
      </c>
      <c r="P26" s="55">
        <v>84074.954280000005</v>
      </c>
      <c r="Q26" s="55">
        <v>84074.954280000005</v>
      </c>
      <c r="R26" s="55">
        <v>84074.954280000005</v>
      </c>
      <c r="S26" s="90">
        <v>85336.078616815183</v>
      </c>
      <c r="T26" s="9">
        <f t="shared" si="30"/>
        <v>337560.94145681523</v>
      </c>
      <c r="U26" s="95">
        <v>48512</v>
      </c>
      <c r="V26" s="90">
        <v>47472.398670000024</v>
      </c>
      <c r="W26" s="90">
        <v>76885.737540000046</v>
      </c>
      <c r="X26" s="90">
        <v>89958.571450000018</v>
      </c>
      <c r="Y26" s="9">
        <f t="shared" si="31"/>
        <v>262828.70766000007</v>
      </c>
      <c r="Z26" s="9">
        <f t="shared" si="32"/>
        <v>-35562.954280000005</v>
      </c>
      <c r="AA26" s="9">
        <f t="shared" si="33"/>
        <v>-36602.555609999981</v>
      </c>
      <c r="AB26" s="57">
        <f t="shared" si="34"/>
        <v>-7189.2167399999598</v>
      </c>
      <c r="AC26" s="57">
        <f t="shared" si="35"/>
        <v>4622.492833184835</v>
      </c>
      <c r="AD26" s="9">
        <f t="shared" si="36"/>
        <v>-74732.233796815111</v>
      </c>
      <c r="AE26" s="58">
        <f t="shared" si="37"/>
        <v>-0.42299106296938926</v>
      </c>
      <c r="AF26" s="58">
        <f t="shared" si="38"/>
        <v>-0.43535623567632559</v>
      </c>
      <c r="AG26" s="59">
        <f t="shared" si="39"/>
        <v>-8.5509612245012565E-2</v>
      </c>
      <c r="AH26" s="84">
        <f t="shared" si="40"/>
        <v>5.4168095231340856E-2</v>
      </c>
      <c r="AI26" s="85">
        <f t="shared" si="41"/>
        <v>-0.2213888652943449</v>
      </c>
      <c r="AJ26" s="1" t="str">
        <f t="shared" si="17"/>
        <v>No</v>
      </c>
      <c r="AK26" s="1" t="str">
        <f t="shared" si="18"/>
        <v>No</v>
      </c>
      <c r="AL26" s="8" t="s">
        <v>92</v>
      </c>
      <c r="AM26" s="60">
        <v>0</v>
      </c>
      <c r="AN26" s="60">
        <v>0</v>
      </c>
      <c r="AO26" s="60">
        <v>0</v>
      </c>
      <c r="AP26" s="61">
        <f t="shared" si="42"/>
        <v>0</v>
      </c>
      <c r="AQ26" s="62">
        <f t="shared" si="43"/>
        <v>0</v>
      </c>
      <c r="AR26" s="62">
        <v>0</v>
      </c>
      <c r="AS26" s="60">
        <v>0</v>
      </c>
      <c r="AT26" s="60">
        <v>0</v>
      </c>
      <c r="AU26" s="61">
        <f t="shared" ref="AU26:AU37" si="55">AT26</f>
        <v>0</v>
      </c>
      <c r="AV26" s="62">
        <f t="shared" si="44"/>
        <v>0</v>
      </c>
      <c r="AW26" s="62">
        <f t="shared" si="45"/>
        <v>0</v>
      </c>
      <c r="AX26" s="62">
        <f t="shared" si="46"/>
        <v>0</v>
      </c>
      <c r="AY26" s="62">
        <f t="shared" si="47"/>
        <v>0</v>
      </c>
      <c r="AZ26" s="116">
        <f t="shared" si="48"/>
        <v>0</v>
      </c>
      <c r="BA26" s="62">
        <f t="shared" si="49"/>
        <v>0</v>
      </c>
      <c r="BB26" s="64" t="str">
        <f t="shared" si="50"/>
        <v/>
      </c>
      <c r="BC26" s="64" t="str">
        <f t="shared" si="51"/>
        <v/>
      </c>
      <c r="BD26" s="82" t="str">
        <f t="shared" si="52"/>
        <v/>
      </c>
      <c r="BE26" s="117" t="str">
        <f t="shared" si="53"/>
        <v/>
      </c>
      <c r="BF26" s="64" t="str">
        <f t="shared" si="54"/>
        <v/>
      </c>
      <c r="BG26" s="2" t="str">
        <f t="shared" si="16"/>
        <v>No</v>
      </c>
      <c r="BH26" s="22" t="s">
        <v>81</v>
      </c>
      <c r="BI26" s="22" t="s">
        <v>81</v>
      </c>
      <c r="BJ26" s="22" t="s">
        <v>81</v>
      </c>
      <c r="BK26" s="22" t="s">
        <v>82</v>
      </c>
      <c r="BL26" s="23" t="s">
        <v>512</v>
      </c>
      <c r="BM26" s="23" t="s">
        <v>76</v>
      </c>
    </row>
    <row r="27" spans="3:65" ht="45" x14ac:dyDescent="0.25">
      <c r="C27" s="8" t="s">
        <v>504</v>
      </c>
      <c r="D27" s="52" t="s">
        <v>239</v>
      </c>
      <c r="E27" s="66" t="s">
        <v>110</v>
      </c>
      <c r="F27" s="19" t="s">
        <v>115</v>
      </c>
      <c r="G27" s="19" t="s">
        <v>111</v>
      </c>
      <c r="H27" s="19" t="s">
        <v>112</v>
      </c>
      <c r="I27" s="148"/>
      <c r="J27" s="108" t="s">
        <v>76</v>
      </c>
      <c r="K27" s="8" t="s">
        <v>76</v>
      </c>
      <c r="L27" s="107" t="s">
        <v>89</v>
      </c>
      <c r="M27" s="1" t="s">
        <v>88</v>
      </c>
      <c r="N27" s="1" t="s">
        <v>78</v>
      </c>
      <c r="O27" s="1" t="s">
        <v>79</v>
      </c>
      <c r="P27" s="55">
        <v>81562.954280000005</v>
      </c>
      <c r="Q27" s="55">
        <v>81562.954280000005</v>
      </c>
      <c r="R27" s="55">
        <v>81562.954280000005</v>
      </c>
      <c r="S27" s="90">
        <v>82786.398616139486</v>
      </c>
      <c r="T27" s="9">
        <f t="shared" si="30"/>
        <v>327475.2614561395</v>
      </c>
      <c r="U27" s="96">
        <v>46537</v>
      </c>
      <c r="V27" s="90">
        <v>44850.493670000025</v>
      </c>
      <c r="W27" s="90">
        <v>73949.368990000046</v>
      </c>
      <c r="X27" s="118">
        <v>87639.571450000018</v>
      </c>
      <c r="Y27" s="9">
        <f t="shared" si="31"/>
        <v>252976.43411000009</v>
      </c>
      <c r="Z27" s="9">
        <f t="shared" si="32"/>
        <v>-35025.954280000005</v>
      </c>
      <c r="AA27" s="9">
        <f t="shared" si="33"/>
        <v>-36712.46060999998</v>
      </c>
      <c r="AB27" s="57">
        <f t="shared" si="34"/>
        <v>-7613.5852899999591</v>
      </c>
      <c r="AC27" s="57">
        <f t="shared" si="35"/>
        <v>4853.1728338605317</v>
      </c>
      <c r="AD27" s="9">
        <f t="shared" si="36"/>
        <v>-74498.827346139413</v>
      </c>
      <c r="AE27" s="58">
        <f t="shared" si="37"/>
        <v>-0.4294345955120546</v>
      </c>
      <c r="AF27" s="58">
        <f t="shared" si="38"/>
        <v>-0.45011195259024867</v>
      </c>
      <c r="AG27" s="59">
        <f t="shared" si="39"/>
        <v>-9.3346119659460158E-2</v>
      </c>
      <c r="AH27" s="84">
        <f t="shared" si="40"/>
        <v>5.862282832671005E-2</v>
      </c>
      <c r="AI27" s="85">
        <f t="shared" si="41"/>
        <v>-0.22749451978410723</v>
      </c>
      <c r="AJ27" s="1" t="str">
        <f t="shared" si="17"/>
        <v>No</v>
      </c>
      <c r="AK27" s="1" t="str">
        <f t="shared" si="18"/>
        <v>No</v>
      </c>
      <c r="AL27" s="8"/>
      <c r="AM27" s="70">
        <v>0</v>
      </c>
      <c r="AN27" s="70">
        <v>0</v>
      </c>
      <c r="AO27" s="70">
        <v>0</v>
      </c>
      <c r="AP27" s="61">
        <f t="shared" si="42"/>
        <v>0</v>
      </c>
      <c r="AQ27" s="71">
        <f t="shared" si="43"/>
        <v>0</v>
      </c>
      <c r="AR27" s="71">
        <v>0</v>
      </c>
      <c r="AS27" s="70">
        <v>0</v>
      </c>
      <c r="AT27" s="70">
        <v>0</v>
      </c>
      <c r="AU27" s="61">
        <f t="shared" si="55"/>
        <v>0</v>
      </c>
      <c r="AV27" s="71">
        <f t="shared" si="44"/>
        <v>0</v>
      </c>
      <c r="AW27" s="71">
        <f t="shared" si="45"/>
        <v>0</v>
      </c>
      <c r="AX27" s="71">
        <f t="shared" si="46"/>
        <v>0</v>
      </c>
      <c r="AY27" s="71">
        <f t="shared" si="47"/>
        <v>0</v>
      </c>
      <c r="AZ27" s="63">
        <f t="shared" si="48"/>
        <v>0</v>
      </c>
      <c r="BA27" s="71">
        <f t="shared" si="49"/>
        <v>0</v>
      </c>
      <c r="BB27" s="10" t="str">
        <f t="shared" si="50"/>
        <v/>
      </c>
      <c r="BC27" s="10" t="str">
        <f t="shared" si="51"/>
        <v/>
      </c>
      <c r="BD27" s="83" t="str">
        <f t="shared" si="52"/>
        <v/>
      </c>
      <c r="BE27" s="65" t="str">
        <f t="shared" si="53"/>
        <v/>
      </c>
      <c r="BF27" s="10" t="str">
        <f t="shared" si="54"/>
        <v/>
      </c>
      <c r="BG27" s="2" t="str">
        <f t="shared" si="16"/>
        <v>No</v>
      </c>
      <c r="BH27" s="24" t="s">
        <v>507</v>
      </c>
      <c r="BI27" s="24" t="s">
        <v>507</v>
      </c>
      <c r="BJ27" s="24" t="s">
        <v>507</v>
      </c>
      <c r="BK27" s="24" t="s">
        <v>507</v>
      </c>
      <c r="BL27" s="24" t="s">
        <v>507</v>
      </c>
      <c r="BM27" s="23" t="s">
        <v>76</v>
      </c>
    </row>
    <row r="28" spans="3:65" ht="45" x14ac:dyDescent="0.25">
      <c r="C28" s="8" t="s">
        <v>504</v>
      </c>
      <c r="D28" s="52" t="s">
        <v>239</v>
      </c>
      <c r="E28" s="66" t="s">
        <v>110</v>
      </c>
      <c r="F28" s="19" t="s">
        <v>115</v>
      </c>
      <c r="G28" s="19" t="s">
        <v>111</v>
      </c>
      <c r="H28" s="19" t="s">
        <v>112</v>
      </c>
      <c r="I28" s="148"/>
      <c r="J28" s="108" t="s">
        <v>76</v>
      </c>
      <c r="K28" s="8" t="s">
        <v>113</v>
      </c>
      <c r="L28" s="107" t="s">
        <v>114</v>
      </c>
      <c r="M28" s="1" t="s">
        <v>88</v>
      </c>
      <c r="N28" s="1" t="s">
        <v>78</v>
      </c>
      <c r="O28" s="1" t="s">
        <v>79</v>
      </c>
      <c r="P28" s="55">
        <v>2512</v>
      </c>
      <c r="Q28" s="55">
        <v>2512</v>
      </c>
      <c r="R28" s="55">
        <v>2512</v>
      </c>
      <c r="S28" s="90">
        <v>2549.6800006756985</v>
      </c>
      <c r="T28" s="9">
        <f t="shared" si="30"/>
        <v>10085.680000675698</v>
      </c>
      <c r="U28" s="96">
        <v>1975</v>
      </c>
      <c r="V28" s="90">
        <v>2621.9050000000002</v>
      </c>
      <c r="W28" s="90">
        <v>2936.3685500000001</v>
      </c>
      <c r="X28" s="90">
        <v>2319</v>
      </c>
      <c r="Y28" s="9">
        <f t="shared" si="31"/>
        <v>9852.2735500000017</v>
      </c>
      <c r="Z28" s="9">
        <f t="shared" si="32"/>
        <v>-537</v>
      </c>
      <c r="AA28" s="9">
        <f t="shared" si="33"/>
        <v>109.9050000000002</v>
      </c>
      <c r="AB28" s="57">
        <f t="shared" si="34"/>
        <v>424.36855000000014</v>
      </c>
      <c r="AC28" s="57">
        <f t="shared" si="35"/>
        <v>-230.68000067569847</v>
      </c>
      <c r="AD28" s="9">
        <f t="shared" si="36"/>
        <v>-233.40645067569812</v>
      </c>
      <c r="AE28" s="58">
        <f t="shared" si="37"/>
        <v>-0.21377388535031847</v>
      </c>
      <c r="AF28" s="58">
        <f t="shared" si="38"/>
        <v>4.3751990445859951E-2</v>
      </c>
      <c r="AG28" s="59">
        <f t="shared" si="39"/>
        <v>0.16893652468152873</v>
      </c>
      <c r="AH28" s="84">
        <f t="shared" si="40"/>
        <v>-9.0474098951462634E-2</v>
      </c>
      <c r="AI28" s="85">
        <f t="shared" si="41"/>
        <v>-2.3142361314265461E-2</v>
      </c>
      <c r="AJ28" s="1" t="str">
        <f t="shared" si="17"/>
        <v>No</v>
      </c>
      <c r="AK28" s="1" t="str">
        <f t="shared" si="18"/>
        <v>No</v>
      </c>
      <c r="AL28" s="8"/>
      <c r="AM28" s="70">
        <v>0</v>
      </c>
      <c r="AN28" s="70">
        <v>0</v>
      </c>
      <c r="AO28" s="70">
        <v>0</v>
      </c>
      <c r="AP28" s="61">
        <f t="shared" si="42"/>
        <v>0</v>
      </c>
      <c r="AQ28" s="71">
        <f t="shared" si="43"/>
        <v>0</v>
      </c>
      <c r="AR28" s="71">
        <v>0</v>
      </c>
      <c r="AS28" s="70">
        <v>0</v>
      </c>
      <c r="AT28" s="70">
        <v>0</v>
      </c>
      <c r="AU28" s="61">
        <f t="shared" si="55"/>
        <v>0</v>
      </c>
      <c r="AV28" s="71">
        <f t="shared" si="44"/>
        <v>0</v>
      </c>
      <c r="AW28" s="71">
        <f t="shared" si="45"/>
        <v>0</v>
      </c>
      <c r="AX28" s="71">
        <f t="shared" si="46"/>
        <v>0</v>
      </c>
      <c r="AY28" s="71">
        <f t="shared" si="47"/>
        <v>0</v>
      </c>
      <c r="AZ28" s="63">
        <f t="shared" si="48"/>
        <v>0</v>
      </c>
      <c r="BA28" s="71">
        <f t="shared" si="49"/>
        <v>0</v>
      </c>
      <c r="BB28" s="10" t="str">
        <f t="shared" si="50"/>
        <v/>
      </c>
      <c r="BC28" s="10" t="str">
        <f t="shared" si="51"/>
        <v/>
      </c>
      <c r="BD28" s="83" t="str">
        <f t="shared" si="52"/>
        <v/>
      </c>
      <c r="BE28" s="65" t="str">
        <f t="shared" si="53"/>
        <v/>
      </c>
      <c r="BF28" s="10" t="str">
        <f t="shared" si="54"/>
        <v/>
      </c>
      <c r="BG28" s="2" t="str">
        <f t="shared" si="16"/>
        <v>No</v>
      </c>
      <c r="BH28" s="24" t="s">
        <v>507</v>
      </c>
      <c r="BI28" s="24" t="s">
        <v>507</v>
      </c>
      <c r="BJ28" s="24" t="s">
        <v>507</v>
      </c>
      <c r="BK28" s="24" t="s">
        <v>507</v>
      </c>
      <c r="BL28" s="24" t="s">
        <v>507</v>
      </c>
      <c r="BM28" s="23" t="s">
        <v>76</v>
      </c>
    </row>
    <row r="29" spans="3:65" ht="120" x14ac:dyDescent="0.25">
      <c r="C29" s="8" t="s">
        <v>504</v>
      </c>
      <c r="D29" s="52" t="s">
        <v>239</v>
      </c>
      <c r="E29" s="66" t="s">
        <v>117</v>
      </c>
      <c r="F29" s="19" t="s">
        <v>125</v>
      </c>
      <c r="G29" s="19" t="s">
        <v>649</v>
      </c>
      <c r="H29" s="19" t="s">
        <v>118</v>
      </c>
      <c r="I29" s="108" t="s">
        <v>119</v>
      </c>
      <c r="J29" s="108" t="s">
        <v>76</v>
      </c>
      <c r="K29" s="8" t="s">
        <v>120</v>
      </c>
      <c r="L29" s="107" t="s">
        <v>121</v>
      </c>
      <c r="M29" s="1" t="s">
        <v>88</v>
      </c>
      <c r="N29" s="1" t="s">
        <v>78</v>
      </c>
      <c r="O29" s="1" t="s">
        <v>79</v>
      </c>
      <c r="P29" s="68">
        <v>8776</v>
      </c>
      <c r="Q29" s="68">
        <v>8776</v>
      </c>
      <c r="R29" s="68">
        <v>8776</v>
      </c>
      <c r="S29" s="90">
        <v>8907.6399994681597</v>
      </c>
      <c r="T29" s="9">
        <f t="shared" si="30"/>
        <v>35235.639999468156</v>
      </c>
      <c r="U29" s="95">
        <v>7153</v>
      </c>
      <c r="V29" s="90">
        <v>10766.86347</v>
      </c>
      <c r="W29" s="90">
        <v>13122.825370000002</v>
      </c>
      <c r="X29" s="118">
        <v>13747.58468</v>
      </c>
      <c r="Y29" s="9">
        <f t="shared" si="31"/>
        <v>44790.273520000002</v>
      </c>
      <c r="Z29" s="9">
        <f t="shared" si="32"/>
        <v>-1623</v>
      </c>
      <c r="AA29" s="9">
        <f t="shared" si="33"/>
        <v>1990.8634700000002</v>
      </c>
      <c r="AB29" s="57">
        <f t="shared" si="34"/>
        <v>4346.8253700000023</v>
      </c>
      <c r="AC29" s="57">
        <f t="shared" si="35"/>
        <v>4839.9446805318403</v>
      </c>
      <c r="AD29" s="9">
        <f t="shared" si="36"/>
        <v>9554.6335205318428</v>
      </c>
      <c r="AE29" s="58">
        <f t="shared" si="37"/>
        <v>-0.18493618960802188</v>
      </c>
      <c r="AF29" s="58">
        <f t="shared" si="38"/>
        <v>0.22685317570647223</v>
      </c>
      <c r="AG29" s="59">
        <f t="shared" si="39"/>
        <v>0.49530826914311787</v>
      </c>
      <c r="AH29" s="84">
        <f t="shared" si="40"/>
        <v>0.54334758486207513</v>
      </c>
      <c r="AI29" s="85">
        <f t="shared" si="41"/>
        <v>0.2711638988443536</v>
      </c>
      <c r="AJ29" s="1" t="str">
        <f t="shared" si="17"/>
        <v>No</v>
      </c>
      <c r="AK29" s="1" t="str">
        <f t="shared" si="18"/>
        <v>No</v>
      </c>
      <c r="AL29" s="8"/>
      <c r="AM29" s="70">
        <v>0</v>
      </c>
      <c r="AN29" s="70">
        <v>0</v>
      </c>
      <c r="AO29" s="70">
        <v>0</v>
      </c>
      <c r="AP29" s="61">
        <f t="shared" si="42"/>
        <v>0</v>
      </c>
      <c r="AQ29" s="71">
        <f t="shared" si="43"/>
        <v>0</v>
      </c>
      <c r="AR29" s="71">
        <v>0</v>
      </c>
      <c r="AS29" s="70">
        <v>0</v>
      </c>
      <c r="AT29" s="70">
        <v>0</v>
      </c>
      <c r="AU29" s="61">
        <f t="shared" si="55"/>
        <v>0</v>
      </c>
      <c r="AV29" s="71">
        <f t="shared" si="44"/>
        <v>0</v>
      </c>
      <c r="AW29" s="71">
        <f t="shared" si="45"/>
        <v>0</v>
      </c>
      <c r="AX29" s="71">
        <f t="shared" si="46"/>
        <v>0</v>
      </c>
      <c r="AY29" s="71">
        <f t="shared" si="47"/>
        <v>0</v>
      </c>
      <c r="AZ29" s="63">
        <f t="shared" si="48"/>
        <v>0</v>
      </c>
      <c r="BA29" s="71">
        <f t="shared" si="49"/>
        <v>0</v>
      </c>
      <c r="BB29" s="10" t="str">
        <f t="shared" si="50"/>
        <v/>
      </c>
      <c r="BC29" s="10" t="str">
        <f t="shared" si="51"/>
        <v/>
      </c>
      <c r="BD29" s="83" t="str">
        <f t="shared" si="52"/>
        <v/>
      </c>
      <c r="BE29" s="65" t="str">
        <f t="shared" si="53"/>
        <v/>
      </c>
      <c r="BF29" s="10" t="str">
        <f t="shared" si="54"/>
        <v/>
      </c>
      <c r="BG29" s="2" t="str">
        <f t="shared" si="16"/>
        <v>No</v>
      </c>
      <c r="BH29" s="24" t="s">
        <v>507</v>
      </c>
      <c r="BI29" s="24" t="s">
        <v>507</v>
      </c>
      <c r="BJ29" s="24" t="s">
        <v>507</v>
      </c>
      <c r="BK29" s="24" t="s">
        <v>507</v>
      </c>
      <c r="BL29" s="24" t="s">
        <v>507</v>
      </c>
      <c r="BM29" s="23" t="s">
        <v>76</v>
      </c>
    </row>
    <row r="30" spans="3:65" ht="120" x14ac:dyDescent="0.25">
      <c r="C30" s="8" t="s">
        <v>504</v>
      </c>
      <c r="D30" s="52" t="s">
        <v>239</v>
      </c>
      <c r="E30" s="66" t="s">
        <v>117</v>
      </c>
      <c r="F30" s="19" t="s">
        <v>125</v>
      </c>
      <c r="G30" s="19" t="s">
        <v>649</v>
      </c>
      <c r="H30" s="19" t="s">
        <v>118</v>
      </c>
      <c r="I30" s="108" t="s">
        <v>119</v>
      </c>
      <c r="J30" s="108" t="s">
        <v>76</v>
      </c>
      <c r="K30" s="8" t="s">
        <v>120</v>
      </c>
      <c r="L30" s="107" t="s">
        <v>122</v>
      </c>
      <c r="M30" s="1" t="s">
        <v>88</v>
      </c>
      <c r="N30" s="1" t="s">
        <v>78</v>
      </c>
      <c r="O30" s="1" t="s">
        <v>79</v>
      </c>
      <c r="P30" s="68">
        <v>8302</v>
      </c>
      <c r="Q30" s="68">
        <v>8302</v>
      </c>
      <c r="R30" s="68">
        <v>8302</v>
      </c>
      <c r="S30" s="90">
        <v>8426.5299994968846</v>
      </c>
      <c r="T30" s="9">
        <f t="shared" si="30"/>
        <v>33332.529999496881</v>
      </c>
      <c r="U30" s="95">
        <v>13065</v>
      </c>
      <c r="V30" s="90">
        <v>5171.5455600000005</v>
      </c>
      <c r="W30" s="90">
        <v>11568.745080000001</v>
      </c>
      <c r="X30" s="118">
        <v>20478.055270000001</v>
      </c>
      <c r="Y30" s="9">
        <f t="shared" si="31"/>
        <v>50283.345910000004</v>
      </c>
      <c r="Z30" s="9">
        <f t="shared" si="32"/>
        <v>4763</v>
      </c>
      <c r="AA30" s="9">
        <f t="shared" si="33"/>
        <v>-3130.4544399999995</v>
      </c>
      <c r="AB30" s="57">
        <f t="shared" si="34"/>
        <v>3266.7450800000006</v>
      </c>
      <c r="AC30" s="57">
        <f t="shared" si="35"/>
        <v>12051.525270503116</v>
      </c>
      <c r="AD30" s="9">
        <f t="shared" si="36"/>
        <v>16950.815910503115</v>
      </c>
      <c r="AE30" s="58">
        <f t="shared" si="37"/>
        <v>0.57371717658395571</v>
      </c>
      <c r="AF30" s="58">
        <f t="shared" si="38"/>
        <v>-0.3770723247410262</v>
      </c>
      <c r="AG30" s="59">
        <f t="shared" si="39"/>
        <v>0.39348892796916413</v>
      </c>
      <c r="AH30" s="84">
        <f t="shared" si="40"/>
        <v>1.4301883778047033</v>
      </c>
      <c r="AI30" s="85">
        <f t="shared" si="41"/>
        <v>0.50853673305803582</v>
      </c>
      <c r="AJ30" s="1" t="str">
        <f t="shared" si="17"/>
        <v>No</v>
      </c>
      <c r="AK30" s="1" t="str">
        <f t="shared" si="18"/>
        <v>Yes</v>
      </c>
      <c r="AL30" s="8"/>
      <c r="AM30" s="70">
        <v>0</v>
      </c>
      <c r="AN30" s="70">
        <v>0</v>
      </c>
      <c r="AO30" s="70">
        <v>0</v>
      </c>
      <c r="AP30" s="61">
        <f t="shared" si="42"/>
        <v>0</v>
      </c>
      <c r="AQ30" s="71">
        <f t="shared" si="43"/>
        <v>0</v>
      </c>
      <c r="AR30" s="71">
        <v>0</v>
      </c>
      <c r="AS30" s="70">
        <v>0</v>
      </c>
      <c r="AT30" s="70">
        <v>0</v>
      </c>
      <c r="AU30" s="61">
        <f t="shared" si="55"/>
        <v>0</v>
      </c>
      <c r="AV30" s="71">
        <f t="shared" si="44"/>
        <v>0</v>
      </c>
      <c r="AW30" s="71">
        <f t="shared" si="45"/>
        <v>0</v>
      </c>
      <c r="AX30" s="71">
        <f t="shared" si="46"/>
        <v>0</v>
      </c>
      <c r="AY30" s="71">
        <f t="shared" si="47"/>
        <v>0</v>
      </c>
      <c r="AZ30" s="63">
        <f t="shared" si="48"/>
        <v>0</v>
      </c>
      <c r="BA30" s="71">
        <f t="shared" si="49"/>
        <v>0</v>
      </c>
      <c r="BB30" s="10" t="str">
        <f t="shared" si="50"/>
        <v/>
      </c>
      <c r="BC30" s="10" t="str">
        <f t="shared" si="51"/>
        <v/>
      </c>
      <c r="BD30" s="83" t="str">
        <f t="shared" si="52"/>
        <v/>
      </c>
      <c r="BE30" s="65" t="str">
        <f t="shared" si="53"/>
        <v/>
      </c>
      <c r="BF30" s="10" t="str">
        <f t="shared" si="54"/>
        <v/>
      </c>
      <c r="BG30" s="2" t="str">
        <f t="shared" si="16"/>
        <v>No</v>
      </c>
      <c r="BH30" s="24" t="s">
        <v>507</v>
      </c>
      <c r="BI30" s="24" t="s">
        <v>507</v>
      </c>
      <c r="BJ30" s="24" t="s">
        <v>507</v>
      </c>
      <c r="BK30" s="24" t="s">
        <v>507</v>
      </c>
      <c r="BL30" s="24" t="s">
        <v>507</v>
      </c>
      <c r="BM30" s="23" t="s">
        <v>76</v>
      </c>
    </row>
    <row r="31" spans="3:65" ht="120" x14ac:dyDescent="0.25">
      <c r="C31" s="8" t="s">
        <v>504</v>
      </c>
      <c r="D31" s="52" t="s">
        <v>239</v>
      </c>
      <c r="E31" s="66" t="s">
        <v>117</v>
      </c>
      <c r="F31" s="19" t="s">
        <v>125</v>
      </c>
      <c r="G31" s="19" t="s">
        <v>649</v>
      </c>
      <c r="H31" s="19" t="s">
        <v>118</v>
      </c>
      <c r="I31" s="108" t="s">
        <v>119</v>
      </c>
      <c r="J31" s="108" t="s">
        <v>76</v>
      </c>
      <c r="K31" s="8" t="s">
        <v>120</v>
      </c>
      <c r="L31" s="107" t="s">
        <v>89</v>
      </c>
      <c r="M31" s="1" t="s">
        <v>88</v>
      </c>
      <c r="N31" s="1" t="s">
        <v>78</v>
      </c>
      <c r="O31" s="1" t="s">
        <v>79</v>
      </c>
      <c r="P31" s="68">
        <v>5610</v>
      </c>
      <c r="Q31" s="68">
        <v>5610</v>
      </c>
      <c r="R31" s="68">
        <v>5610</v>
      </c>
      <c r="S31" s="90">
        <v>5694.1499996600251</v>
      </c>
      <c r="T31" s="9">
        <f t="shared" si="30"/>
        <v>22524.149999660025</v>
      </c>
      <c r="U31" s="95">
        <v>71</v>
      </c>
      <c r="V31" s="90">
        <v>2157.1150399999897</v>
      </c>
      <c r="W31" s="90">
        <v>105.31278999999267</v>
      </c>
      <c r="X31" s="118">
        <v>2201.6948899999952</v>
      </c>
      <c r="Y31" s="9">
        <f t="shared" si="31"/>
        <v>4535.1227199999776</v>
      </c>
      <c r="Z31" s="9">
        <f t="shared" si="32"/>
        <v>-5539</v>
      </c>
      <c r="AA31" s="9">
        <f t="shared" si="33"/>
        <v>-3452.8849600000103</v>
      </c>
      <c r="AB31" s="57">
        <f t="shared" si="34"/>
        <v>-5504.6872100000073</v>
      </c>
      <c r="AC31" s="57">
        <f t="shared" si="35"/>
        <v>-3492.4551096600298</v>
      </c>
      <c r="AD31" s="9">
        <f t="shared" si="36"/>
        <v>-17989.027279660047</v>
      </c>
      <c r="AE31" s="58">
        <f t="shared" si="37"/>
        <v>-0.98734402852049907</v>
      </c>
      <c r="AF31" s="58">
        <f t="shared" si="38"/>
        <v>-0.61548751515151701</v>
      </c>
      <c r="AG31" s="59">
        <f t="shared" si="39"/>
        <v>-0.98122766666666794</v>
      </c>
      <c r="AH31" s="84">
        <f t="shared" si="40"/>
        <v>-0.61334090423830601</v>
      </c>
      <c r="AI31" s="85">
        <f t="shared" si="41"/>
        <v>-0.79865510041140597</v>
      </c>
      <c r="AJ31" s="1" t="str">
        <f t="shared" si="17"/>
        <v>No</v>
      </c>
      <c r="AK31" s="1" t="str">
        <f t="shared" si="18"/>
        <v>No</v>
      </c>
      <c r="AL31" s="8"/>
      <c r="AM31" s="70">
        <v>0</v>
      </c>
      <c r="AN31" s="70">
        <v>0</v>
      </c>
      <c r="AO31" s="70">
        <v>0</v>
      </c>
      <c r="AP31" s="61">
        <f t="shared" si="42"/>
        <v>0</v>
      </c>
      <c r="AQ31" s="71">
        <f t="shared" si="43"/>
        <v>0</v>
      </c>
      <c r="AR31" s="71">
        <v>0</v>
      </c>
      <c r="AS31" s="70">
        <v>0</v>
      </c>
      <c r="AT31" s="70">
        <v>0</v>
      </c>
      <c r="AU31" s="61">
        <f t="shared" si="55"/>
        <v>0</v>
      </c>
      <c r="AV31" s="71">
        <f t="shared" si="44"/>
        <v>0</v>
      </c>
      <c r="AW31" s="71">
        <f t="shared" si="45"/>
        <v>0</v>
      </c>
      <c r="AX31" s="71">
        <f t="shared" si="46"/>
        <v>0</v>
      </c>
      <c r="AY31" s="71">
        <f t="shared" si="47"/>
        <v>0</v>
      </c>
      <c r="AZ31" s="63">
        <f t="shared" si="48"/>
        <v>0</v>
      </c>
      <c r="BA31" s="71">
        <f t="shared" si="49"/>
        <v>0</v>
      </c>
      <c r="BB31" s="10" t="str">
        <f t="shared" si="50"/>
        <v/>
      </c>
      <c r="BC31" s="10" t="str">
        <f t="shared" si="51"/>
        <v/>
      </c>
      <c r="BD31" s="83" t="str">
        <f t="shared" si="52"/>
        <v/>
      </c>
      <c r="BE31" s="65" t="str">
        <f t="shared" si="53"/>
        <v/>
      </c>
      <c r="BF31" s="10" t="str">
        <f t="shared" si="54"/>
        <v/>
      </c>
      <c r="BG31" s="2" t="str">
        <f t="shared" si="16"/>
        <v>No</v>
      </c>
      <c r="BH31" s="24" t="s">
        <v>507</v>
      </c>
      <c r="BI31" s="24" t="s">
        <v>507</v>
      </c>
      <c r="BJ31" s="24" t="s">
        <v>507</v>
      </c>
      <c r="BK31" s="24" t="s">
        <v>507</v>
      </c>
      <c r="BL31" s="24" t="s">
        <v>507</v>
      </c>
      <c r="BM31" s="23" t="s">
        <v>76</v>
      </c>
    </row>
    <row r="32" spans="3:65" ht="120" x14ac:dyDescent="0.25">
      <c r="C32" s="8" t="s">
        <v>504</v>
      </c>
      <c r="D32" s="52" t="s">
        <v>239</v>
      </c>
      <c r="E32" s="66" t="s">
        <v>117</v>
      </c>
      <c r="F32" s="19" t="s">
        <v>125</v>
      </c>
      <c r="G32" s="19" t="s">
        <v>649</v>
      </c>
      <c r="H32" s="19" t="s">
        <v>118</v>
      </c>
      <c r="I32" s="108" t="s">
        <v>119</v>
      </c>
      <c r="J32" s="108" t="s">
        <v>76</v>
      </c>
      <c r="K32" s="8" t="s">
        <v>120</v>
      </c>
      <c r="L32" s="107" t="s">
        <v>123</v>
      </c>
      <c r="M32" s="1" t="s">
        <v>88</v>
      </c>
      <c r="N32" s="1" t="s">
        <v>78</v>
      </c>
      <c r="O32" s="1" t="s">
        <v>79</v>
      </c>
      <c r="P32" s="68">
        <v>38479</v>
      </c>
      <c r="Q32" s="68">
        <v>38479</v>
      </c>
      <c r="R32" s="68">
        <v>38479</v>
      </c>
      <c r="S32" s="90">
        <v>39056.184997668111</v>
      </c>
      <c r="T32" s="9">
        <f t="shared" si="30"/>
        <v>154493.18499766811</v>
      </c>
      <c r="U32" s="95">
        <v>31083</v>
      </c>
      <c r="V32" s="90">
        <v>46395.34547</v>
      </c>
      <c r="W32" s="90">
        <v>38867.047060000004</v>
      </c>
      <c r="X32" s="118">
        <v>26004.260999999999</v>
      </c>
      <c r="Y32" s="9">
        <f t="shared" si="31"/>
        <v>142349.65353000001</v>
      </c>
      <c r="Z32" s="9">
        <f t="shared" si="32"/>
        <v>-7396</v>
      </c>
      <c r="AA32" s="9">
        <f t="shared" si="33"/>
        <v>7916.3454700000002</v>
      </c>
      <c r="AB32" s="57">
        <f t="shared" si="34"/>
        <v>388.04706000000442</v>
      </c>
      <c r="AC32" s="57">
        <f t="shared" si="35"/>
        <v>-13051.923997668113</v>
      </c>
      <c r="AD32" s="9">
        <f t="shared" si="36"/>
        <v>-12143.531467668108</v>
      </c>
      <c r="AE32" s="58">
        <f t="shared" si="37"/>
        <v>-0.1922087372332961</v>
      </c>
      <c r="AF32" s="58">
        <f t="shared" si="38"/>
        <v>0.20573158008264247</v>
      </c>
      <c r="AG32" s="59">
        <f t="shared" si="39"/>
        <v>1.0084645131110591E-2</v>
      </c>
      <c r="AH32" s="84">
        <f t="shared" si="40"/>
        <v>-0.33418327976599332</v>
      </c>
      <c r="AI32" s="85">
        <f t="shared" si="41"/>
        <v>-7.8602376330395421E-2</v>
      </c>
      <c r="AJ32" s="1" t="str">
        <f t="shared" si="17"/>
        <v>No</v>
      </c>
      <c r="AK32" s="1" t="str">
        <f t="shared" si="18"/>
        <v>Yes</v>
      </c>
      <c r="AL32" s="8"/>
      <c r="AM32" s="70">
        <v>0</v>
      </c>
      <c r="AN32" s="70">
        <v>0</v>
      </c>
      <c r="AO32" s="70">
        <v>0</v>
      </c>
      <c r="AP32" s="61">
        <f t="shared" si="42"/>
        <v>0</v>
      </c>
      <c r="AQ32" s="71">
        <f t="shared" si="43"/>
        <v>0</v>
      </c>
      <c r="AR32" s="71">
        <v>0</v>
      </c>
      <c r="AS32" s="70">
        <v>0</v>
      </c>
      <c r="AT32" s="70">
        <v>0</v>
      </c>
      <c r="AU32" s="61">
        <f t="shared" si="55"/>
        <v>0</v>
      </c>
      <c r="AV32" s="71">
        <f t="shared" si="44"/>
        <v>0</v>
      </c>
      <c r="AW32" s="71">
        <f t="shared" si="45"/>
        <v>0</v>
      </c>
      <c r="AX32" s="71">
        <f t="shared" si="46"/>
        <v>0</v>
      </c>
      <c r="AY32" s="71">
        <f t="shared" si="47"/>
        <v>0</v>
      </c>
      <c r="AZ32" s="63">
        <f t="shared" si="48"/>
        <v>0</v>
      </c>
      <c r="BA32" s="71">
        <f t="shared" si="49"/>
        <v>0</v>
      </c>
      <c r="BB32" s="10" t="str">
        <f t="shared" si="50"/>
        <v/>
      </c>
      <c r="BC32" s="10" t="str">
        <f t="shared" si="51"/>
        <v/>
      </c>
      <c r="BD32" s="83" t="str">
        <f t="shared" si="52"/>
        <v/>
      </c>
      <c r="BE32" s="65" t="str">
        <f t="shared" si="53"/>
        <v/>
      </c>
      <c r="BF32" s="10" t="str">
        <f t="shared" si="54"/>
        <v/>
      </c>
      <c r="BG32" s="2" t="str">
        <f t="shared" si="16"/>
        <v>No</v>
      </c>
      <c r="BH32" s="24" t="s">
        <v>507</v>
      </c>
      <c r="BI32" s="24" t="s">
        <v>507</v>
      </c>
      <c r="BJ32" s="24" t="s">
        <v>507</v>
      </c>
      <c r="BK32" s="24" t="s">
        <v>507</v>
      </c>
      <c r="BL32" s="24" t="s">
        <v>507</v>
      </c>
      <c r="BM32" s="23" t="s">
        <v>76</v>
      </c>
    </row>
    <row r="33" spans="3:65" ht="120" x14ac:dyDescent="0.25">
      <c r="C33" s="8" t="s">
        <v>504</v>
      </c>
      <c r="D33" s="52" t="s">
        <v>239</v>
      </c>
      <c r="E33" s="66" t="s">
        <v>117</v>
      </c>
      <c r="F33" s="19" t="s">
        <v>125</v>
      </c>
      <c r="G33" s="19" t="s">
        <v>649</v>
      </c>
      <c r="H33" s="19" t="s">
        <v>118</v>
      </c>
      <c r="I33" s="108" t="s">
        <v>119</v>
      </c>
      <c r="J33" s="108" t="s">
        <v>76</v>
      </c>
      <c r="K33" s="8" t="s">
        <v>120</v>
      </c>
      <c r="L33" s="107" t="s">
        <v>124</v>
      </c>
      <c r="M33" s="1" t="s">
        <v>88</v>
      </c>
      <c r="N33" s="1" t="s">
        <v>78</v>
      </c>
      <c r="O33" s="1" t="s">
        <v>79</v>
      </c>
      <c r="P33" s="68">
        <v>2613</v>
      </c>
      <c r="Q33" s="68">
        <v>2613</v>
      </c>
      <c r="R33" s="68">
        <v>2613</v>
      </c>
      <c r="S33" s="90">
        <v>2652.194999841648</v>
      </c>
      <c r="T33" s="9">
        <f t="shared" si="30"/>
        <v>10491.194999841648</v>
      </c>
      <c r="U33" s="95">
        <v>2290</v>
      </c>
      <c r="V33" s="90">
        <v>2342.2545400000004</v>
      </c>
      <c r="W33" s="90">
        <v>392.07677000000001</v>
      </c>
      <c r="X33" s="118">
        <v>2743.50605</v>
      </c>
      <c r="Y33" s="9">
        <f t="shared" si="31"/>
        <v>7767.8373599999995</v>
      </c>
      <c r="Z33" s="9">
        <f t="shared" si="32"/>
        <v>-323</v>
      </c>
      <c r="AA33" s="9">
        <f t="shared" si="33"/>
        <v>-270.74545999999964</v>
      </c>
      <c r="AB33" s="57">
        <f t="shared" si="34"/>
        <v>-2220.9232299999999</v>
      </c>
      <c r="AC33" s="57">
        <f t="shared" si="35"/>
        <v>91.311050158351918</v>
      </c>
      <c r="AD33" s="9">
        <f t="shared" si="36"/>
        <v>-2723.3576398416476</v>
      </c>
      <c r="AE33" s="58">
        <f t="shared" si="37"/>
        <v>-0.12361270570225794</v>
      </c>
      <c r="AF33" s="58">
        <f t="shared" si="38"/>
        <v>-0.10361479525449661</v>
      </c>
      <c r="AG33" s="59">
        <f t="shared" si="39"/>
        <v>-0.84995148488327588</v>
      </c>
      <c r="AH33" s="84">
        <f t="shared" si="40"/>
        <v>3.4428482884480111E-2</v>
      </c>
      <c r="AI33" s="85">
        <f t="shared" si="41"/>
        <v>-0.25958507490164406</v>
      </c>
      <c r="AJ33" s="1" t="str">
        <f t="shared" si="17"/>
        <v>No</v>
      </c>
      <c r="AK33" s="1" t="str">
        <f t="shared" si="18"/>
        <v>No</v>
      </c>
      <c r="AL33" s="8"/>
      <c r="AM33" s="70">
        <v>0</v>
      </c>
      <c r="AN33" s="70">
        <v>0</v>
      </c>
      <c r="AO33" s="70">
        <v>0</v>
      </c>
      <c r="AP33" s="61">
        <f t="shared" si="42"/>
        <v>0</v>
      </c>
      <c r="AQ33" s="71">
        <f t="shared" si="43"/>
        <v>0</v>
      </c>
      <c r="AR33" s="71">
        <v>0</v>
      </c>
      <c r="AS33" s="70">
        <v>0</v>
      </c>
      <c r="AT33" s="70">
        <v>0</v>
      </c>
      <c r="AU33" s="61">
        <f t="shared" si="55"/>
        <v>0</v>
      </c>
      <c r="AV33" s="71">
        <f t="shared" si="44"/>
        <v>0</v>
      </c>
      <c r="AW33" s="71">
        <f t="shared" si="45"/>
        <v>0</v>
      </c>
      <c r="AX33" s="71">
        <f t="shared" si="46"/>
        <v>0</v>
      </c>
      <c r="AY33" s="71">
        <f t="shared" si="47"/>
        <v>0</v>
      </c>
      <c r="AZ33" s="63">
        <f t="shared" si="48"/>
        <v>0</v>
      </c>
      <c r="BA33" s="71">
        <f t="shared" si="49"/>
        <v>0</v>
      </c>
      <c r="BB33" s="10" t="str">
        <f t="shared" si="50"/>
        <v/>
      </c>
      <c r="BC33" s="10" t="str">
        <f t="shared" si="51"/>
        <v/>
      </c>
      <c r="BD33" s="83" t="str">
        <f t="shared" si="52"/>
        <v/>
      </c>
      <c r="BE33" s="65" t="str">
        <f t="shared" si="53"/>
        <v/>
      </c>
      <c r="BF33" s="10" t="str">
        <f t="shared" si="54"/>
        <v/>
      </c>
      <c r="BG33" s="2" t="str">
        <f t="shared" si="16"/>
        <v>No</v>
      </c>
      <c r="BH33" s="24" t="s">
        <v>507</v>
      </c>
      <c r="BI33" s="24" t="s">
        <v>507</v>
      </c>
      <c r="BJ33" s="24" t="s">
        <v>507</v>
      </c>
      <c r="BK33" s="24" t="s">
        <v>507</v>
      </c>
      <c r="BL33" s="24" t="s">
        <v>507</v>
      </c>
      <c r="BM33" s="23" t="s">
        <v>76</v>
      </c>
    </row>
    <row r="34" spans="3:65" ht="120" x14ac:dyDescent="0.25">
      <c r="C34" s="8" t="s">
        <v>504</v>
      </c>
      <c r="D34" s="52" t="s">
        <v>239</v>
      </c>
      <c r="E34" s="53" t="s">
        <v>117</v>
      </c>
      <c r="F34" s="19" t="s">
        <v>125</v>
      </c>
      <c r="G34" s="19" t="s">
        <v>649</v>
      </c>
      <c r="H34" s="19" t="s">
        <v>118</v>
      </c>
      <c r="I34" s="108" t="s">
        <v>119</v>
      </c>
      <c r="J34" s="108" t="s">
        <v>76</v>
      </c>
      <c r="K34" s="8" t="s">
        <v>76</v>
      </c>
      <c r="L34" s="21" t="s">
        <v>91</v>
      </c>
      <c r="M34" s="1" t="s">
        <v>77</v>
      </c>
      <c r="N34" s="1" t="s">
        <v>78</v>
      </c>
      <c r="O34" s="1" t="s">
        <v>79</v>
      </c>
      <c r="P34" s="68">
        <v>63779</v>
      </c>
      <c r="Q34" s="56">
        <v>63779.16786999999</v>
      </c>
      <c r="R34" s="55">
        <v>63779.167869999997</v>
      </c>
      <c r="S34" s="90">
        <v>64735.85538418487</v>
      </c>
      <c r="T34" s="9">
        <f t="shared" si="30"/>
        <v>256073.19112418484</v>
      </c>
      <c r="U34" s="95">
        <v>53663</v>
      </c>
      <c r="V34" s="90">
        <v>66833.124079999994</v>
      </c>
      <c r="W34" s="90">
        <v>64056.00707</v>
      </c>
      <c r="X34" s="90">
        <v>65175.101889999998</v>
      </c>
      <c r="Y34" s="9">
        <f t="shared" si="31"/>
        <v>249727.23303999999</v>
      </c>
      <c r="Z34" s="9">
        <f t="shared" si="32"/>
        <v>-10116</v>
      </c>
      <c r="AA34" s="9">
        <f t="shared" si="33"/>
        <v>3053.9562100000039</v>
      </c>
      <c r="AB34" s="57">
        <f t="shared" si="34"/>
        <v>276.83920000000217</v>
      </c>
      <c r="AC34" s="57">
        <f t="shared" si="35"/>
        <v>439.24650581512833</v>
      </c>
      <c r="AD34" s="9">
        <f t="shared" si="36"/>
        <v>-6345.9580841848656</v>
      </c>
      <c r="AE34" s="58">
        <f t="shared" si="37"/>
        <v>-0.15861020084980951</v>
      </c>
      <c r="AF34" s="58">
        <f t="shared" si="38"/>
        <v>4.788328716086155E-2</v>
      </c>
      <c r="AG34" s="59">
        <f t="shared" si="39"/>
        <v>4.3405897136237154E-3</v>
      </c>
      <c r="AH34" s="84">
        <f t="shared" si="40"/>
        <v>6.785212046837916E-3</v>
      </c>
      <c r="AI34" s="85">
        <f t="shared" si="41"/>
        <v>-2.4781813575741867E-2</v>
      </c>
      <c r="AJ34" s="1" t="str">
        <f t="shared" si="17"/>
        <v>No</v>
      </c>
      <c r="AK34" s="1" t="str">
        <f t="shared" si="18"/>
        <v>No</v>
      </c>
      <c r="AL34" s="8" t="s">
        <v>92</v>
      </c>
      <c r="AM34" s="70">
        <v>0</v>
      </c>
      <c r="AN34" s="70">
        <v>0</v>
      </c>
      <c r="AO34" s="70">
        <v>0</v>
      </c>
      <c r="AP34" s="61">
        <f t="shared" si="42"/>
        <v>0</v>
      </c>
      <c r="AQ34" s="71">
        <f t="shared" si="43"/>
        <v>0</v>
      </c>
      <c r="AR34" s="71">
        <v>0</v>
      </c>
      <c r="AS34" s="70">
        <v>0</v>
      </c>
      <c r="AT34" s="70">
        <v>0</v>
      </c>
      <c r="AU34" s="61">
        <f t="shared" si="55"/>
        <v>0</v>
      </c>
      <c r="AV34" s="71">
        <f t="shared" si="44"/>
        <v>0</v>
      </c>
      <c r="AW34" s="71">
        <f t="shared" si="45"/>
        <v>0</v>
      </c>
      <c r="AX34" s="71">
        <f t="shared" si="46"/>
        <v>0</v>
      </c>
      <c r="AY34" s="71">
        <f t="shared" si="47"/>
        <v>0</v>
      </c>
      <c r="AZ34" s="63">
        <f t="shared" si="48"/>
        <v>0</v>
      </c>
      <c r="BA34" s="71">
        <f t="shared" si="49"/>
        <v>0</v>
      </c>
      <c r="BB34" s="10" t="str">
        <f t="shared" si="50"/>
        <v/>
      </c>
      <c r="BC34" s="10" t="str">
        <f t="shared" si="51"/>
        <v/>
      </c>
      <c r="BD34" s="83" t="str">
        <f t="shared" si="52"/>
        <v/>
      </c>
      <c r="BE34" s="65" t="str">
        <f t="shared" si="53"/>
        <v/>
      </c>
      <c r="BF34" s="10" t="str">
        <f t="shared" si="54"/>
        <v/>
      </c>
      <c r="BG34" s="2" t="str">
        <f t="shared" si="16"/>
        <v>No</v>
      </c>
      <c r="BH34" s="22" t="s">
        <v>81</v>
      </c>
      <c r="BI34" s="22" t="s">
        <v>81</v>
      </c>
      <c r="BJ34" s="22" t="s">
        <v>81</v>
      </c>
      <c r="BK34" s="22" t="s">
        <v>82</v>
      </c>
      <c r="BL34" s="23" t="s">
        <v>512</v>
      </c>
      <c r="BM34" s="23" t="s">
        <v>76</v>
      </c>
    </row>
    <row r="35" spans="3:65" ht="75" x14ac:dyDescent="0.25">
      <c r="C35" s="8" t="s">
        <v>504</v>
      </c>
      <c r="D35" s="52" t="s">
        <v>237</v>
      </c>
      <c r="E35" s="53" t="s">
        <v>276</v>
      </c>
      <c r="F35" s="19" t="s">
        <v>277</v>
      </c>
      <c r="G35" s="19" t="s">
        <v>644</v>
      </c>
      <c r="H35" s="19" t="s">
        <v>667</v>
      </c>
      <c r="I35" s="108" t="s">
        <v>103</v>
      </c>
      <c r="J35" s="108" t="s">
        <v>76</v>
      </c>
      <c r="K35" s="2" t="s">
        <v>76</v>
      </c>
      <c r="L35" s="21" t="s">
        <v>76</v>
      </c>
      <c r="M35" s="1" t="s">
        <v>77</v>
      </c>
      <c r="N35" s="1" t="s">
        <v>96</v>
      </c>
      <c r="O35" s="1" t="s">
        <v>96</v>
      </c>
      <c r="P35" s="55">
        <v>1523</v>
      </c>
      <c r="Q35" s="56">
        <v>1523.31701</v>
      </c>
      <c r="R35" s="55">
        <v>1523.31701</v>
      </c>
      <c r="S35" s="90">
        <v>1546.1667684140348</v>
      </c>
      <c r="T35" s="9">
        <f t="shared" si="30"/>
        <v>6115.8007884140343</v>
      </c>
      <c r="U35" s="95">
        <v>405</v>
      </c>
      <c r="V35" s="90">
        <v>976.48336000000018</v>
      </c>
      <c r="W35" s="90">
        <v>3153.99172</v>
      </c>
      <c r="X35" s="90">
        <v>2040.3830899999996</v>
      </c>
      <c r="Y35" s="9">
        <f t="shared" si="31"/>
        <v>6575.8581699999995</v>
      </c>
      <c r="Z35" s="9">
        <f t="shared" si="32"/>
        <v>-1118</v>
      </c>
      <c r="AA35" s="9">
        <f t="shared" si="33"/>
        <v>-546.83364999999981</v>
      </c>
      <c r="AB35" s="57">
        <f t="shared" si="34"/>
        <v>1630.67471</v>
      </c>
      <c r="AC35" s="57">
        <f t="shared" si="35"/>
        <v>494.21632158596481</v>
      </c>
      <c r="AD35" s="9">
        <f t="shared" si="36"/>
        <v>460.057381585965</v>
      </c>
      <c r="AE35" s="58">
        <f t="shared" si="37"/>
        <v>-0.73407747866053841</v>
      </c>
      <c r="AF35" s="58">
        <f t="shared" si="38"/>
        <v>-0.35897560810405432</v>
      </c>
      <c r="AG35" s="109">
        <f t="shared" si="39"/>
        <v>1.0704762694142043</v>
      </c>
      <c r="AH35" s="109">
        <f t="shared" si="40"/>
        <v>0.31963972559887721</v>
      </c>
      <c r="AI35" s="110">
        <f t="shared" si="41"/>
        <v>7.5224389659243343E-2</v>
      </c>
      <c r="AJ35" s="1" t="str">
        <f t="shared" si="17"/>
        <v>No</v>
      </c>
      <c r="AK35" s="1" t="str">
        <f t="shared" si="18"/>
        <v>No</v>
      </c>
      <c r="AL35" s="8" t="s">
        <v>278</v>
      </c>
      <c r="AM35" s="60">
        <v>0</v>
      </c>
      <c r="AN35" s="60">
        <v>0</v>
      </c>
      <c r="AO35" s="60">
        <v>0</v>
      </c>
      <c r="AP35" s="61">
        <f t="shared" si="42"/>
        <v>0</v>
      </c>
      <c r="AQ35" s="62">
        <f t="shared" si="43"/>
        <v>0</v>
      </c>
      <c r="AR35" s="62">
        <v>0</v>
      </c>
      <c r="AS35" s="60">
        <v>0</v>
      </c>
      <c r="AT35" s="60">
        <v>0</v>
      </c>
      <c r="AU35" s="61">
        <f t="shared" si="55"/>
        <v>0</v>
      </c>
      <c r="AV35" s="62">
        <f t="shared" si="44"/>
        <v>0</v>
      </c>
      <c r="AW35" s="62">
        <f t="shared" si="45"/>
        <v>0</v>
      </c>
      <c r="AX35" s="62">
        <f t="shared" si="46"/>
        <v>0</v>
      </c>
      <c r="AY35" s="62">
        <f t="shared" si="47"/>
        <v>0</v>
      </c>
      <c r="AZ35" s="63">
        <f t="shared" si="48"/>
        <v>0</v>
      </c>
      <c r="BA35" s="62">
        <f t="shared" si="49"/>
        <v>0</v>
      </c>
      <c r="BB35" s="64" t="str">
        <f t="shared" si="50"/>
        <v/>
      </c>
      <c r="BC35" s="64" t="str">
        <f t="shared" si="51"/>
        <v/>
      </c>
      <c r="BD35" s="82" t="str">
        <f t="shared" si="52"/>
        <v/>
      </c>
      <c r="BE35" s="65" t="str">
        <f t="shared" si="53"/>
        <v/>
      </c>
      <c r="BF35" s="64" t="str">
        <f t="shared" si="54"/>
        <v/>
      </c>
      <c r="BG35" s="2" t="str">
        <f t="shared" si="16"/>
        <v>No</v>
      </c>
      <c r="BH35" s="22" t="s">
        <v>96</v>
      </c>
      <c r="BI35" s="22" t="s">
        <v>96</v>
      </c>
      <c r="BJ35" s="22" t="s">
        <v>96</v>
      </c>
      <c r="BK35" s="22" t="s">
        <v>96</v>
      </c>
      <c r="BL35" s="23" t="s">
        <v>515</v>
      </c>
      <c r="BM35" s="23" t="s">
        <v>76</v>
      </c>
    </row>
    <row r="36" spans="3:65" ht="150" x14ac:dyDescent="0.25">
      <c r="C36" s="8" t="s">
        <v>504</v>
      </c>
      <c r="D36" s="52" t="s">
        <v>237</v>
      </c>
      <c r="E36" s="53" t="s">
        <v>279</v>
      </c>
      <c r="F36" s="19" t="s">
        <v>280</v>
      </c>
      <c r="G36" s="19" t="s">
        <v>640</v>
      </c>
      <c r="H36" s="19" t="s">
        <v>281</v>
      </c>
      <c r="I36" s="108" t="s">
        <v>248</v>
      </c>
      <c r="J36" s="108" t="s">
        <v>76</v>
      </c>
      <c r="K36" s="2" t="s">
        <v>76</v>
      </c>
      <c r="L36" s="21" t="s">
        <v>76</v>
      </c>
      <c r="M36" s="1" t="s">
        <v>77</v>
      </c>
      <c r="N36" s="1" t="s">
        <v>78</v>
      </c>
      <c r="O36" s="1" t="s">
        <v>79</v>
      </c>
      <c r="P36" s="55">
        <v>44271</v>
      </c>
      <c r="Q36" s="56">
        <v>44271.128894586735</v>
      </c>
      <c r="R36" s="55">
        <v>44271.128888251231</v>
      </c>
      <c r="S36" s="90">
        <v>44935.195826498981</v>
      </c>
      <c r="T36" s="9">
        <f t="shared" si="30"/>
        <v>177748.45360933692</v>
      </c>
      <c r="U36" s="95">
        <v>41140</v>
      </c>
      <c r="V36" s="90">
        <v>58938.580519999981</v>
      </c>
      <c r="W36" s="90">
        <v>41273.75376</v>
      </c>
      <c r="X36" s="90">
        <v>43532.046070000019</v>
      </c>
      <c r="Y36" s="9">
        <f t="shared" si="31"/>
        <v>184884.38034999999</v>
      </c>
      <c r="Z36" s="9">
        <f t="shared" si="32"/>
        <v>-3131</v>
      </c>
      <c r="AA36" s="9">
        <f t="shared" si="33"/>
        <v>14667.451625413247</v>
      </c>
      <c r="AB36" s="57">
        <f t="shared" si="34"/>
        <v>-2997.3751282512312</v>
      </c>
      <c r="AC36" s="57">
        <f t="shared" si="35"/>
        <v>-1403.1497564989622</v>
      </c>
      <c r="AD36" s="9">
        <f t="shared" si="36"/>
        <v>7135.9267406630534</v>
      </c>
      <c r="AE36" s="58">
        <f t="shared" si="37"/>
        <v>-7.0723498452711711E-2</v>
      </c>
      <c r="AF36" s="58">
        <f t="shared" si="38"/>
        <v>0.33130963658816287</v>
      </c>
      <c r="AG36" s="109">
        <f t="shared" si="39"/>
        <v>-6.770496265900916E-2</v>
      </c>
      <c r="AH36" s="109">
        <f t="shared" si="40"/>
        <v>-3.1226074142788159E-2</v>
      </c>
      <c r="AI36" s="110">
        <f t="shared" si="41"/>
        <v>4.0146209971236628E-2</v>
      </c>
      <c r="AJ36" s="1" t="str">
        <f t="shared" si="17"/>
        <v>No</v>
      </c>
      <c r="AK36" s="1" t="str">
        <f t="shared" si="18"/>
        <v>No</v>
      </c>
      <c r="AL36" s="8" t="s">
        <v>92</v>
      </c>
      <c r="AM36" s="60">
        <v>0</v>
      </c>
      <c r="AN36" s="60">
        <v>0</v>
      </c>
      <c r="AO36" s="60">
        <v>0</v>
      </c>
      <c r="AP36" s="61">
        <f t="shared" si="42"/>
        <v>0</v>
      </c>
      <c r="AQ36" s="62">
        <f t="shared" si="43"/>
        <v>0</v>
      </c>
      <c r="AR36" s="62">
        <v>0</v>
      </c>
      <c r="AS36" s="60">
        <v>0</v>
      </c>
      <c r="AT36" s="60">
        <v>0</v>
      </c>
      <c r="AU36" s="61">
        <f t="shared" si="55"/>
        <v>0</v>
      </c>
      <c r="AV36" s="62">
        <f t="shared" si="44"/>
        <v>0</v>
      </c>
      <c r="AW36" s="62">
        <f t="shared" si="45"/>
        <v>0</v>
      </c>
      <c r="AX36" s="62">
        <f t="shared" si="46"/>
        <v>0</v>
      </c>
      <c r="AY36" s="62">
        <f t="shared" si="47"/>
        <v>0</v>
      </c>
      <c r="AZ36" s="63">
        <f t="shared" si="48"/>
        <v>0</v>
      </c>
      <c r="BA36" s="62">
        <f t="shared" si="49"/>
        <v>0</v>
      </c>
      <c r="BB36" s="64" t="str">
        <f t="shared" si="50"/>
        <v/>
      </c>
      <c r="BC36" s="64" t="str">
        <f t="shared" si="51"/>
        <v/>
      </c>
      <c r="BD36" s="82" t="str">
        <f t="shared" si="52"/>
        <v/>
      </c>
      <c r="BE36" s="65" t="str">
        <f t="shared" si="53"/>
        <v/>
      </c>
      <c r="BF36" s="64" t="str">
        <f t="shared" si="54"/>
        <v/>
      </c>
      <c r="BG36" s="2" t="str">
        <f t="shared" si="16"/>
        <v>No</v>
      </c>
      <c r="BH36" s="24" t="s">
        <v>81</v>
      </c>
      <c r="BI36" s="22" t="s">
        <v>81</v>
      </c>
      <c r="BJ36" s="22" t="s">
        <v>81</v>
      </c>
      <c r="BK36" s="22" t="s">
        <v>81</v>
      </c>
      <c r="BL36" s="19" t="s">
        <v>512</v>
      </c>
      <c r="BM36" s="23" t="s">
        <v>76</v>
      </c>
    </row>
    <row r="37" spans="3:65" ht="75" x14ac:dyDescent="0.25">
      <c r="C37" s="8" t="s">
        <v>504</v>
      </c>
      <c r="D37" s="52" t="s">
        <v>237</v>
      </c>
      <c r="E37" s="53" t="s">
        <v>282</v>
      </c>
      <c r="F37" s="19" t="s">
        <v>283</v>
      </c>
      <c r="G37" s="19" t="s">
        <v>650</v>
      </c>
      <c r="H37" s="19" t="s">
        <v>284</v>
      </c>
      <c r="I37" s="108" t="s">
        <v>285</v>
      </c>
      <c r="J37" s="108" t="s">
        <v>76</v>
      </c>
      <c r="K37" s="2" t="s">
        <v>76</v>
      </c>
      <c r="L37" s="21" t="s">
        <v>76</v>
      </c>
      <c r="M37" s="1" t="s">
        <v>77</v>
      </c>
      <c r="N37" s="1" t="s">
        <v>78</v>
      </c>
      <c r="O37" s="1" t="s">
        <v>79</v>
      </c>
      <c r="P37" s="55">
        <v>44538.478342195624</v>
      </c>
      <c r="Q37" s="55">
        <v>44538.478342195624</v>
      </c>
      <c r="R37" s="55">
        <v>44538.478342195624</v>
      </c>
      <c r="S37" s="90">
        <v>45206.555500192204</v>
      </c>
      <c r="T37" s="9">
        <f t="shared" si="30"/>
        <v>178821.99052677909</v>
      </c>
      <c r="U37" s="95">
        <v>42879</v>
      </c>
      <c r="V37" s="90">
        <v>53516.681769999988</v>
      </c>
      <c r="W37" s="90">
        <v>57269.24414000001</v>
      </c>
      <c r="X37" s="90">
        <v>63339.93374</v>
      </c>
      <c r="Y37" s="9">
        <f t="shared" si="31"/>
        <v>217004.85965</v>
      </c>
      <c r="Z37" s="9">
        <f t="shared" si="32"/>
        <v>-1659.4783421956236</v>
      </c>
      <c r="AA37" s="9">
        <f t="shared" si="33"/>
        <v>8978.2034278043648</v>
      </c>
      <c r="AB37" s="9">
        <f t="shared" si="34"/>
        <v>12730.765797804386</v>
      </c>
      <c r="AC37" s="57">
        <f t="shared" si="35"/>
        <v>18133.378239807796</v>
      </c>
      <c r="AD37" s="9">
        <f t="shared" si="36"/>
        <v>38182.869123220924</v>
      </c>
      <c r="AE37" s="58">
        <f t="shared" si="37"/>
        <v>-3.7259430585966799E-2</v>
      </c>
      <c r="AF37" s="58">
        <f t="shared" si="38"/>
        <v>0.20158307517431373</v>
      </c>
      <c r="AG37" s="109">
        <f t="shared" si="39"/>
        <v>0.28583746620151806</v>
      </c>
      <c r="AH37" s="109">
        <f t="shared" si="40"/>
        <v>0.40112275839575301</v>
      </c>
      <c r="AI37" s="110">
        <f t="shared" si="41"/>
        <v>0.2135244608939913</v>
      </c>
      <c r="AJ37" s="1" t="str">
        <f t="shared" si="17"/>
        <v>No</v>
      </c>
      <c r="AK37" s="1" t="str">
        <f t="shared" si="18"/>
        <v>Yes</v>
      </c>
      <c r="AL37" s="8" t="s">
        <v>286</v>
      </c>
      <c r="AM37" s="60">
        <v>0</v>
      </c>
      <c r="AN37" s="60">
        <v>0</v>
      </c>
      <c r="AO37" s="60">
        <v>0</v>
      </c>
      <c r="AP37" s="61">
        <f t="shared" si="42"/>
        <v>0</v>
      </c>
      <c r="AQ37" s="62">
        <f t="shared" si="43"/>
        <v>0</v>
      </c>
      <c r="AR37" s="62">
        <v>0</v>
      </c>
      <c r="AS37" s="60">
        <v>0</v>
      </c>
      <c r="AT37" s="60">
        <v>0</v>
      </c>
      <c r="AU37" s="61">
        <f t="shared" si="55"/>
        <v>0</v>
      </c>
      <c r="AV37" s="62">
        <f t="shared" si="44"/>
        <v>0</v>
      </c>
      <c r="AW37" s="62">
        <f t="shared" si="45"/>
        <v>0</v>
      </c>
      <c r="AX37" s="62">
        <f t="shared" si="46"/>
        <v>0</v>
      </c>
      <c r="AY37" s="62">
        <f t="shared" si="47"/>
        <v>0</v>
      </c>
      <c r="AZ37" s="63">
        <f t="shared" si="48"/>
        <v>0</v>
      </c>
      <c r="BA37" s="62">
        <f t="shared" si="49"/>
        <v>0</v>
      </c>
      <c r="BB37" s="64" t="str">
        <f t="shared" si="50"/>
        <v/>
      </c>
      <c r="BC37" s="64" t="str">
        <f t="shared" si="51"/>
        <v/>
      </c>
      <c r="BD37" s="82" t="str">
        <f t="shared" si="52"/>
        <v/>
      </c>
      <c r="BE37" s="65" t="str">
        <f t="shared" si="53"/>
        <v/>
      </c>
      <c r="BF37" s="64" t="str">
        <f t="shared" si="54"/>
        <v/>
      </c>
      <c r="BG37" s="2" t="str">
        <f t="shared" si="16"/>
        <v>No</v>
      </c>
      <c r="BH37" s="22" t="s">
        <v>81</v>
      </c>
      <c r="BI37" s="22" t="s">
        <v>81</v>
      </c>
      <c r="BJ37" s="22" t="s">
        <v>81</v>
      </c>
      <c r="BK37" s="22" t="s">
        <v>82</v>
      </c>
      <c r="BL37" s="23" t="s">
        <v>516</v>
      </c>
      <c r="BM37" s="23" t="s">
        <v>570</v>
      </c>
    </row>
    <row r="38" spans="3:65" ht="90" x14ac:dyDescent="0.25">
      <c r="C38" s="8" t="s">
        <v>504</v>
      </c>
      <c r="D38" s="52" t="s">
        <v>237</v>
      </c>
      <c r="E38" s="53" t="s">
        <v>287</v>
      </c>
      <c r="F38" s="19" t="s">
        <v>288</v>
      </c>
      <c r="G38" s="19" t="s">
        <v>651</v>
      </c>
      <c r="H38" s="19" t="s">
        <v>289</v>
      </c>
      <c r="I38" s="108" t="s">
        <v>290</v>
      </c>
      <c r="J38" s="108" t="s">
        <v>76</v>
      </c>
      <c r="K38" s="2" t="s">
        <v>76</v>
      </c>
      <c r="L38" s="21" t="s">
        <v>76</v>
      </c>
      <c r="M38" s="1" t="s">
        <v>77</v>
      </c>
      <c r="N38" s="2" t="s">
        <v>78</v>
      </c>
      <c r="O38" s="2" t="s">
        <v>79</v>
      </c>
      <c r="P38" s="68">
        <v>213969</v>
      </c>
      <c r="Q38" s="56">
        <v>213969.38492637235</v>
      </c>
      <c r="R38" s="55">
        <v>213969.38491476313</v>
      </c>
      <c r="S38" s="90">
        <v>217178.9256883479</v>
      </c>
      <c r="T38" s="9">
        <f t="shared" si="30"/>
        <v>859086.69552948338</v>
      </c>
      <c r="U38" s="96">
        <v>218326</v>
      </c>
      <c r="V38" s="90">
        <v>210776.00582999983</v>
      </c>
      <c r="W38" s="90">
        <v>179377.57135000001</v>
      </c>
      <c r="X38" s="90">
        <v>153592.36781999987</v>
      </c>
      <c r="Y38" s="9">
        <f t="shared" si="31"/>
        <v>762071.9449999996</v>
      </c>
      <c r="Z38" s="9">
        <f t="shared" si="32"/>
        <v>4357</v>
      </c>
      <c r="AA38" s="9">
        <f t="shared" si="33"/>
        <v>-3193.3790963725187</v>
      </c>
      <c r="AB38" s="9">
        <f t="shared" si="34"/>
        <v>-34591.813564763113</v>
      </c>
      <c r="AC38" s="57">
        <f t="shared" si="35"/>
        <v>-63586.557868348027</v>
      </c>
      <c r="AD38" s="9">
        <f t="shared" si="36"/>
        <v>-97014.750529483659</v>
      </c>
      <c r="AE38" s="58">
        <f t="shared" si="37"/>
        <v>2.0362762830129597E-2</v>
      </c>
      <c r="AF38" s="58">
        <f t="shared" si="38"/>
        <v>-1.4924467336630295E-2</v>
      </c>
      <c r="AG38" s="109">
        <f t="shared" si="39"/>
        <v>-0.16166711690339772</v>
      </c>
      <c r="AH38" s="109">
        <f t="shared" si="40"/>
        <v>-0.29278419932694039</v>
      </c>
      <c r="AI38" s="110">
        <f t="shared" si="41"/>
        <v>-0.11292777671255901</v>
      </c>
      <c r="AJ38" s="1" t="str">
        <f t="shared" si="17"/>
        <v>Yes</v>
      </c>
      <c r="AK38" s="1" t="str">
        <f t="shared" si="18"/>
        <v>Yes</v>
      </c>
      <c r="AL38" s="8" t="s">
        <v>291</v>
      </c>
      <c r="AM38" s="70">
        <v>10513</v>
      </c>
      <c r="AN38" s="60">
        <f>AM38</f>
        <v>10513</v>
      </c>
      <c r="AO38" s="60">
        <f>AN38</f>
        <v>10513</v>
      </c>
      <c r="AP38" s="61">
        <f t="shared" si="42"/>
        <v>10513</v>
      </c>
      <c r="AQ38" s="71">
        <f t="shared" si="43"/>
        <v>42052</v>
      </c>
      <c r="AR38" s="71">
        <v>9983</v>
      </c>
      <c r="AS38" s="60">
        <v>9520</v>
      </c>
      <c r="AT38" s="60">
        <v>6094</v>
      </c>
      <c r="AU38" s="1">
        <v>4787</v>
      </c>
      <c r="AV38" s="71">
        <f t="shared" si="44"/>
        <v>30384</v>
      </c>
      <c r="AW38" s="71">
        <f t="shared" si="45"/>
        <v>-530</v>
      </c>
      <c r="AX38" s="71">
        <f t="shared" si="46"/>
        <v>-993</v>
      </c>
      <c r="AY38" s="71">
        <f t="shared" si="47"/>
        <v>-4419</v>
      </c>
      <c r="AZ38" s="63">
        <f t="shared" si="48"/>
        <v>-5726</v>
      </c>
      <c r="BA38" s="71">
        <f t="shared" si="49"/>
        <v>-11668</v>
      </c>
      <c r="BB38" s="10">
        <f t="shared" si="50"/>
        <v>-5.0413773423380576E-2</v>
      </c>
      <c r="BC38" s="10">
        <f t="shared" si="51"/>
        <v>-9.4454484923428131E-2</v>
      </c>
      <c r="BD38" s="83">
        <f t="shared" si="52"/>
        <v>-0.42033672595833732</v>
      </c>
      <c r="BE38" s="65">
        <f t="shared" si="53"/>
        <v>-0.54465899362693804</v>
      </c>
      <c r="BF38" s="10">
        <f t="shared" si="54"/>
        <v>-0.27746599448302101</v>
      </c>
      <c r="BG38" s="2" t="str">
        <f t="shared" si="16"/>
        <v>Yes</v>
      </c>
      <c r="BH38" s="22" t="s">
        <v>104</v>
      </c>
      <c r="BI38" s="22" t="s">
        <v>81</v>
      </c>
      <c r="BJ38" s="22" t="s">
        <v>104</v>
      </c>
      <c r="BK38" s="22" t="s">
        <v>82</v>
      </c>
      <c r="BL38" s="23" t="s">
        <v>517</v>
      </c>
      <c r="BM38" s="23" t="s">
        <v>571</v>
      </c>
    </row>
    <row r="39" spans="3:65" ht="150" x14ac:dyDescent="0.25">
      <c r="C39" s="8" t="s">
        <v>504</v>
      </c>
      <c r="D39" s="52" t="s">
        <v>237</v>
      </c>
      <c r="E39" s="53" t="s">
        <v>292</v>
      </c>
      <c r="F39" s="19" t="s">
        <v>293</v>
      </c>
      <c r="G39" s="19" t="s">
        <v>643</v>
      </c>
      <c r="H39" s="19" t="s">
        <v>294</v>
      </c>
      <c r="I39" s="108" t="s">
        <v>295</v>
      </c>
      <c r="J39" s="108" t="s">
        <v>76</v>
      </c>
      <c r="K39" s="2" t="s">
        <v>76</v>
      </c>
      <c r="L39" s="21" t="s">
        <v>76</v>
      </c>
      <c r="M39" s="1" t="s">
        <v>77</v>
      </c>
      <c r="N39" s="1" t="s">
        <v>96</v>
      </c>
      <c r="O39" s="1" t="s">
        <v>96</v>
      </c>
      <c r="P39" s="55">
        <v>0</v>
      </c>
      <c r="Q39" s="56">
        <v>0</v>
      </c>
      <c r="R39" s="56">
        <v>0</v>
      </c>
      <c r="S39" s="90">
        <v>0</v>
      </c>
      <c r="T39" s="9">
        <f t="shared" si="30"/>
        <v>0</v>
      </c>
      <c r="U39" s="95">
        <v>8362</v>
      </c>
      <c r="V39" s="90">
        <v>2149.1268199999959</v>
      </c>
      <c r="W39" s="90">
        <v>46.959500000016767</v>
      </c>
      <c r="X39" s="90">
        <v>25.091100000012666</v>
      </c>
      <c r="Y39" s="9">
        <f t="shared" si="31"/>
        <v>10583.177420000025</v>
      </c>
      <c r="Z39" s="9">
        <f t="shared" si="32"/>
        <v>8362</v>
      </c>
      <c r="AA39" s="9">
        <f t="shared" si="33"/>
        <v>2149.1268199999959</v>
      </c>
      <c r="AB39" s="57">
        <f t="shared" si="34"/>
        <v>46.959500000016767</v>
      </c>
      <c r="AC39" s="57">
        <f t="shared" si="35"/>
        <v>25.091100000012666</v>
      </c>
      <c r="AD39" s="9">
        <f t="shared" si="36"/>
        <v>10583.177420000025</v>
      </c>
      <c r="AE39" s="58" t="str">
        <f t="shared" si="37"/>
        <v/>
      </c>
      <c r="AF39" s="58" t="str">
        <f t="shared" si="38"/>
        <v/>
      </c>
      <c r="AG39" s="109" t="str">
        <f t="shared" si="39"/>
        <v/>
      </c>
      <c r="AH39" s="109" t="str">
        <f t="shared" si="40"/>
        <v/>
      </c>
      <c r="AI39" s="110" t="str">
        <f t="shared" si="41"/>
        <v/>
      </c>
      <c r="AJ39" s="1" t="str">
        <f t="shared" si="17"/>
        <v>No</v>
      </c>
      <c r="AK39" s="1" t="str">
        <f t="shared" si="18"/>
        <v>No</v>
      </c>
      <c r="AL39" s="8" t="s">
        <v>296</v>
      </c>
      <c r="AM39" s="60">
        <v>0</v>
      </c>
      <c r="AN39" s="60">
        <v>0</v>
      </c>
      <c r="AO39" s="60">
        <v>0</v>
      </c>
      <c r="AP39" s="86">
        <f t="shared" si="42"/>
        <v>0</v>
      </c>
      <c r="AQ39" s="62">
        <f t="shared" si="43"/>
        <v>0</v>
      </c>
      <c r="AR39" s="62">
        <v>130</v>
      </c>
      <c r="AS39" s="60">
        <v>25</v>
      </c>
      <c r="AT39" s="27">
        <v>0</v>
      </c>
      <c r="AU39" s="27">
        <v>0</v>
      </c>
      <c r="AV39" s="62">
        <f t="shared" si="44"/>
        <v>155</v>
      </c>
      <c r="AW39" s="62">
        <f t="shared" si="45"/>
        <v>130</v>
      </c>
      <c r="AX39" s="62">
        <f t="shared" si="46"/>
        <v>25</v>
      </c>
      <c r="AY39" s="62">
        <f t="shared" si="47"/>
        <v>0</v>
      </c>
      <c r="AZ39" s="63">
        <f t="shared" si="48"/>
        <v>0</v>
      </c>
      <c r="BA39" s="62">
        <f t="shared" si="49"/>
        <v>155</v>
      </c>
      <c r="BB39" s="64" t="str">
        <f t="shared" si="50"/>
        <v/>
      </c>
      <c r="BC39" s="64" t="str">
        <f t="shared" si="51"/>
        <v/>
      </c>
      <c r="BD39" s="82" t="str">
        <f t="shared" si="52"/>
        <v/>
      </c>
      <c r="BE39" s="65" t="str">
        <f t="shared" si="53"/>
        <v/>
      </c>
      <c r="BF39" s="64" t="str">
        <f t="shared" si="54"/>
        <v/>
      </c>
      <c r="BG39" s="2" t="str">
        <f t="shared" si="16"/>
        <v>No</v>
      </c>
      <c r="BH39" s="24" t="s">
        <v>96</v>
      </c>
      <c r="BI39" s="24" t="s">
        <v>96</v>
      </c>
      <c r="BJ39" s="24" t="s">
        <v>96</v>
      </c>
      <c r="BK39" s="24" t="s">
        <v>96</v>
      </c>
      <c r="BL39" s="25" t="s">
        <v>588</v>
      </c>
      <c r="BM39" s="23" t="s">
        <v>76</v>
      </c>
    </row>
    <row r="40" spans="3:65" ht="180" x14ac:dyDescent="0.25">
      <c r="C40" s="8" t="s">
        <v>504</v>
      </c>
      <c r="D40" s="52" t="s">
        <v>237</v>
      </c>
      <c r="E40" s="53" t="s">
        <v>298</v>
      </c>
      <c r="F40" s="19" t="s">
        <v>299</v>
      </c>
      <c r="G40" s="19" t="s">
        <v>640</v>
      </c>
      <c r="H40" s="19" t="s">
        <v>300</v>
      </c>
      <c r="I40" s="108" t="s">
        <v>301</v>
      </c>
      <c r="J40" s="108" t="s">
        <v>76</v>
      </c>
      <c r="K40" s="2" t="s">
        <v>76</v>
      </c>
      <c r="L40" s="21" t="s">
        <v>76</v>
      </c>
      <c r="M40" s="1" t="s">
        <v>77</v>
      </c>
      <c r="N40" s="1" t="s">
        <v>78</v>
      </c>
      <c r="O40" s="1" t="s">
        <v>79</v>
      </c>
      <c r="P40" s="55">
        <v>3871</v>
      </c>
      <c r="Q40" s="56">
        <v>3870.5348120719223</v>
      </c>
      <c r="R40" s="55">
        <v>3870.5348272896358</v>
      </c>
      <c r="S40" s="90">
        <v>3928.5928487532115</v>
      </c>
      <c r="T40" s="9">
        <f t="shared" si="30"/>
        <v>15540.662488114769</v>
      </c>
      <c r="U40" s="95">
        <v>21226</v>
      </c>
      <c r="V40" s="90">
        <v>34061.669669999996</v>
      </c>
      <c r="W40" s="90">
        <v>26855.94854000373</v>
      </c>
      <c r="X40" s="90">
        <v>30012.819520000001</v>
      </c>
      <c r="Y40" s="9">
        <f t="shared" si="31"/>
        <v>112156.43773000373</v>
      </c>
      <c r="Z40" s="9">
        <f t="shared" si="32"/>
        <v>17355</v>
      </c>
      <c r="AA40" s="9">
        <f t="shared" si="33"/>
        <v>30191.134857928075</v>
      </c>
      <c r="AB40" s="9">
        <f t="shared" si="34"/>
        <v>22985.413712714093</v>
      </c>
      <c r="AC40" s="57">
        <f t="shared" si="35"/>
        <v>26084.22667124679</v>
      </c>
      <c r="AD40" s="9">
        <f t="shared" si="36"/>
        <v>96615.775241888943</v>
      </c>
      <c r="AE40" s="58">
        <f t="shared" si="37"/>
        <v>4.4833376388530093</v>
      </c>
      <c r="AF40" s="58">
        <f t="shared" si="38"/>
        <v>7.8002488864753463</v>
      </c>
      <c r="AG40" s="109">
        <f t="shared" si="39"/>
        <v>5.9385626892317003</v>
      </c>
      <c r="AH40" s="109">
        <f t="shared" si="40"/>
        <v>6.639585132759418</v>
      </c>
      <c r="AI40" s="110">
        <f t="shared" si="41"/>
        <v>6.2169663176057668</v>
      </c>
      <c r="AJ40" s="1" t="str">
        <f t="shared" si="17"/>
        <v>Yes</v>
      </c>
      <c r="AK40" s="1" t="str">
        <f t="shared" si="18"/>
        <v>Yes</v>
      </c>
      <c r="AL40" s="8" t="s">
        <v>511</v>
      </c>
      <c r="AM40" s="60">
        <v>0</v>
      </c>
      <c r="AN40" s="60">
        <v>0</v>
      </c>
      <c r="AO40" s="60">
        <v>0</v>
      </c>
      <c r="AP40" s="61">
        <f t="shared" si="42"/>
        <v>0</v>
      </c>
      <c r="AQ40" s="62">
        <f t="shared" si="43"/>
        <v>0</v>
      </c>
      <c r="AR40" s="62">
        <v>0</v>
      </c>
      <c r="AS40" s="60">
        <v>0</v>
      </c>
      <c r="AT40" s="60">
        <v>0</v>
      </c>
      <c r="AU40" s="61">
        <f>AT40</f>
        <v>0</v>
      </c>
      <c r="AV40" s="62">
        <f t="shared" si="44"/>
        <v>0</v>
      </c>
      <c r="AW40" s="62">
        <f t="shared" si="45"/>
        <v>0</v>
      </c>
      <c r="AX40" s="62">
        <f t="shared" si="46"/>
        <v>0</v>
      </c>
      <c r="AY40" s="62">
        <f t="shared" si="47"/>
        <v>0</v>
      </c>
      <c r="AZ40" s="63">
        <f t="shared" si="48"/>
        <v>0</v>
      </c>
      <c r="BA40" s="62">
        <f t="shared" si="49"/>
        <v>0</v>
      </c>
      <c r="BB40" s="64" t="str">
        <f t="shared" si="50"/>
        <v/>
      </c>
      <c r="BC40" s="64" t="str">
        <f t="shared" si="51"/>
        <v/>
      </c>
      <c r="BD40" s="82" t="str">
        <f t="shared" si="52"/>
        <v/>
      </c>
      <c r="BE40" s="65" t="str">
        <f t="shared" si="53"/>
        <v/>
      </c>
      <c r="BF40" s="64" t="str">
        <f t="shared" si="54"/>
        <v/>
      </c>
      <c r="BG40" s="2" t="str">
        <f t="shared" ref="BG40:BG71" si="56">IFERROR(IF(ABS(BE40)&gt;20%,"Yes","No"),"No")</f>
        <v>No</v>
      </c>
      <c r="BH40" s="22" t="s">
        <v>172</v>
      </c>
      <c r="BI40" s="22" t="s">
        <v>81</v>
      </c>
      <c r="BJ40" s="22" t="s">
        <v>172</v>
      </c>
      <c r="BK40" s="22" t="s">
        <v>495</v>
      </c>
      <c r="BL40" s="23" t="s">
        <v>518</v>
      </c>
      <c r="BM40" s="23" t="s">
        <v>572</v>
      </c>
    </row>
    <row r="41" spans="3:65" ht="90" x14ac:dyDescent="0.25">
      <c r="C41" s="8" t="s">
        <v>504</v>
      </c>
      <c r="D41" s="52" t="s">
        <v>237</v>
      </c>
      <c r="E41" s="53" t="s">
        <v>302</v>
      </c>
      <c r="F41" s="19" t="s">
        <v>630</v>
      </c>
      <c r="G41" s="19" t="s">
        <v>651</v>
      </c>
      <c r="H41" s="19" t="s">
        <v>303</v>
      </c>
      <c r="I41" s="108" t="s">
        <v>290</v>
      </c>
      <c r="J41" s="108" t="s">
        <v>76</v>
      </c>
      <c r="K41" s="2" t="s">
        <v>76</v>
      </c>
      <c r="L41" s="21" t="s">
        <v>76</v>
      </c>
      <c r="M41" s="1" t="s">
        <v>77</v>
      </c>
      <c r="N41" s="2" t="s">
        <v>304</v>
      </c>
      <c r="O41" s="2" t="s">
        <v>496</v>
      </c>
      <c r="P41" s="68">
        <v>267436</v>
      </c>
      <c r="Q41" s="56">
        <v>267435.64441496145</v>
      </c>
      <c r="R41" s="55">
        <v>267435.64440921758</v>
      </c>
      <c r="S41" s="90">
        <v>271447.17907507124</v>
      </c>
      <c r="T41" s="9">
        <f t="shared" si="30"/>
        <v>1073754.4678992503</v>
      </c>
      <c r="U41" s="96">
        <v>279422</v>
      </c>
      <c r="V41" s="90">
        <v>349307.75813000067</v>
      </c>
      <c r="W41" s="90">
        <v>267372.3337299999</v>
      </c>
      <c r="X41" s="90">
        <v>86096.291459999949</v>
      </c>
      <c r="Y41" s="9">
        <f t="shared" si="31"/>
        <v>982198.38332000049</v>
      </c>
      <c r="Z41" s="9">
        <f t="shared" si="32"/>
        <v>11986</v>
      </c>
      <c r="AA41" s="9">
        <f t="shared" si="33"/>
        <v>81872.113715039217</v>
      </c>
      <c r="AB41" s="9">
        <f t="shared" si="34"/>
        <v>-63.310679217684083</v>
      </c>
      <c r="AC41" s="57">
        <f t="shared" si="35"/>
        <v>-185350.88761507129</v>
      </c>
      <c r="AD41" s="9">
        <f t="shared" si="36"/>
        <v>-91556.084579249757</v>
      </c>
      <c r="AE41" s="58">
        <f t="shared" si="37"/>
        <v>4.4818199494458484E-2</v>
      </c>
      <c r="AF41" s="58">
        <f t="shared" si="38"/>
        <v>0.30613762759314128</v>
      </c>
      <c r="AG41" s="109">
        <f t="shared" si="39"/>
        <v>-2.3673238979621215E-4</v>
      </c>
      <c r="AH41" s="109">
        <f t="shared" si="40"/>
        <v>-0.6828248805039554</v>
      </c>
      <c r="AI41" s="110">
        <f t="shared" si="41"/>
        <v>-8.5267244343462334E-2</v>
      </c>
      <c r="AJ41" s="1" t="str">
        <f t="shared" si="17"/>
        <v>Yes</v>
      </c>
      <c r="AK41" s="1" t="str">
        <f t="shared" si="18"/>
        <v>Yes</v>
      </c>
      <c r="AL41" s="8" t="s">
        <v>291</v>
      </c>
      <c r="AM41" s="70">
        <v>14187</v>
      </c>
      <c r="AN41" s="60">
        <f>AM41</f>
        <v>14187</v>
      </c>
      <c r="AO41" s="60">
        <f>AN41</f>
        <v>14187</v>
      </c>
      <c r="AP41" s="61">
        <f t="shared" si="42"/>
        <v>14187</v>
      </c>
      <c r="AQ41" s="71">
        <f t="shared" si="43"/>
        <v>56748</v>
      </c>
      <c r="AR41" s="71">
        <v>11629</v>
      </c>
      <c r="AS41" s="60">
        <v>14306</v>
      </c>
      <c r="AT41" s="60">
        <v>7868</v>
      </c>
      <c r="AU41" s="60">
        <v>2205</v>
      </c>
      <c r="AV41" s="71">
        <f t="shared" si="44"/>
        <v>36008</v>
      </c>
      <c r="AW41" s="71">
        <f t="shared" si="45"/>
        <v>-2558</v>
      </c>
      <c r="AX41" s="71">
        <f t="shared" si="46"/>
        <v>119</v>
      </c>
      <c r="AY41" s="71">
        <f t="shared" si="47"/>
        <v>-6319</v>
      </c>
      <c r="AZ41" s="63">
        <f t="shared" si="48"/>
        <v>-11982</v>
      </c>
      <c r="BA41" s="71">
        <f t="shared" si="49"/>
        <v>-20740</v>
      </c>
      <c r="BB41" s="10">
        <f t="shared" si="50"/>
        <v>-0.18030591386480579</v>
      </c>
      <c r="BC41" s="10">
        <f t="shared" si="51"/>
        <v>8.387960809191514E-3</v>
      </c>
      <c r="BD41" s="83">
        <f t="shared" si="52"/>
        <v>-0.44540776767463169</v>
      </c>
      <c r="BE41" s="65">
        <f t="shared" si="53"/>
        <v>-0.8445760203002749</v>
      </c>
      <c r="BF41" s="10">
        <f t="shared" si="54"/>
        <v>-0.36547543525763021</v>
      </c>
      <c r="BG41" s="2" t="str">
        <f t="shared" si="56"/>
        <v>Yes</v>
      </c>
      <c r="BH41" s="22" t="s">
        <v>104</v>
      </c>
      <c r="BI41" s="22" t="s">
        <v>81</v>
      </c>
      <c r="BJ41" s="22" t="s">
        <v>104</v>
      </c>
      <c r="BK41" s="22" t="s">
        <v>82</v>
      </c>
      <c r="BL41" s="23" t="s">
        <v>519</v>
      </c>
      <c r="BM41" s="23" t="s">
        <v>573</v>
      </c>
    </row>
    <row r="42" spans="3:65" ht="210" x14ac:dyDescent="0.25">
      <c r="C42" s="8" t="s">
        <v>504</v>
      </c>
      <c r="D42" s="52" t="s">
        <v>237</v>
      </c>
      <c r="E42" s="53" t="s">
        <v>305</v>
      </c>
      <c r="F42" s="19" t="s">
        <v>306</v>
      </c>
      <c r="G42" s="19" t="s">
        <v>650</v>
      </c>
      <c r="H42" s="19" t="s">
        <v>307</v>
      </c>
      <c r="I42" s="108" t="s">
        <v>285</v>
      </c>
      <c r="J42" s="108" t="s">
        <v>76</v>
      </c>
      <c r="K42" s="2" t="s">
        <v>76</v>
      </c>
      <c r="L42" s="21" t="s">
        <v>76</v>
      </c>
      <c r="M42" s="1" t="s">
        <v>77</v>
      </c>
      <c r="N42" s="1" t="s">
        <v>78</v>
      </c>
      <c r="O42" s="1" t="s">
        <v>79</v>
      </c>
      <c r="P42" s="68">
        <v>293061</v>
      </c>
      <c r="Q42" s="56">
        <v>293060.74734342564</v>
      </c>
      <c r="R42" s="55">
        <v>293060.74734001758</v>
      </c>
      <c r="S42" s="90">
        <v>297456.65854502493</v>
      </c>
      <c r="T42" s="9">
        <f t="shared" si="30"/>
        <v>1176639.1532284683</v>
      </c>
      <c r="U42" s="96">
        <v>338638</v>
      </c>
      <c r="V42" s="90">
        <v>336658.93689000036</v>
      </c>
      <c r="W42" s="90">
        <v>431055.86699000065</v>
      </c>
      <c r="X42" s="90">
        <v>468906.74254999991</v>
      </c>
      <c r="Y42" s="9">
        <f t="shared" si="31"/>
        <v>1575259.5464300008</v>
      </c>
      <c r="Z42" s="9">
        <f t="shared" si="32"/>
        <v>45577</v>
      </c>
      <c r="AA42" s="9">
        <f t="shared" si="33"/>
        <v>43598.189546574722</v>
      </c>
      <c r="AB42" s="9">
        <f t="shared" si="34"/>
        <v>137995.11964998307</v>
      </c>
      <c r="AC42" s="57">
        <f t="shared" si="35"/>
        <v>171450.08400497498</v>
      </c>
      <c r="AD42" s="9">
        <f t="shared" si="36"/>
        <v>398620.39320153277</v>
      </c>
      <c r="AE42" s="58">
        <f t="shared" si="37"/>
        <v>0.15552052303104133</v>
      </c>
      <c r="AF42" s="58">
        <f t="shared" si="38"/>
        <v>0.14876843774469675</v>
      </c>
      <c r="AG42" s="109">
        <f t="shared" si="39"/>
        <v>0.47087547855693251</v>
      </c>
      <c r="AH42" s="109">
        <f t="shared" si="40"/>
        <v>0.57638677460979815</v>
      </c>
      <c r="AI42" s="110">
        <f t="shared" si="41"/>
        <v>0.33877879391298188</v>
      </c>
      <c r="AJ42" s="1" t="str">
        <f t="shared" si="17"/>
        <v>Yes</v>
      </c>
      <c r="AK42" s="1" t="str">
        <f t="shared" si="18"/>
        <v>Yes</v>
      </c>
      <c r="AL42" s="8" t="s">
        <v>308</v>
      </c>
      <c r="AM42" s="70">
        <v>0</v>
      </c>
      <c r="AN42" s="70">
        <v>0</v>
      </c>
      <c r="AO42" s="70">
        <v>0</v>
      </c>
      <c r="AP42" s="61">
        <f t="shared" si="42"/>
        <v>0</v>
      </c>
      <c r="AQ42" s="71">
        <f t="shared" si="43"/>
        <v>0</v>
      </c>
      <c r="AR42" s="71">
        <v>0</v>
      </c>
      <c r="AS42" s="70">
        <v>0</v>
      </c>
      <c r="AT42" s="70">
        <v>0</v>
      </c>
      <c r="AU42" s="61">
        <f>AT42</f>
        <v>0</v>
      </c>
      <c r="AV42" s="71">
        <f t="shared" si="44"/>
        <v>0</v>
      </c>
      <c r="AW42" s="71">
        <f t="shared" si="45"/>
        <v>0</v>
      </c>
      <c r="AX42" s="71">
        <f t="shared" si="46"/>
        <v>0</v>
      </c>
      <c r="AY42" s="71">
        <f t="shared" si="47"/>
        <v>0</v>
      </c>
      <c r="AZ42" s="63">
        <f t="shared" si="48"/>
        <v>0</v>
      </c>
      <c r="BA42" s="71">
        <f t="shared" si="49"/>
        <v>0</v>
      </c>
      <c r="BB42" s="10" t="str">
        <f t="shared" si="50"/>
        <v/>
      </c>
      <c r="BC42" s="10" t="str">
        <f t="shared" si="51"/>
        <v/>
      </c>
      <c r="BD42" s="83" t="str">
        <f t="shared" si="52"/>
        <v/>
      </c>
      <c r="BE42" s="65" t="str">
        <f t="shared" si="53"/>
        <v/>
      </c>
      <c r="BF42" s="10" t="str">
        <f t="shared" si="54"/>
        <v/>
      </c>
      <c r="BG42" s="2" t="str">
        <f t="shared" si="56"/>
        <v>No</v>
      </c>
      <c r="BH42" s="22" t="s">
        <v>172</v>
      </c>
      <c r="BI42" s="22" t="s">
        <v>81</v>
      </c>
      <c r="BJ42" s="22" t="s">
        <v>172</v>
      </c>
      <c r="BK42" s="22" t="s">
        <v>495</v>
      </c>
      <c r="BL42" s="23" t="s">
        <v>520</v>
      </c>
      <c r="BM42" s="23" t="s">
        <v>574</v>
      </c>
    </row>
    <row r="43" spans="3:65" ht="105" x14ac:dyDescent="0.25">
      <c r="C43" s="8" t="s">
        <v>504</v>
      </c>
      <c r="D43" s="52" t="s">
        <v>237</v>
      </c>
      <c r="E43" s="53" t="s">
        <v>309</v>
      </c>
      <c r="F43" s="19" t="s">
        <v>310</v>
      </c>
      <c r="G43" s="19" t="s">
        <v>652</v>
      </c>
      <c r="H43" s="19" t="s">
        <v>311</v>
      </c>
      <c r="I43" s="108" t="s">
        <v>312</v>
      </c>
      <c r="J43" s="108" t="s">
        <v>76</v>
      </c>
      <c r="K43" s="2" t="s">
        <v>76</v>
      </c>
      <c r="L43" s="21" t="s">
        <v>76</v>
      </c>
      <c r="M43" s="1" t="s">
        <v>77</v>
      </c>
      <c r="N43" s="1" t="s">
        <v>78</v>
      </c>
      <c r="O43" s="1" t="s">
        <v>79</v>
      </c>
      <c r="P43" s="68">
        <v>42910</v>
      </c>
      <c r="Q43" s="56">
        <v>42910.211478733669</v>
      </c>
      <c r="R43" s="55">
        <v>42910.211482014252</v>
      </c>
      <c r="S43" s="90">
        <v>43553.864656508609</v>
      </c>
      <c r="T43" s="9">
        <f t="shared" si="30"/>
        <v>172284.28761725652</v>
      </c>
      <c r="U43" s="96">
        <v>37599</v>
      </c>
      <c r="V43" s="90">
        <v>37172.378080000031</v>
      </c>
      <c r="W43" s="90">
        <v>73536.409900000028</v>
      </c>
      <c r="X43" s="90">
        <v>56201.994129999999</v>
      </c>
      <c r="Y43" s="9">
        <f t="shared" si="31"/>
        <v>204509.78211000006</v>
      </c>
      <c r="Z43" s="9">
        <f t="shared" si="32"/>
        <v>-5311</v>
      </c>
      <c r="AA43" s="9">
        <f t="shared" si="33"/>
        <v>-5737.8333987336373</v>
      </c>
      <c r="AB43" s="9">
        <f t="shared" si="34"/>
        <v>30626.198417985775</v>
      </c>
      <c r="AC43" s="57">
        <f t="shared" si="35"/>
        <v>12648.12947349139</v>
      </c>
      <c r="AD43" s="9">
        <f t="shared" si="36"/>
        <v>32225.494492743528</v>
      </c>
      <c r="AE43" s="58">
        <f t="shared" si="37"/>
        <v>-0.12377068282451643</v>
      </c>
      <c r="AF43" s="58">
        <f t="shared" si="38"/>
        <v>-0.13371720159378175</v>
      </c>
      <c r="AG43" s="109">
        <f t="shared" si="39"/>
        <v>0.71372751054426053</v>
      </c>
      <c r="AH43" s="109">
        <f t="shared" si="40"/>
        <v>0.29040200159600021</v>
      </c>
      <c r="AI43" s="110">
        <f t="shared" si="41"/>
        <v>0.18704836603750583</v>
      </c>
      <c r="AJ43" s="1" t="str">
        <f t="shared" si="17"/>
        <v>No</v>
      </c>
      <c r="AK43" s="1" t="str">
        <f t="shared" si="18"/>
        <v>Yes</v>
      </c>
      <c r="AL43" s="8" t="s">
        <v>313</v>
      </c>
      <c r="AM43" s="70">
        <v>0</v>
      </c>
      <c r="AN43" s="70">
        <v>0</v>
      </c>
      <c r="AO43" s="70">
        <v>0</v>
      </c>
      <c r="AP43" s="61">
        <f t="shared" si="42"/>
        <v>0</v>
      </c>
      <c r="AQ43" s="71">
        <f t="shared" si="43"/>
        <v>0</v>
      </c>
      <c r="AR43" s="71">
        <v>0</v>
      </c>
      <c r="AS43" s="70">
        <v>0</v>
      </c>
      <c r="AT43" s="70">
        <v>0</v>
      </c>
      <c r="AU43" s="61">
        <f>AT43</f>
        <v>0</v>
      </c>
      <c r="AV43" s="71">
        <f t="shared" si="44"/>
        <v>0</v>
      </c>
      <c r="AW43" s="71">
        <f t="shared" si="45"/>
        <v>0</v>
      </c>
      <c r="AX43" s="71">
        <f t="shared" si="46"/>
        <v>0</v>
      </c>
      <c r="AY43" s="71">
        <f t="shared" si="47"/>
        <v>0</v>
      </c>
      <c r="AZ43" s="63">
        <f t="shared" si="48"/>
        <v>0</v>
      </c>
      <c r="BA43" s="71">
        <f t="shared" si="49"/>
        <v>0</v>
      </c>
      <c r="BB43" s="10" t="str">
        <f t="shared" si="50"/>
        <v/>
      </c>
      <c r="BC43" s="10" t="str">
        <f t="shared" si="51"/>
        <v/>
      </c>
      <c r="BD43" s="83" t="str">
        <f t="shared" si="52"/>
        <v/>
      </c>
      <c r="BE43" s="65" t="str">
        <f t="shared" si="53"/>
        <v/>
      </c>
      <c r="BF43" s="10" t="str">
        <f t="shared" si="54"/>
        <v/>
      </c>
      <c r="BG43" s="2" t="str">
        <f t="shared" si="56"/>
        <v>No</v>
      </c>
      <c r="BH43" s="22" t="s">
        <v>81</v>
      </c>
      <c r="BI43" s="22" t="s">
        <v>81</v>
      </c>
      <c r="BJ43" s="22" t="s">
        <v>172</v>
      </c>
      <c r="BK43" s="22" t="s">
        <v>82</v>
      </c>
      <c r="BL43" s="23" t="s">
        <v>521</v>
      </c>
      <c r="BM43" s="23" t="s">
        <v>575</v>
      </c>
    </row>
    <row r="44" spans="3:65" ht="105" x14ac:dyDescent="0.25">
      <c r="C44" s="8" t="s">
        <v>504</v>
      </c>
      <c r="D44" s="52" t="s">
        <v>237</v>
      </c>
      <c r="E44" s="53" t="s">
        <v>314</v>
      </c>
      <c r="F44" s="19" t="s">
        <v>315</v>
      </c>
      <c r="G44" s="19" t="s">
        <v>652</v>
      </c>
      <c r="H44" s="19" t="s">
        <v>316</v>
      </c>
      <c r="I44" s="108" t="s">
        <v>312</v>
      </c>
      <c r="J44" s="108" t="s">
        <v>76</v>
      </c>
      <c r="K44" s="2" t="s">
        <v>76</v>
      </c>
      <c r="L44" s="21" t="s">
        <v>76</v>
      </c>
      <c r="M44" s="1" t="s">
        <v>77</v>
      </c>
      <c r="N44" s="119" t="s">
        <v>78</v>
      </c>
      <c r="O44" s="119" t="s">
        <v>79</v>
      </c>
      <c r="P44" s="68">
        <v>55432</v>
      </c>
      <c r="Q44" s="56">
        <v>55431.726220580858</v>
      </c>
      <c r="R44" s="55">
        <v>55431.726205613435</v>
      </c>
      <c r="S44" s="90">
        <v>56263.202106672987</v>
      </c>
      <c r="T44" s="9">
        <f t="shared" si="30"/>
        <v>222558.65453286728</v>
      </c>
      <c r="U44" s="96">
        <v>33207</v>
      </c>
      <c r="V44" s="90">
        <v>47677.794710000002</v>
      </c>
      <c r="W44" s="90">
        <v>46640.51354</v>
      </c>
      <c r="X44" s="90">
        <v>65490.074239999987</v>
      </c>
      <c r="Y44" s="9">
        <f t="shared" si="31"/>
        <v>193015.38248999999</v>
      </c>
      <c r="Z44" s="9">
        <f t="shared" si="32"/>
        <v>-22225</v>
      </c>
      <c r="AA44" s="9">
        <f t="shared" si="33"/>
        <v>-7753.9315105808564</v>
      </c>
      <c r="AB44" s="57">
        <f t="shared" si="34"/>
        <v>-8791.2126656134351</v>
      </c>
      <c r="AC44" s="57">
        <f t="shared" si="35"/>
        <v>9226.8721333270005</v>
      </c>
      <c r="AD44" s="9">
        <f t="shared" si="36"/>
        <v>-29543.272042867291</v>
      </c>
      <c r="AE44" s="58">
        <f t="shared" si="37"/>
        <v>-0.40094169432818588</v>
      </c>
      <c r="AF44" s="58">
        <f t="shared" si="38"/>
        <v>-0.1398825553388946</v>
      </c>
      <c r="AG44" s="109">
        <f t="shared" si="39"/>
        <v>-0.1585953255903326</v>
      </c>
      <c r="AH44" s="109">
        <f t="shared" si="40"/>
        <v>0.16399479211711387</v>
      </c>
      <c r="AI44" s="110">
        <f t="shared" si="41"/>
        <v>-0.13274375739229841</v>
      </c>
      <c r="AJ44" s="1" t="str">
        <f t="shared" si="17"/>
        <v>No</v>
      </c>
      <c r="AK44" s="1" t="str">
        <f t="shared" si="18"/>
        <v>No</v>
      </c>
      <c r="AL44" s="8" t="s">
        <v>92</v>
      </c>
      <c r="AM44" s="70">
        <v>0</v>
      </c>
      <c r="AN44" s="70">
        <v>0</v>
      </c>
      <c r="AO44" s="70">
        <v>0</v>
      </c>
      <c r="AP44" s="61">
        <f t="shared" si="42"/>
        <v>0</v>
      </c>
      <c r="AQ44" s="71">
        <f t="shared" si="43"/>
        <v>0</v>
      </c>
      <c r="AR44" s="71">
        <v>0</v>
      </c>
      <c r="AS44" s="70">
        <v>0</v>
      </c>
      <c r="AT44" s="70">
        <v>0</v>
      </c>
      <c r="AU44" s="61">
        <f>AT44</f>
        <v>0</v>
      </c>
      <c r="AV44" s="71">
        <f t="shared" si="44"/>
        <v>0</v>
      </c>
      <c r="AW44" s="71">
        <f t="shared" si="45"/>
        <v>0</v>
      </c>
      <c r="AX44" s="71">
        <f t="shared" si="46"/>
        <v>0</v>
      </c>
      <c r="AY44" s="71">
        <f t="shared" si="47"/>
        <v>0</v>
      </c>
      <c r="AZ44" s="63">
        <f t="shared" si="48"/>
        <v>0</v>
      </c>
      <c r="BA44" s="71">
        <f t="shared" si="49"/>
        <v>0</v>
      </c>
      <c r="BB44" s="10" t="str">
        <f t="shared" si="50"/>
        <v/>
      </c>
      <c r="BC44" s="10" t="str">
        <f t="shared" si="51"/>
        <v/>
      </c>
      <c r="BD44" s="83" t="str">
        <f t="shared" si="52"/>
        <v/>
      </c>
      <c r="BE44" s="65" t="str">
        <f t="shared" si="53"/>
        <v/>
      </c>
      <c r="BF44" s="10" t="str">
        <f t="shared" si="54"/>
        <v/>
      </c>
      <c r="BG44" s="2" t="str">
        <f t="shared" si="56"/>
        <v>No</v>
      </c>
      <c r="BH44" s="22" t="s">
        <v>81</v>
      </c>
      <c r="BI44" s="22" t="s">
        <v>81</v>
      </c>
      <c r="BJ44" s="22" t="s">
        <v>81</v>
      </c>
      <c r="BK44" s="22" t="s">
        <v>82</v>
      </c>
      <c r="BL44" s="23" t="s">
        <v>512</v>
      </c>
      <c r="BM44" s="23" t="s">
        <v>76</v>
      </c>
    </row>
    <row r="45" spans="3:65" ht="315" x14ac:dyDescent="0.25">
      <c r="C45" s="8" t="s">
        <v>504</v>
      </c>
      <c r="D45" s="52" t="s">
        <v>237</v>
      </c>
      <c r="E45" s="53" t="s">
        <v>317</v>
      </c>
      <c r="F45" s="19" t="s">
        <v>318</v>
      </c>
      <c r="G45" s="19" t="s">
        <v>640</v>
      </c>
      <c r="H45" s="19" t="s">
        <v>319</v>
      </c>
      <c r="I45" s="108" t="s">
        <v>248</v>
      </c>
      <c r="J45" s="108" t="s">
        <v>76</v>
      </c>
      <c r="K45" s="2" t="s">
        <v>76</v>
      </c>
      <c r="L45" s="21" t="s">
        <v>76</v>
      </c>
      <c r="M45" s="1" t="s">
        <v>77</v>
      </c>
      <c r="N45" s="1" t="s">
        <v>78</v>
      </c>
      <c r="O45" s="1" t="s">
        <v>79</v>
      </c>
      <c r="P45" s="55">
        <v>65867</v>
      </c>
      <c r="Q45" s="56">
        <v>65866.89514798201</v>
      </c>
      <c r="R45" s="55">
        <v>65866.895165822134</v>
      </c>
      <c r="S45" s="90">
        <v>66854.897249572779</v>
      </c>
      <c r="T45" s="9">
        <f t="shared" si="30"/>
        <v>264455.68756337691</v>
      </c>
      <c r="U45" s="95">
        <v>32483</v>
      </c>
      <c r="V45" s="90">
        <v>51800.374770000031</v>
      </c>
      <c r="W45" s="90">
        <v>42734.716990000008</v>
      </c>
      <c r="X45" s="90">
        <v>44111.17409000003</v>
      </c>
      <c r="Y45" s="9">
        <f t="shared" si="31"/>
        <v>171129.26585000008</v>
      </c>
      <c r="Z45" s="9">
        <f t="shared" si="32"/>
        <v>-33384</v>
      </c>
      <c r="AA45" s="9">
        <f t="shared" si="33"/>
        <v>-14066.520377981979</v>
      </c>
      <c r="AB45" s="9">
        <f t="shared" si="34"/>
        <v>-23132.178175822126</v>
      </c>
      <c r="AC45" s="57">
        <f t="shared" si="35"/>
        <v>-22743.72315957275</v>
      </c>
      <c r="AD45" s="9">
        <f t="shared" si="36"/>
        <v>-93326.421713376854</v>
      </c>
      <c r="AE45" s="58">
        <f t="shared" si="37"/>
        <v>-0.50683954028572731</v>
      </c>
      <c r="AF45" s="58">
        <f t="shared" si="38"/>
        <v>-0.21355979124838009</v>
      </c>
      <c r="AG45" s="109">
        <f t="shared" si="39"/>
        <v>-0.35119581874302841</v>
      </c>
      <c r="AH45" s="109">
        <f t="shared" si="40"/>
        <v>-0.34019531994296931</v>
      </c>
      <c r="AI45" s="110">
        <f t="shared" si="41"/>
        <v>-0.35290003619608729</v>
      </c>
      <c r="AJ45" s="1" t="str">
        <f t="shared" si="17"/>
        <v>Yes</v>
      </c>
      <c r="AK45" s="1" t="str">
        <f t="shared" si="18"/>
        <v>Yes</v>
      </c>
      <c r="AL45" s="8" t="s">
        <v>92</v>
      </c>
      <c r="AM45" s="60">
        <v>0</v>
      </c>
      <c r="AN45" s="60">
        <v>0</v>
      </c>
      <c r="AO45" s="60">
        <v>0</v>
      </c>
      <c r="AP45" s="61">
        <f t="shared" si="42"/>
        <v>0</v>
      </c>
      <c r="AQ45" s="62">
        <f t="shared" si="43"/>
        <v>0</v>
      </c>
      <c r="AR45" s="62">
        <v>0</v>
      </c>
      <c r="AS45" s="60">
        <v>0</v>
      </c>
      <c r="AT45" s="60">
        <v>0</v>
      </c>
      <c r="AU45" s="61">
        <f>AT45</f>
        <v>0</v>
      </c>
      <c r="AV45" s="62">
        <f t="shared" si="44"/>
        <v>0</v>
      </c>
      <c r="AW45" s="62">
        <f t="shared" si="45"/>
        <v>0</v>
      </c>
      <c r="AX45" s="62">
        <f t="shared" si="46"/>
        <v>0</v>
      </c>
      <c r="AY45" s="62">
        <f t="shared" si="47"/>
        <v>0</v>
      </c>
      <c r="AZ45" s="63">
        <f t="shared" si="48"/>
        <v>0</v>
      </c>
      <c r="BA45" s="62">
        <f t="shared" si="49"/>
        <v>0</v>
      </c>
      <c r="BB45" s="64" t="str">
        <f t="shared" si="50"/>
        <v/>
      </c>
      <c r="BC45" s="64" t="str">
        <f t="shared" si="51"/>
        <v/>
      </c>
      <c r="BD45" s="82" t="str">
        <f t="shared" si="52"/>
        <v/>
      </c>
      <c r="BE45" s="65" t="str">
        <f t="shared" si="53"/>
        <v/>
      </c>
      <c r="BF45" s="64" t="str">
        <f t="shared" si="54"/>
        <v/>
      </c>
      <c r="BG45" s="2" t="str">
        <f t="shared" si="56"/>
        <v>No</v>
      </c>
      <c r="BH45" s="22" t="s">
        <v>104</v>
      </c>
      <c r="BI45" s="22" t="s">
        <v>104</v>
      </c>
      <c r="BJ45" s="22" t="s">
        <v>104</v>
      </c>
      <c r="BK45" s="22" t="s">
        <v>116</v>
      </c>
      <c r="BL45" s="23" t="s">
        <v>612</v>
      </c>
      <c r="BM45" s="23" t="s">
        <v>671</v>
      </c>
    </row>
    <row r="46" spans="3:65" ht="60" x14ac:dyDescent="0.25">
      <c r="C46" s="8" t="s">
        <v>504</v>
      </c>
      <c r="D46" s="52" t="s">
        <v>237</v>
      </c>
      <c r="E46" s="53" t="s">
        <v>320</v>
      </c>
      <c r="F46" s="19" t="s">
        <v>321</v>
      </c>
      <c r="G46" s="19" t="s">
        <v>650</v>
      </c>
      <c r="H46" s="19" t="s">
        <v>668</v>
      </c>
      <c r="I46" s="108" t="s">
        <v>285</v>
      </c>
      <c r="J46" s="108" t="s">
        <v>76</v>
      </c>
      <c r="K46" s="2" t="s">
        <v>76</v>
      </c>
      <c r="L46" s="21" t="s">
        <v>76</v>
      </c>
      <c r="M46" s="1" t="s">
        <v>77</v>
      </c>
      <c r="N46" s="119" t="s">
        <v>78</v>
      </c>
      <c r="O46" s="119" t="s">
        <v>79</v>
      </c>
      <c r="P46" s="68">
        <v>3513</v>
      </c>
      <c r="Q46" s="56">
        <v>3512.5452653139932</v>
      </c>
      <c r="R46" s="55">
        <v>3512.5452584274817</v>
      </c>
      <c r="S46" s="90">
        <v>3565.2334362402371</v>
      </c>
      <c r="T46" s="9">
        <f t="shared" si="30"/>
        <v>14103.32395998171</v>
      </c>
      <c r="U46" s="96">
        <v>1971</v>
      </c>
      <c r="V46" s="90">
        <v>3191.977060000002</v>
      </c>
      <c r="W46" s="90">
        <v>6229.9078300000037</v>
      </c>
      <c r="X46" s="90">
        <v>6093.0129799999995</v>
      </c>
      <c r="Y46" s="9">
        <f t="shared" si="31"/>
        <v>17485.897870000004</v>
      </c>
      <c r="Z46" s="9">
        <f t="shared" si="32"/>
        <v>-1542</v>
      </c>
      <c r="AA46" s="9">
        <f t="shared" si="33"/>
        <v>-320.56820531399126</v>
      </c>
      <c r="AB46" s="57">
        <f t="shared" si="34"/>
        <v>2717.362571572522</v>
      </c>
      <c r="AC46" s="57">
        <f t="shared" si="35"/>
        <v>2527.7795437597624</v>
      </c>
      <c r="AD46" s="9">
        <f t="shared" si="36"/>
        <v>3382.5739100182932</v>
      </c>
      <c r="AE46" s="58">
        <f t="shared" si="37"/>
        <v>-0.43894107600341586</v>
      </c>
      <c r="AF46" s="58">
        <f t="shared" si="38"/>
        <v>-9.1263793375011504E-2</v>
      </c>
      <c r="AG46" s="109">
        <f t="shared" si="39"/>
        <v>0.77361638687868406</v>
      </c>
      <c r="AH46" s="109">
        <f t="shared" si="40"/>
        <v>0.70900814461828476</v>
      </c>
      <c r="AI46" s="110">
        <f t="shared" si="41"/>
        <v>0.23984231799654979</v>
      </c>
      <c r="AJ46" s="1" t="str">
        <f t="shared" si="17"/>
        <v>No</v>
      </c>
      <c r="AK46" s="1" t="str">
        <f t="shared" si="18"/>
        <v>No</v>
      </c>
      <c r="AL46" s="8" t="s">
        <v>322</v>
      </c>
      <c r="AM46" s="70">
        <v>0</v>
      </c>
      <c r="AN46" s="70">
        <v>0</v>
      </c>
      <c r="AO46" s="70">
        <v>0</v>
      </c>
      <c r="AP46" s="61">
        <f t="shared" si="42"/>
        <v>0</v>
      </c>
      <c r="AQ46" s="71">
        <f t="shared" si="43"/>
        <v>0</v>
      </c>
      <c r="AR46" s="71">
        <v>0</v>
      </c>
      <c r="AS46" s="70">
        <v>0</v>
      </c>
      <c r="AT46" s="70">
        <v>0</v>
      </c>
      <c r="AU46" s="61">
        <f>AT46</f>
        <v>0</v>
      </c>
      <c r="AV46" s="71">
        <f t="shared" si="44"/>
        <v>0</v>
      </c>
      <c r="AW46" s="71">
        <f t="shared" si="45"/>
        <v>0</v>
      </c>
      <c r="AX46" s="71">
        <f t="shared" si="46"/>
        <v>0</v>
      </c>
      <c r="AY46" s="71">
        <f t="shared" si="47"/>
        <v>0</v>
      </c>
      <c r="AZ46" s="63">
        <f t="shared" si="48"/>
        <v>0</v>
      </c>
      <c r="BA46" s="71">
        <f t="shared" si="49"/>
        <v>0</v>
      </c>
      <c r="BB46" s="10" t="str">
        <f t="shared" si="50"/>
        <v/>
      </c>
      <c r="BC46" s="10" t="str">
        <f t="shared" si="51"/>
        <v/>
      </c>
      <c r="BD46" s="83" t="str">
        <f t="shared" si="52"/>
        <v/>
      </c>
      <c r="BE46" s="65" t="str">
        <f t="shared" si="53"/>
        <v/>
      </c>
      <c r="BF46" s="10" t="str">
        <f t="shared" si="54"/>
        <v/>
      </c>
      <c r="BG46" s="2" t="str">
        <f t="shared" si="56"/>
        <v>No</v>
      </c>
      <c r="BH46" s="21" t="s">
        <v>81</v>
      </c>
      <c r="BI46" s="21" t="s">
        <v>81</v>
      </c>
      <c r="BJ46" s="21" t="s">
        <v>81</v>
      </c>
      <c r="BK46" s="21" t="s">
        <v>82</v>
      </c>
      <c r="BL46" s="19" t="s">
        <v>512</v>
      </c>
      <c r="BM46" s="23" t="s">
        <v>76</v>
      </c>
    </row>
    <row r="47" spans="3:65" ht="285" x14ac:dyDescent="0.25">
      <c r="C47" s="8" t="s">
        <v>504</v>
      </c>
      <c r="D47" s="52" t="s">
        <v>237</v>
      </c>
      <c r="E47" s="53" t="s">
        <v>323</v>
      </c>
      <c r="F47" s="19" t="s">
        <v>324</v>
      </c>
      <c r="G47" s="19" t="s">
        <v>650</v>
      </c>
      <c r="H47" s="19" t="s">
        <v>325</v>
      </c>
      <c r="I47" s="108" t="s">
        <v>285</v>
      </c>
      <c r="J47" s="108" t="s">
        <v>76</v>
      </c>
      <c r="K47" s="2" t="s">
        <v>76</v>
      </c>
      <c r="L47" s="21" t="s">
        <v>76</v>
      </c>
      <c r="M47" s="1" t="s">
        <v>77</v>
      </c>
      <c r="N47" s="1" t="s">
        <v>78</v>
      </c>
      <c r="O47" s="1" t="s">
        <v>79</v>
      </c>
      <c r="P47" s="68">
        <v>101816</v>
      </c>
      <c r="Q47" s="56">
        <v>101815.58574189797</v>
      </c>
      <c r="R47" s="55">
        <v>101815.58574350429</v>
      </c>
      <c r="S47" s="90">
        <v>103342.81952394641</v>
      </c>
      <c r="T47" s="9">
        <f t="shared" si="30"/>
        <v>408789.99100934865</v>
      </c>
      <c r="U47" s="96">
        <v>97069</v>
      </c>
      <c r="V47" s="90">
        <v>110288.23884000001</v>
      </c>
      <c r="W47" s="90">
        <v>188214.42842000001</v>
      </c>
      <c r="X47" s="90">
        <v>208065.72532</v>
      </c>
      <c r="Y47" s="9">
        <f t="shared" si="31"/>
        <v>603637.39257999999</v>
      </c>
      <c r="Z47" s="9">
        <f t="shared" si="32"/>
        <v>-4747</v>
      </c>
      <c r="AA47" s="9">
        <f t="shared" si="33"/>
        <v>8472.6530981020333</v>
      </c>
      <c r="AB47" s="9">
        <f t="shared" si="34"/>
        <v>86398.842676495726</v>
      </c>
      <c r="AC47" s="57">
        <f t="shared" si="35"/>
        <v>104722.90579605359</v>
      </c>
      <c r="AD47" s="9">
        <f t="shared" si="36"/>
        <v>194847.40157065133</v>
      </c>
      <c r="AE47" s="58">
        <f t="shared" si="37"/>
        <v>-4.6623320499724993E-2</v>
      </c>
      <c r="AF47" s="58">
        <f t="shared" si="38"/>
        <v>8.3215678978463756E-2</v>
      </c>
      <c r="AG47" s="109">
        <f t="shared" si="39"/>
        <v>0.84858169842634201</v>
      </c>
      <c r="AH47" s="109">
        <f t="shared" si="40"/>
        <v>1.0133544476381098</v>
      </c>
      <c r="AI47" s="110">
        <f t="shared" si="41"/>
        <v>0.47664425709042213</v>
      </c>
      <c r="AJ47" s="1" t="str">
        <f t="shared" si="17"/>
        <v>Yes</v>
      </c>
      <c r="AK47" s="1" t="str">
        <f t="shared" si="18"/>
        <v>Yes</v>
      </c>
      <c r="AL47" s="8" t="s">
        <v>326</v>
      </c>
      <c r="AM47" s="70">
        <v>21654</v>
      </c>
      <c r="AN47" s="60">
        <f>AM47</f>
        <v>21654</v>
      </c>
      <c r="AO47" s="60">
        <f>AN47</f>
        <v>21654</v>
      </c>
      <c r="AP47" s="61">
        <f t="shared" si="42"/>
        <v>21654</v>
      </c>
      <c r="AQ47" s="71">
        <f t="shared" si="43"/>
        <v>86616</v>
      </c>
      <c r="AR47" s="71">
        <v>27161</v>
      </c>
      <c r="AS47" s="60">
        <v>21524</v>
      </c>
      <c r="AT47" s="60">
        <v>24687</v>
      </c>
      <c r="AU47" s="1">
        <v>20754</v>
      </c>
      <c r="AV47" s="71">
        <f t="shared" si="44"/>
        <v>94126</v>
      </c>
      <c r="AW47" s="71">
        <f t="shared" si="45"/>
        <v>5507</v>
      </c>
      <c r="AX47" s="71">
        <f t="shared" si="46"/>
        <v>-130</v>
      </c>
      <c r="AY47" s="71">
        <f t="shared" si="47"/>
        <v>3033</v>
      </c>
      <c r="AZ47" s="63">
        <f t="shared" si="48"/>
        <v>-900</v>
      </c>
      <c r="BA47" s="71">
        <f t="shared" si="49"/>
        <v>7510</v>
      </c>
      <c r="BB47" s="10">
        <f t="shared" si="50"/>
        <v>0.25431790893137529</v>
      </c>
      <c r="BC47" s="10">
        <f t="shared" si="51"/>
        <v>-6.0035097441581229E-3</v>
      </c>
      <c r="BD47" s="83">
        <f t="shared" si="52"/>
        <v>0.1400665004156276</v>
      </c>
      <c r="BE47" s="65">
        <f t="shared" si="53"/>
        <v>-4.1562759767248547E-2</v>
      </c>
      <c r="BF47" s="10">
        <f t="shared" si="54"/>
        <v>8.6704534958899043E-2</v>
      </c>
      <c r="BG47" s="2" t="str">
        <f t="shared" si="56"/>
        <v>No</v>
      </c>
      <c r="BH47" s="22" t="s">
        <v>81</v>
      </c>
      <c r="BI47" s="22" t="s">
        <v>81</v>
      </c>
      <c r="BJ47" s="22" t="s">
        <v>172</v>
      </c>
      <c r="BK47" s="22" t="s">
        <v>82</v>
      </c>
      <c r="BL47" s="23" t="s">
        <v>522</v>
      </c>
      <c r="BM47" s="23" t="s">
        <v>576</v>
      </c>
    </row>
    <row r="48" spans="3:65" ht="75" x14ac:dyDescent="0.25">
      <c r="C48" s="8" t="s">
        <v>504</v>
      </c>
      <c r="D48" s="52" t="s">
        <v>237</v>
      </c>
      <c r="E48" s="53" t="s">
        <v>327</v>
      </c>
      <c r="F48" s="19" t="s">
        <v>631</v>
      </c>
      <c r="G48" s="19" t="s">
        <v>640</v>
      </c>
      <c r="H48" s="19" t="s">
        <v>328</v>
      </c>
      <c r="I48" s="108" t="s">
        <v>301</v>
      </c>
      <c r="J48" s="108" t="s">
        <v>76</v>
      </c>
      <c r="K48" s="2" t="s">
        <v>76</v>
      </c>
      <c r="L48" s="21" t="s">
        <v>76</v>
      </c>
      <c r="M48" s="1" t="s">
        <v>77</v>
      </c>
      <c r="N48" s="1" t="s">
        <v>78</v>
      </c>
      <c r="O48" s="1" t="s">
        <v>79</v>
      </c>
      <c r="P48" s="55">
        <v>2595</v>
      </c>
      <c r="Q48" s="56">
        <v>2595.067765961021</v>
      </c>
      <c r="R48" s="55">
        <v>2595.0677701084046</v>
      </c>
      <c r="S48" s="90">
        <v>2633.9937896159399</v>
      </c>
      <c r="T48" s="9">
        <f t="shared" si="30"/>
        <v>10419.129325685364</v>
      </c>
      <c r="U48" s="95">
        <v>2772</v>
      </c>
      <c r="V48" s="90">
        <v>1864.7124099999994</v>
      </c>
      <c r="W48" s="90">
        <v>1441.1087099999995</v>
      </c>
      <c r="X48" s="90">
        <v>1851.5650799999999</v>
      </c>
      <c r="Y48" s="9">
        <f t="shared" si="31"/>
        <v>7929.386199999999</v>
      </c>
      <c r="Z48" s="9">
        <f t="shared" si="32"/>
        <v>177</v>
      </c>
      <c r="AA48" s="9">
        <f t="shared" si="33"/>
        <v>-730.35535596102159</v>
      </c>
      <c r="AB48" s="57">
        <f t="shared" si="34"/>
        <v>-1153.9590601084051</v>
      </c>
      <c r="AC48" s="57">
        <f t="shared" si="35"/>
        <v>-782.42870961594008</v>
      </c>
      <c r="AD48" s="9">
        <f t="shared" si="36"/>
        <v>-2489.743125685367</v>
      </c>
      <c r="AE48" s="58">
        <f t="shared" si="37"/>
        <v>6.8208092485549127E-2</v>
      </c>
      <c r="AF48" s="58">
        <f t="shared" si="38"/>
        <v>-0.28143980112617678</v>
      </c>
      <c r="AG48" s="109">
        <f t="shared" si="39"/>
        <v>-0.44467395934719667</v>
      </c>
      <c r="AH48" s="109">
        <f t="shared" si="40"/>
        <v>-0.29705032437833701</v>
      </c>
      <c r="AI48" s="110">
        <f t="shared" si="41"/>
        <v>-0.23895884654657487</v>
      </c>
      <c r="AJ48" s="1" t="str">
        <f t="shared" si="17"/>
        <v>No</v>
      </c>
      <c r="AK48" s="1" t="str">
        <f t="shared" si="18"/>
        <v>No</v>
      </c>
      <c r="AL48" s="8" t="s">
        <v>329</v>
      </c>
      <c r="AM48" s="60">
        <v>450</v>
      </c>
      <c r="AN48" s="60">
        <f>AM48</f>
        <v>450</v>
      </c>
      <c r="AO48" s="60">
        <f>AN48</f>
        <v>450</v>
      </c>
      <c r="AP48" s="61">
        <f t="shared" si="42"/>
        <v>450</v>
      </c>
      <c r="AQ48" s="62">
        <f t="shared" si="43"/>
        <v>1800</v>
      </c>
      <c r="AR48" s="62">
        <v>524</v>
      </c>
      <c r="AS48" s="60">
        <v>216</v>
      </c>
      <c r="AT48" s="120">
        <v>244</v>
      </c>
      <c r="AU48" s="27">
        <v>277</v>
      </c>
      <c r="AV48" s="62">
        <f t="shared" si="44"/>
        <v>1261</v>
      </c>
      <c r="AW48" s="62">
        <f t="shared" si="45"/>
        <v>74</v>
      </c>
      <c r="AX48" s="62">
        <f t="shared" si="46"/>
        <v>-234</v>
      </c>
      <c r="AY48" s="62">
        <f t="shared" si="47"/>
        <v>-206</v>
      </c>
      <c r="AZ48" s="63">
        <f t="shared" si="48"/>
        <v>-173</v>
      </c>
      <c r="BA48" s="62">
        <f t="shared" si="49"/>
        <v>-539</v>
      </c>
      <c r="BB48" s="64">
        <f t="shared" si="50"/>
        <v>0.16444444444444445</v>
      </c>
      <c r="BC48" s="64">
        <f t="shared" si="51"/>
        <v>-0.52</v>
      </c>
      <c r="BD48" s="82">
        <f t="shared" si="52"/>
        <v>-0.45777777777777778</v>
      </c>
      <c r="BE48" s="65">
        <f t="shared" si="53"/>
        <v>-0.38444444444444442</v>
      </c>
      <c r="BF48" s="64">
        <f t="shared" si="54"/>
        <v>-0.29944444444444446</v>
      </c>
      <c r="BG48" s="2" t="str">
        <f t="shared" si="56"/>
        <v>Yes</v>
      </c>
      <c r="BH48" s="22" t="s">
        <v>104</v>
      </c>
      <c r="BI48" s="22" t="s">
        <v>104</v>
      </c>
      <c r="BJ48" s="22" t="s">
        <v>104</v>
      </c>
      <c r="BK48" s="22" t="s">
        <v>116</v>
      </c>
      <c r="BL48" s="23" t="s">
        <v>523</v>
      </c>
      <c r="BM48" s="23" t="s">
        <v>577</v>
      </c>
    </row>
    <row r="49" spans="1:65" ht="60" x14ac:dyDescent="0.25">
      <c r="C49" s="8" t="s">
        <v>504</v>
      </c>
      <c r="D49" s="52" t="s">
        <v>237</v>
      </c>
      <c r="E49" s="53" t="s">
        <v>330</v>
      </c>
      <c r="F49" s="19" t="s">
        <v>331</v>
      </c>
      <c r="G49" s="19" t="s">
        <v>653</v>
      </c>
      <c r="H49" s="19" t="s">
        <v>669</v>
      </c>
      <c r="I49" s="108" t="s">
        <v>290</v>
      </c>
      <c r="J49" s="108" t="s">
        <v>76</v>
      </c>
      <c r="K49" s="2" t="s">
        <v>76</v>
      </c>
      <c r="L49" s="21" t="s">
        <v>76</v>
      </c>
      <c r="M49" s="1" t="s">
        <v>77</v>
      </c>
      <c r="N49" s="2" t="s">
        <v>78</v>
      </c>
      <c r="O49" s="2" t="s">
        <v>79</v>
      </c>
      <c r="P49" s="55">
        <v>4788</v>
      </c>
      <c r="Q49" s="56">
        <v>4788.0440651394783</v>
      </c>
      <c r="R49" s="55">
        <v>4788.0440651394783</v>
      </c>
      <c r="S49" s="121">
        <v>4859.8647150019078</v>
      </c>
      <c r="T49" s="9">
        <f t="shared" si="30"/>
        <v>19223.952845280866</v>
      </c>
      <c r="U49" s="95">
        <v>5350</v>
      </c>
      <c r="V49" s="90">
        <v>6494.4659299999994</v>
      </c>
      <c r="W49" s="90">
        <v>5966.6234400000003</v>
      </c>
      <c r="X49" s="90">
        <v>6481.3928599999999</v>
      </c>
      <c r="Y49" s="9">
        <f t="shared" si="31"/>
        <v>24292.482229999998</v>
      </c>
      <c r="Z49" s="9">
        <f t="shared" si="32"/>
        <v>562</v>
      </c>
      <c r="AA49" s="9">
        <f t="shared" si="33"/>
        <v>1706.4218648605211</v>
      </c>
      <c r="AB49" s="57">
        <f t="shared" si="34"/>
        <v>1178.579374860522</v>
      </c>
      <c r="AC49" s="57">
        <f t="shared" si="35"/>
        <v>1621.5281449980921</v>
      </c>
      <c r="AD49" s="9">
        <f t="shared" si="36"/>
        <v>5068.5293847191351</v>
      </c>
      <c r="AE49" s="58">
        <f t="shared" si="37"/>
        <v>0.11737677527151211</v>
      </c>
      <c r="AF49" s="58">
        <f t="shared" si="38"/>
        <v>0.35639226407387126</v>
      </c>
      <c r="AG49" s="109">
        <f t="shared" si="39"/>
        <v>0.24615048625835678</v>
      </c>
      <c r="AH49" s="109">
        <f t="shared" si="40"/>
        <v>0.33365705427819825</v>
      </c>
      <c r="AI49" s="110">
        <f t="shared" si="41"/>
        <v>0.2636569817618632</v>
      </c>
      <c r="AJ49" s="1" t="str">
        <f t="shared" si="17"/>
        <v>No</v>
      </c>
      <c r="AK49" s="1" t="str">
        <f t="shared" si="18"/>
        <v>No</v>
      </c>
      <c r="AL49" s="8" t="s">
        <v>332</v>
      </c>
      <c r="AM49" s="60">
        <v>0</v>
      </c>
      <c r="AN49" s="60">
        <v>0</v>
      </c>
      <c r="AO49" s="60">
        <v>0</v>
      </c>
      <c r="AP49" s="61">
        <f t="shared" si="42"/>
        <v>0</v>
      </c>
      <c r="AQ49" s="62">
        <f t="shared" si="43"/>
        <v>0</v>
      </c>
      <c r="AR49" s="62">
        <v>0</v>
      </c>
      <c r="AS49" s="60">
        <v>0</v>
      </c>
      <c r="AT49" s="60">
        <v>0</v>
      </c>
      <c r="AU49" s="61">
        <f t="shared" ref="AU49:AU64" si="57">AT49</f>
        <v>0</v>
      </c>
      <c r="AV49" s="62">
        <f t="shared" si="44"/>
        <v>0</v>
      </c>
      <c r="AW49" s="62">
        <f t="shared" si="45"/>
        <v>0</v>
      </c>
      <c r="AX49" s="62">
        <f t="shared" si="46"/>
        <v>0</v>
      </c>
      <c r="AY49" s="62">
        <f t="shared" si="47"/>
        <v>0</v>
      </c>
      <c r="AZ49" s="63">
        <f t="shared" si="48"/>
        <v>0</v>
      </c>
      <c r="BA49" s="62">
        <f t="shared" si="49"/>
        <v>0</v>
      </c>
      <c r="BB49" s="64" t="str">
        <f t="shared" si="50"/>
        <v/>
      </c>
      <c r="BC49" s="64" t="str">
        <f t="shared" si="51"/>
        <v/>
      </c>
      <c r="BD49" s="82" t="str">
        <f t="shared" si="52"/>
        <v/>
      </c>
      <c r="BE49" s="65" t="str">
        <f t="shared" si="53"/>
        <v/>
      </c>
      <c r="BF49" s="64" t="str">
        <f t="shared" si="54"/>
        <v/>
      </c>
      <c r="BG49" s="2" t="str">
        <f t="shared" si="56"/>
        <v>No</v>
      </c>
      <c r="BH49" s="21" t="s">
        <v>81</v>
      </c>
      <c r="BI49" s="21" t="s">
        <v>81</v>
      </c>
      <c r="BJ49" s="21" t="s">
        <v>81</v>
      </c>
      <c r="BK49" s="21" t="s">
        <v>82</v>
      </c>
      <c r="BL49" s="19" t="s">
        <v>512</v>
      </c>
      <c r="BM49" s="23" t="s">
        <v>76</v>
      </c>
    </row>
    <row r="50" spans="1:65" ht="120" x14ac:dyDescent="0.25">
      <c r="C50" s="8" t="s">
        <v>504</v>
      </c>
      <c r="D50" s="52" t="s">
        <v>237</v>
      </c>
      <c r="E50" s="53" t="s">
        <v>333</v>
      </c>
      <c r="F50" s="19" t="s">
        <v>334</v>
      </c>
      <c r="G50" s="19" t="s">
        <v>644</v>
      </c>
      <c r="H50" s="19" t="s">
        <v>335</v>
      </c>
      <c r="I50" s="108" t="s">
        <v>103</v>
      </c>
      <c r="J50" s="108" t="s">
        <v>76</v>
      </c>
      <c r="K50" s="2" t="s">
        <v>76</v>
      </c>
      <c r="L50" s="21" t="s">
        <v>76</v>
      </c>
      <c r="M50" s="1" t="s">
        <v>77</v>
      </c>
      <c r="N50" s="1" t="s">
        <v>78</v>
      </c>
      <c r="O50" s="1" t="s">
        <v>79</v>
      </c>
      <c r="P50" s="68">
        <v>27866</v>
      </c>
      <c r="Q50" s="56">
        <v>27866.047110000007</v>
      </c>
      <c r="R50" s="55">
        <v>27866.04711</v>
      </c>
      <c r="S50" s="90">
        <v>28284.037812751645</v>
      </c>
      <c r="T50" s="9">
        <f t="shared" si="30"/>
        <v>111882.13203275164</v>
      </c>
      <c r="U50" s="95">
        <v>24463</v>
      </c>
      <c r="V50" s="90">
        <v>25211.230489999991</v>
      </c>
      <c r="W50" s="90">
        <v>34503.594269999994</v>
      </c>
      <c r="X50" s="90">
        <v>28485.461290000007</v>
      </c>
      <c r="Y50" s="9">
        <f t="shared" si="31"/>
        <v>112663.28605</v>
      </c>
      <c r="Z50" s="9">
        <f t="shared" si="32"/>
        <v>-3403</v>
      </c>
      <c r="AA50" s="9">
        <f t="shared" si="33"/>
        <v>-2654.816620000016</v>
      </c>
      <c r="AB50" s="57">
        <f t="shared" si="34"/>
        <v>6637.5471599999946</v>
      </c>
      <c r="AC50" s="57">
        <f t="shared" si="35"/>
        <v>201.42347724836145</v>
      </c>
      <c r="AD50" s="9">
        <f t="shared" si="36"/>
        <v>781.1540172483401</v>
      </c>
      <c r="AE50" s="58">
        <f t="shared" si="37"/>
        <v>-0.122120146414986</v>
      </c>
      <c r="AF50" s="58">
        <f t="shared" si="38"/>
        <v>-9.5270657137707507E-2</v>
      </c>
      <c r="AG50" s="109">
        <f t="shared" si="39"/>
        <v>0.23819478714718914</v>
      </c>
      <c r="AH50" s="109">
        <f t="shared" si="40"/>
        <v>7.1214541071484214E-3</v>
      </c>
      <c r="AI50" s="110">
        <f t="shared" si="41"/>
        <v>6.9819371784912909E-3</v>
      </c>
      <c r="AJ50" s="1" t="str">
        <f t="shared" si="17"/>
        <v>No</v>
      </c>
      <c r="AK50" s="1" t="str">
        <f t="shared" si="18"/>
        <v>No</v>
      </c>
      <c r="AL50" s="8" t="s">
        <v>92</v>
      </c>
      <c r="AM50" s="70">
        <v>0</v>
      </c>
      <c r="AN50" s="70">
        <v>0</v>
      </c>
      <c r="AO50" s="70">
        <v>0</v>
      </c>
      <c r="AP50" s="61">
        <f t="shared" si="42"/>
        <v>0</v>
      </c>
      <c r="AQ50" s="71">
        <f t="shared" si="43"/>
        <v>0</v>
      </c>
      <c r="AR50" s="71">
        <v>0</v>
      </c>
      <c r="AS50" s="70">
        <v>0</v>
      </c>
      <c r="AT50" s="70">
        <v>0</v>
      </c>
      <c r="AU50" s="61">
        <f t="shared" si="57"/>
        <v>0</v>
      </c>
      <c r="AV50" s="71">
        <f t="shared" si="44"/>
        <v>0</v>
      </c>
      <c r="AW50" s="71">
        <f t="shared" si="45"/>
        <v>0</v>
      </c>
      <c r="AX50" s="71">
        <f t="shared" si="46"/>
        <v>0</v>
      </c>
      <c r="AY50" s="71">
        <f t="shared" si="47"/>
        <v>0</v>
      </c>
      <c r="AZ50" s="63">
        <f t="shared" si="48"/>
        <v>0</v>
      </c>
      <c r="BA50" s="71">
        <f t="shared" si="49"/>
        <v>0</v>
      </c>
      <c r="BB50" s="10" t="str">
        <f t="shared" si="50"/>
        <v/>
      </c>
      <c r="BC50" s="10" t="str">
        <f t="shared" si="51"/>
        <v/>
      </c>
      <c r="BD50" s="83" t="str">
        <f t="shared" si="52"/>
        <v/>
      </c>
      <c r="BE50" s="65" t="str">
        <f t="shared" si="53"/>
        <v/>
      </c>
      <c r="BF50" s="10" t="str">
        <f t="shared" si="54"/>
        <v/>
      </c>
      <c r="BG50" s="2" t="str">
        <f t="shared" si="56"/>
        <v>No</v>
      </c>
      <c r="BH50" s="21" t="s">
        <v>81</v>
      </c>
      <c r="BI50" s="21" t="s">
        <v>81</v>
      </c>
      <c r="BJ50" s="21" t="s">
        <v>81</v>
      </c>
      <c r="BK50" s="21" t="s">
        <v>82</v>
      </c>
      <c r="BL50" s="23" t="s">
        <v>589</v>
      </c>
      <c r="BM50" s="23" t="s">
        <v>76</v>
      </c>
    </row>
    <row r="51" spans="1:65" ht="90" x14ac:dyDescent="0.25">
      <c r="C51" s="8" t="s">
        <v>504</v>
      </c>
      <c r="D51" s="52" t="s">
        <v>237</v>
      </c>
      <c r="E51" s="53" t="s">
        <v>336</v>
      </c>
      <c r="F51" s="19" t="s">
        <v>337</v>
      </c>
      <c r="G51" s="19" t="s">
        <v>688</v>
      </c>
      <c r="H51" s="19" t="s">
        <v>681</v>
      </c>
      <c r="I51" s="108" t="s">
        <v>295</v>
      </c>
      <c r="J51" s="13" t="s">
        <v>673</v>
      </c>
      <c r="K51" s="8" t="s">
        <v>76</v>
      </c>
      <c r="L51" s="21" t="s">
        <v>76</v>
      </c>
      <c r="M51" s="1" t="s">
        <v>77</v>
      </c>
      <c r="N51" s="1" t="s">
        <v>78</v>
      </c>
      <c r="O51" s="1" t="s">
        <v>79</v>
      </c>
      <c r="P51" s="55">
        <v>49553</v>
      </c>
      <c r="Q51" s="56">
        <v>43572.245409280105</v>
      </c>
      <c r="R51" s="55">
        <v>43009.284521928414</v>
      </c>
      <c r="S51" s="90">
        <v>116657.72284999999</v>
      </c>
      <c r="T51" s="9">
        <f t="shared" si="30"/>
        <v>252792.25278120852</v>
      </c>
      <c r="U51" s="95">
        <v>135028</v>
      </c>
      <c r="V51" s="90">
        <v>138858.85280999995</v>
      </c>
      <c r="W51" s="90">
        <v>108914.60660999749</v>
      </c>
      <c r="X51" s="90">
        <v>164987.17611999979</v>
      </c>
      <c r="Y51" s="9">
        <f t="shared" si="31"/>
        <v>547788.63553999714</v>
      </c>
      <c r="Z51" s="9">
        <f t="shared" si="32"/>
        <v>85475</v>
      </c>
      <c r="AA51" s="9">
        <f t="shared" si="33"/>
        <v>95286.607400719848</v>
      </c>
      <c r="AB51" s="57">
        <f t="shared" si="34"/>
        <v>65905.322088069079</v>
      </c>
      <c r="AC51" s="57">
        <f t="shared" si="35"/>
        <v>48329.453269999794</v>
      </c>
      <c r="AD51" s="9">
        <f t="shared" si="36"/>
        <v>294996.38275878871</v>
      </c>
      <c r="AE51" s="58">
        <f t="shared" si="37"/>
        <v>1.7249207918794018</v>
      </c>
      <c r="AF51" s="58">
        <f t="shared" si="38"/>
        <v>2.1868647462548605</v>
      </c>
      <c r="AG51" s="109">
        <f t="shared" si="39"/>
        <v>1.5323510451439166</v>
      </c>
      <c r="AH51" s="109">
        <f t="shared" si="40"/>
        <v>0.4142842161606603</v>
      </c>
      <c r="AI51" s="110">
        <f t="shared" si="41"/>
        <v>1.1669518330298985</v>
      </c>
      <c r="AJ51" s="1" t="str">
        <f t="shared" si="17"/>
        <v>Yes</v>
      </c>
      <c r="AK51" s="1" t="str">
        <f t="shared" si="18"/>
        <v>Yes</v>
      </c>
      <c r="AL51" s="8" t="s">
        <v>92</v>
      </c>
      <c r="AM51" s="60">
        <v>0</v>
      </c>
      <c r="AN51" s="60">
        <v>0</v>
      </c>
      <c r="AO51" s="60">
        <v>0</v>
      </c>
      <c r="AP51" s="61">
        <f t="shared" si="42"/>
        <v>0</v>
      </c>
      <c r="AQ51" s="62">
        <f t="shared" si="43"/>
        <v>0</v>
      </c>
      <c r="AR51" s="62">
        <v>0</v>
      </c>
      <c r="AS51" s="60">
        <v>0</v>
      </c>
      <c r="AT51" s="60">
        <v>0</v>
      </c>
      <c r="AU51" s="61">
        <f t="shared" si="57"/>
        <v>0</v>
      </c>
      <c r="AV51" s="62">
        <f t="shared" si="44"/>
        <v>0</v>
      </c>
      <c r="AW51" s="62">
        <f t="shared" si="45"/>
        <v>0</v>
      </c>
      <c r="AX51" s="62">
        <f t="shared" si="46"/>
        <v>0</v>
      </c>
      <c r="AY51" s="62">
        <f t="shared" si="47"/>
        <v>0</v>
      </c>
      <c r="AZ51" s="116">
        <f t="shared" si="48"/>
        <v>0</v>
      </c>
      <c r="BA51" s="62">
        <f t="shared" si="49"/>
        <v>0</v>
      </c>
      <c r="BB51" s="64" t="str">
        <f t="shared" si="50"/>
        <v/>
      </c>
      <c r="BC51" s="64" t="str">
        <f t="shared" si="51"/>
        <v/>
      </c>
      <c r="BD51" s="82" t="str">
        <f t="shared" si="52"/>
        <v/>
      </c>
      <c r="BE51" s="117" t="str">
        <f t="shared" si="53"/>
        <v/>
      </c>
      <c r="BF51" s="64" t="str">
        <f t="shared" si="54"/>
        <v/>
      </c>
      <c r="BG51" s="2" t="str">
        <f t="shared" si="56"/>
        <v>No</v>
      </c>
      <c r="BH51" s="22" t="s">
        <v>172</v>
      </c>
      <c r="BI51" s="22" t="s">
        <v>81</v>
      </c>
      <c r="BJ51" s="22" t="s">
        <v>172</v>
      </c>
      <c r="BK51" s="22" t="s">
        <v>495</v>
      </c>
      <c r="BL51" s="23" t="s">
        <v>545</v>
      </c>
      <c r="BM51" s="23" t="s">
        <v>578</v>
      </c>
    </row>
    <row r="52" spans="1:65" ht="90" x14ac:dyDescent="0.25">
      <c r="C52" s="8" t="s">
        <v>504</v>
      </c>
      <c r="D52" s="52" t="s">
        <v>239</v>
      </c>
      <c r="E52" s="53" t="s">
        <v>126</v>
      </c>
      <c r="F52" s="19" t="s">
        <v>127</v>
      </c>
      <c r="G52" s="19" t="s">
        <v>688</v>
      </c>
      <c r="H52" s="19" t="s">
        <v>682</v>
      </c>
      <c r="I52" s="108" t="s">
        <v>128</v>
      </c>
      <c r="J52" s="13" t="s">
        <v>673</v>
      </c>
      <c r="K52" s="8" t="s">
        <v>170</v>
      </c>
      <c r="L52" s="21" t="s">
        <v>129</v>
      </c>
      <c r="M52" s="1" t="s">
        <v>77</v>
      </c>
      <c r="N52" s="1" t="s">
        <v>78</v>
      </c>
      <c r="O52" s="1" t="s">
        <v>79</v>
      </c>
      <c r="P52" s="68">
        <v>0</v>
      </c>
      <c r="Q52" s="56">
        <v>0</v>
      </c>
      <c r="R52" s="55">
        <v>0</v>
      </c>
      <c r="S52" s="90">
        <v>2023.4803200000001</v>
      </c>
      <c r="T52" s="9">
        <f t="shared" si="30"/>
        <v>2023.4803200000001</v>
      </c>
      <c r="U52" s="96">
        <v>5607</v>
      </c>
      <c r="V52" s="90">
        <v>3513.9013000000004</v>
      </c>
      <c r="W52" s="90">
        <v>2170.0578200000004</v>
      </c>
      <c r="X52" s="90">
        <v>2170.6691499999997</v>
      </c>
      <c r="Y52" s="9">
        <f t="shared" si="31"/>
        <v>13461.628270000001</v>
      </c>
      <c r="Z52" s="9">
        <f t="shared" si="32"/>
        <v>5607</v>
      </c>
      <c r="AA52" s="9">
        <f t="shared" si="33"/>
        <v>3513.9013000000004</v>
      </c>
      <c r="AB52" s="57">
        <f t="shared" si="34"/>
        <v>2170.0578200000004</v>
      </c>
      <c r="AC52" s="57">
        <f t="shared" si="35"/>
        <v>147.1888299999996</v>
      </c>
      <c r="AD52" s="9">
        <f t="shared" si="36"/>
        <v>11438.14795</v>
      </c>
      <c r="AE52" s="58" t="str">
        <f t="shared" si="37"/>
        <v/>
      </c>
      <c r="AF52" s="58" t="str">
        <f t="shared" si="38"/>
        <v/>
      </c>
      <c r="AG52" s="59" t="str">
        <f t="shared" si="39"/>
        <v/>
      </c>
      <c r="AH52" s="84">
        <f t="shared" si="40"/>
        <v>7.2740430705053552E-2</v>
      </c>
      <c r="AI52" s="85">
        <f t="shared" si="41"/>
        <v>5.6527102522054671</v>
      </c>
      <c r="AJ52" s="1" t="str">
        <f t="shared" si="17"/>
        <v>No</v>
      </c>
      <c r="AK52" s="1" t="str">
        <f t="shared" si="18"/>
        <v>No</v>
      </c>
      <c r="AL52" s="8" t="s">
        <v>80</v>
      </c>
      <c r="AM52" s="70">
        <v>0</v>
      </c>
      <c r="AN52" s="70">
        <v>0</v>
      </c>
      <c r="AO52" s="70">
        <v>0</v>
      </c>
      <c r="AP52" s="61">
        <f t="shared" si="42"/>
        <v>0</v>
      </c>
      <c r="AQ52" s="71">
        <f t="shared" si="43"/>
        <v>0</v>
      </c>
      <c r="AR52" s="71">
        <v>0</v>
      </c>
      <c r="AS52" s="70">
        <v>0</v>
      </c>
      <c r="AT52" s="70">
        <v>0</v>
      </c>
      <c r="AU52" s="61">
        <f t="shared" si="57"/>
        <v>0</v>
      </c>
      <c r="AV52" s="71">
        <f t="shared" si="44"/>
        <v>0</v>
      </c>
      <c r="AW52" s="71">
        <f t="shared" si="45"/>
        <v>0</v>
      </c>
      <c r="AX52" s="71">
        <f t="shared" si="46"/>
        <v>0</v>
      </c>
      <c r="AY52" s="71">
        <f t="shared" si="47"/>
        <v>0</v>
      </c>
      <c r="AZ52" s="63">
        <f t="shared" si="48"/>
        <v>0</v>
      </c>
      <c r="BA52" s="71">
        <f t="shared" si="49"/>
        <v>0</v>
      </c>
      <c r="BB52" s="10" t="str">
        <f t="shared" si="50"/>
        <v/>
      </c>
      <c r="BC52" s="10" t="str">
        <f t="shared" si="51"/>
        <v/>
      </c>
      <c r="BD52" s="83" t="str">
        <f t="shared" si="52"/>
        <v/>
      </c>
      <c r="BE52" s="65" t="str">
        <f t="shared" si="53"/>
        <v/>
      </c>
      <c r="BF52" s="10" t="str">
        <f t="shared" si="54"/>
        <v/>
      </c>
      <c r="BG52" s="2" t="str">
        <f t="shared" si="56"/>
        <v>No</v>
      </c>
      <c r="BH52" s="22" t="s">
        <v>172</v>
      </c>
      <c r="BI52" s="22" t="s">
        <v>172</v>
      </c>
      <c r="BJ52" s="22" t="s">
        <v>172</v>
      </c>
      <c r="BK52" s="22" t="s">
        <v>495</v>
      </c>
      <c r="BL52" s="23" t="s">
        <v>537</v>
      </c>
      <c r="BM52" s="23" t="s">
        <v>76</v>
      </c>
    </row>
    <row r="53" spans="1:65" ht="90" x14ac:dyDescent="0.25">
      <c r="C53" s="8" t="s">
        <v>504</v>
      </c>
      <c r="D53" s="52" t="s">
        <v>239</v>
      </c>
      <c r="E53" s="53" t="s">
        <v>130</v>
      </c>
      <c r="F53" s="19" t="s">
        <v>131</v>
      </c>
      <c r="G53" s="19" t="s">
        <v>654</v>
      </c>
      <c r="H53" s="19" t="s">
        <v>132</v>
      </c>
      <c r="I53" s="108" t="s">
        <v>133</v>
      </c>
      <c r="J53" s="108" t="s">
        <v>76</v>
      </c>
      <c r="K53" s="8" t="s">
        <v>76</v>
      </c>
      <c r="L53" s="21" t="s">
        <v>76</v>
      </c>
      <c r="M53" s="1" t="s">
        <v>77</v>
      </c>
      <c r="N53" s="1" t="s">
        <v>78</v>
      </c>
      <c r="O53" s="1" t="s">
        <v>79</v>
      </c>
      <c r="P53" s="68">
        <v>1721</v>
      </c>
      <c r="Q53" s="56">
        <v>1721.12799</v>
      </c>
      <c r="R53" s="55">
        <v>1721.12799</v>
      </c>
      <c r="S53" s="90">
        <v>1746.9449168685233</v>
      </c>
      <c r="T53" s="9">
        <f t="shared" ref="T53:T84" si="58">SUM(P53:S53)</f>
        <v>6910.2008968685232</v>
      </c>
      <c r="U53" s="96">
        <v>429</v>
      </c>
      <c r="V53" s="90">
        <v>839.13719999999989</v>
      </c>
      <c r="W53" s="90">
        <v>1185.4547</v>
      </c>
      <c r="X53" s="90">
        <v>1783.66248</v>
      </c>
      <c r="Y53" s="9">
        <f t="shared" ref="Y53:Y84" si="59">SUM(U53:X53)</f>
        <v>4237.2543800000003</v>
      </c>
      <c r="Z53" s="9">
        <f t="shared" ref="Z53:Z84" si="60">IFERROR(U53-P53,"")</f>
        <v>-1292</v>
      </c>
      <c r="AA53" s="9">
        <f t="shared" ref="AA53:AA84" si="61">IFERROR(V53-Q53,"")</f>
        <v>-881.99079000000006</v>
      </c>
      <c r="AB53" s="57">
        <f t="shared" ref="AB53:AB84" si="62">IFERROR(W53-R53,"")</f>
        <v>-535.67328999999995</v>
      </c>
      <c r="AC53" s="57">
        <f t="shared" ref="AC53:AC84" si="63">IFERROR(X53-S53,"")</f>
        <v>36.717563131476709</v>
      </c>
      <c r="AD53" s="9">
        <f t="shared" ref="AD53:AD84" si="64">IFERROR(SUM(Z53:AC53),"")</f>
        <v>-2672.9465168685228</v>
      </c>
      <c r="AE53" s="58">
        <f t="shared" ref="AE53:AE84" si="65">IFERROR(Z53/P53,"")</f>
        <v>-0.75072632190586863</v>
      </c>
      <c r="AF53" s="58">
        <f t="shared" ref="AF53:AF84" si="66">IFERROR(AA53/Q53,"")</f>
        <v>-0.51244927461786272</v>
      </c>
      <c r="AG53" s="59">
        <f t="shared" ref="AG53:AG84" si="67">IFERROR(AB53/R53,"")</f>
        <v>-0.31123384961045225</v>
      </c>
      <c r="AH53" s="84">
        <f t="shared" ref="AH53:AH84" si="68">IFERROR(AC53/S53,"")</f>
        <v>2.1018157342530628E-2</v>
      </c>
      <c r="AI53" s="85">
        <f t="shared" ref="AI53:AI84" si="69">IFERROR(AD53/T53,"")</f>
        <v>-0.38681169429962808</v>
      </c>
      <c r="AJ53" s="1" t="str">
        <f t="shared" si="17"/>
        <v>No</v>
      </c>
      <c r="AK53" s="1" t="str">
        <f t="shared" si="18"/>
        <v>No</v>
      </c>
      <c r="AL53" s="8" t="s">
        <v>134</v>
      </c>
      <c r="AM53" s="70">
        <v>0</v>
      </c>
      <c r="AN53" s="70">
        <v>0</v>
      </c>
      <c r="AO53" s="70">
        <v>0</v>
      </c>
      <c r="AP53" s="61">
        <f t="shared" ref="AP53:AP84" si="70">AO53</f>
        <v>0</v>
      </c>
      <c r="AQ53" s="71">
        <f t="shared" ref="AQ53:AQ84" si="71">SUM(AM53:AP53)</f>
        <v>0</v>
      </c>
      <c r="AR53" s="71">
        <v>0</v>
      </c>
      <c r="AS53" s="70">
        <v>0</v>
      </c>
      <c r="AT53" s="70">
        <v>0</v>
      </c>
      <c r="AU53" s="61">
        <f t="shared" si="57"/>
        <v>0</v>
      </c>
      <c r="AV53" s="71">
        <f t="shared" ref="AV53:AV84" si="72">SUM(AR53:AU53)</f>
        <v>0</v>
      </c>
      <c r="AW53" s="71">
        <f t="shared" ref="AW53:AW84" si="73">AR53-AM53</f>
        <v>0</v>
      </c>
      <c r="AX53" s="71">
        <f t="shared" ref="AX53:AX84" si="74">AS53-AN53</f>
        <v>0</v>
      </c>
      <c r="AY53" s="71">
        <f t="shared" ref="AY53:AY84" si="75">AT53-AO53</f>
        <v>0</v>
      </c>
      <c r="AZ53" s="63">
        <f t="shared" ref="AZ53:AZ84" si="76">AU53-AP53</f>
        <v>0</v>
      </c>
      <c r="BA53" s="71">
        <f t="shared" ref="BA53:BA84" si="77">SUM(AW53:AZ53)</f>
        <v>0</v>
      </c>
      <c r="BB53" s="10" t="str">
        <f t="shared" ref="BB53:BB84" si="78">IFERROR(+AW53/AM53,"")</f>
        <v/>
      </c>
      <c r="BC53" s="10" t="str">
        <f t="shared" ref="BC53:BC84" si="79">IFERROR(+AX53/AN53,"")</f>
        <v/>
      </c>
      <c r="BD53" s="83" t="str">
        <f t="shared" ref="BD53:BD84" si="80">IFERROR(+AY53/AO53,"")</f>
        <v/>
      </c>
      <c r="BE53" s="65" t="str">
        <f t="shared" ref="BE53:BE84" si="81">IFERROR(+AZ53/AP53,"")</f>
        <v/>
      </c>
      <c r="BF53" s="10" t="str">
        <f t="shared" ref="BF53:BF84" si="82">IFERROR(+BA53/AQ53,"")</f>
        <v/>
      </c>
      <c r="BG53" s="2" t="str">
        <f t="shared" si="56"/>
        <v>No</v>
      </c>
      <c r="BH53" s="22" t="s">
        <v>81</v>
      </c>
      <c r="BI53" s="22" t="s">
        <v>81</v>
      </c>
      <c r="BJ53" s="22" t="s">
        <v>81</v>
      </c>
      <c r="BK53" s="22" t="s">
        <v>82</v>
      </c>
      <c r="BL53" s="23" t="s">
        <v>512</v>
      </c>
      <c r="BM53" s="23" t="s">
        <v>76</v>
      </c>
    </row>
    <row r="54" spans="1:65" ht="60" x14ac:dyDescent="0.25">
      <c r="C54" s="8" t="s">
        <v>504</v>
      </c>
      <c r="D54" s="52" t="s">
        <v>239</v>
      </c>
      <c r="E54" s="66" t="s">
        <v>135</v>
      </c>
      <c r="F54" s="19" t="s">
        <v>140</v>
      </c>
      <c r="G54" s="19" t="s">
        <v>111</v>
      </c>
      <c r="H54" s="19" t="s">
        <v>136</v>
      </c>
      <c r="I54" s="108" t="s">
        <v>137</v>
      </c>
      <c r="J54" s="108" t="s">
        <v>76</v>
      </c>
      <c r="K54" s="8" t="s">
        <v>86</v>
      </c>
      <c r="L54" s="107" t="s">
        <v>138</v>
      </c>
      <c r="M54" s="1" t="s">
        <v>88</v>
      </c>
      <c r="N54" s="1" t="s">
        <v>78</v>
      </c>
      <c r="O54" s="1" t="s">
        <v>79</v>
      </c>
      <c r="P54" s="55">
        <v>1000</v>
      </c>
      <c r="Q54" s="55">
        <v>1000</v>
      </c>
      <c r="R54" s="55">
        <v>1000</v>
      </c>
      <c r="S54" s="90">
        <v>1014.9999997523906</v>
      </c>
      <c r="T54" s="9">
        <f t="shared" si="58"/>
        <v>4014.9999997523905</v>
      </c>
      <c r="U54" s="95">
        <v>1942</v>
      </c>
      <c r="V54" s="90">
        <v>2814</v>
      </c>
      <c r="W54" s="90">
        <v>888.16960785458627</v>
      </c>
      <c r="X54" s="90">
        <v>1629.0917199999999</v>
      </c>
      <c r="Y54" s="9">
        <f t="shared" si="59"/>
        <v>7273.2613278545869</v>
      </c>
      <c r="Z54" s="9">
        <f t="shared" si="60"/>
        <v>942</v>
      </c>
      <c r="AA54" s="9">
        <f t="shared" si="61"/>
        <v>1814</v>
      </c>
      <c r="AB54" s="57">
        <f t="shared" si="62"/>
        <v>-111.83039214541373</v>
      </c>
      <c r="AC54" s="57">
        <f t="shared" si="63"/>
        <v>614.09172024760926</v>
      </c>
      <c r="AD54" s="9">
        <f t="shared" si="64"/>
        <v>3258.2613281021959</v>
      </c>
      <c r="AE54" s="58">
        <f t="shared" si="65"/>
        <v>0.94199999999999995</v>
      </c>
      <c r="AF54" s="58">
        <f t="shared" si="66"/>
        <v>1.8140000000000001</v>
      </c>
      <c r="AG54" s="59">
        <f t="shared" si="67"/>
        <v>-0.11183039214541372</v>
      </c>
      <c r="AH54" s="84">
        <f t="shared" si="68"/>
        <v>0.60501647329794783</v>
      </c>
      <c r="AI54" s="85">
        <f t="shared" si="69"/>
        <v>0.81152212411037017</v>
      </c>
      <c r="AJ54" s="1" t="str">
        <f t="shared" si="17"/>
        <v>No</v>
      </c>
      <c r="AK54" s="1" t="str">
        <f t="shared" si="18"/>
        <v>No</v>
      </c>
      <c r="AL54" s="8">
        <v>0</v>
      </c>
      <c r="AM54" s="60">
        <v>0</v>
      </c>
      <c r="AN54" s="60">
        <v>0</v>
      </c>
      <c r="AO54" s="60">
        <v>0</v>
      </c>
      <c r="AP54" s="61">
        <f t="shared" si="70"/>
        <v>0</v>
      </c>
      <c r="AQ54" s="62">
        <f t="shared" si="71"/>
        <v>0</v>
      </c>
      <c r="AR54" s="62">
        <v>0</v>
      </c>
      <c r="AS54" s="60">
        <v>0</v>
      </c>
      <c r="AT54" s="60">
        <v>0</v>
      </c>
      <c r="AU54" s="61">
        <f t="shared" si="57"/>
        <v>0</v>
      </c>
      <c r="AV54" s="62">
        <f t="shared" si="72"/>
        <v>0</v>
      </c>
      <c r="AW54" s="62">
        <f t="shared" si="73"/>
        <v>0</v>
      </c>
      <c r="AX54" s="62">
        <f t="shared" si="74"/>
        <v>0</v>
      </c>
      <c r="AY54" s="62">
        <f t="shared" si="75"/>
        <v>0</v>
      </c>
      <c r="AZ54" s="63">
        <f t="shared" si="76"/>
        <v>0</v>
      </c>
      <c r="BA54" s="62">
        <f t="shared" si="77"/>
        <v>0</v>
      </c>
      <c r="BB54" s="64" t="str">
        <f t="shared" si="78"/>
        <v/>
      </c>
      <c r="BC54" s="64" t="str">
        <f t="shared" si="79"/>
        <v/>
      </c>
      <c r="BD54" s="82" t="str">
        <f t="shared" si="80"/>
        <v/>
      </c>
      <c r="BE54" s="65" t="str">
        <f t="shared" si="81"/>
        <v/>
      </c>
      <c r="BF54" s="64" t="str">
        <f t="shared" si="82"/>
        <v/>
      </c>
      <c r="BG54" s="2" t="str">
        <f t="shared" si="56"/>
        <v>No</v>
      </c>
      <c r="BH54" s="24" t="s">
        <v>76</v>
      </c>
      <c r="BI54" s="24" t="s">
        <v>76</v>
      </c>
      <c r="BJ54" s="24" t="s">
        <v>76</v>
      </c>
      <c r="BK54" s="24" t="s">
        <v>76</v>
      </c>
      <c r="BL54" s="24" t="s">
        <v>76</v>
      </c>
      <c r="BM54" s="23" t="s">
        <v>76</v>
      </c>
    </row>
    <row r="55" spans="1:65" ht="60" x14ac:dyDescent="0.25">
      <c r="C55" s="8" t="s">
        <v>504</v>
      </c>
      <c r="D55" s="52" t="s">
        <v>239</v>
      </c>
      <c r="E55" s="66" t="s">
        <v>135</v>
      </c>
      <c r="F55" s="19" t="s">
        <v>140</v>
      </c>
      <c r="G55" s="19" t="s">
        <v>111</v>
      </c>
      <c r="H55" s="19" t="s">
        <v>136</v>
      </c>
      <c r="I55" s="108" t="s">
        <v>137</v>
      </c>
      <c r="J55" s="108" t="s">
        <v>76</v>
      </c>
      <c r="K55" s="8" t="s">
        <v>86</v>
      </c>
      <c r="L55" s="107" t="s">
        <v>139</v>
      </c>
      <c r="M55" s="1" t="s">
        <v>88</v>
      </c>
      <c r="N55" s="1" t="s">
        <v>78</v>
      </c>
      <c r="O55" s="1" t="s">
        <v>79</v>
      </c>
      <c r="P55" s="55">
        <v>1000</v>
      </c>
      <c r="Q55" s="55">
        <v>1000</v>
      </c>
      <c r="R55" s="55">
        <v>1000</v>
      </c>
      <c r="S55" s="90">
        <v>1014.9999997523906</v>
      </c>
      <c r="T55" s="9">
        <f t="shared" si="58"/>
        <v>4014.9999997523905</v>
      </c>
      <c r="U55" s="95">
        <v>688</v>
      </c>
      <c r="V55" s="90">
        <v>1549</v>
      </c>
      <c r="W55" s="90">
        <v>1086.1334174889689</v>
      </c>
      <c r="X55" s="90">
        <v>189.67500000000001</v>
      </c>
      <c r="Y55" s="9">
        <f t="shared" si="59"/>
        <v>3512.8084174889691</v>
      </c>
      <c r="Z55" s="9">
        <f t="shared" si="60"/>
        <v>-312</v>
      </c>
      <c r="AA55" s="9">
        <f t="shared" si="61"/>
        <v>549</v>
      </c>
      <c r="AB55" s="57">
        <f t="shared" si="62"/>
        <v>86.133417488968917</v>
      </c>
      <c r="AC55" s="57">
        <f t="shared" si="63"/>
        <v>-825.32499975239057</v>
      </c>
      <c r="AD55" s="9">
        <f t="shared" si="64"/>
        <v>-502.19158226342165</v>
      </c>
      <c r="AE55" s="58">
        <f t="shared" si="65"/>
        <v>-0.312</v>
      </c>
      <c r="AF55" s="58">
        <f t="shared" si="66"/>
        <v>0.54900000000000004</v>
      </c>
      <c r="AG55" s="59">
        <f t="shared" si="67"/>
        <v>8.6133417488968911E-2</v>
      </c>
      <c r="AH55" s="84">
        <f t="shared" si="68"/>
        <v>-0.81312807877214655</v>
      </c>
      <c r="AI55" s="85">
        <f t="shared" si="69"/>
        <v>-0.12507884988652362</v>
      </c>
      <c r="AJ55" s="1" t="str">
        <f t="shared" si="17"/>
        <v>No</v>
      </c>
      <c r="AK55" s="1" t="str">
        <f t="shared" si="18"/>
        <v>No</v>
      </c>
      <c r="AL55" s="8">
        <v>0</v>
      </c>
      <c r="AM55" s="60">
        <v>0</v>
      </c>
      <c r="AN55" s="60">
        <v>0</v>
      </c>
      <c r="AO55" s="60">
        <v>0</v>
      </c>
      <c r="AP55" s="61">
        <f t="shared" si="70"/>
        <v>0</v>
      </c>
      <c r="AQ55" s="62">
        <f t="shared" si="71"/>
        <v>0</v>
      </c>
      <c r="AR55" s="62">
        <v>0</v>
      </c>
      <c r="AS55" s="60">
        <v>0</v>
      </c>
      <c r="AT55" s="60">
        <v>0</v>
      </c>
      <c r="AU55" s="61">
        <f t="shared" si="57"/>
        <v>0</v>
      </c>
      <c r="AV55" s="62">
        <f t="shared" si="72"/>
        <v>0</v>
      </c>
      <c r="AW55" s="62">
        <f t="shared" si="73"/>
        <v>0</v>
      </c>
      <c r="AX55" s="62">
        <f t="shared" si="74"/>
        <v>0</v>
      </c>
      <c r="AY55" s="62">
        <f t="shared" si="75"/>
        <v>0</v>
      </c>
      <c r="AZ55" s="63">
        <f t="shared" si="76"/>
        <v>0</v>
      </c>
      <c r="BA55" s="62">
        <f t="shared" si="77"/>
        <v>0</v>
      </c>
      <c r="BB55" s="64" t="str">
        <f t="shared" si="78"/>
        <v/>
      </c>
      <c r="BC55" s="64" t="str">
        <f t="shared" si="79"/>
        <v/>
      </c>
      <c r="BD55" s="82" t="str">
        <f t="shared" si="80"/>
        <v/>
      </c>
      <c r="BE55" s="65" t="str">
        <f t="shared" si="81"/>
        <v/>
      </c>
      <c r="BF55" s="64" t="str">
        <f t="shared" si="82"/>
        <v/>
      </c>
      <c r="BG55" s="2" t="str">
        <f t="shared" si="56"/>
        <v>No</v>
      </c>
      <c r="BH55" s="24" t="s">
        <v>76</v>
      </c>
      <c r="BI55" s="24" t="s">
        <v>76</v>
      </c>
      <c r="BJ55" s="24" t="s">
        <v>76</v>
      </c>
      <c r="BK55" s="24" t="s">
        <v>76</v>
      </c>
      <c r="BL55" s="24" t="s">
        <v>76</v>
      </c>
      <c r="BM55" s="23" t="s">
        <v>76</v>
      </c>
    </row>
    <row r="56" spans="1:65" ht="60" x14ac:dyDescent="0.25">
      <c r="C56" s="8" t="s">
        <v>504</v>
      </c>
      <c r="D56" s="52" t="s">
        <v>239</v>
      </c>
      <c r="E56" s="66" t="s">
        <v>135</v>
      </c>
      <c r="F56" s="19" t="s">
        <v>140</v>
      </c>
      <c r="G56" s="19" t="s">
        <v>111</v>
      </c>
      <c r="H56" s="19" t="s">
        <v>136</v>
      </c>
      <c r="I56" s="108" t="s">
        <v>137</v>
      </c>
      <c r="J56" s="108" t="s">
        <v>76</v>
      </c>
      <c r="K56" s="8" t="s">
        <v>76</v>
      </c>
      <c r="L56" s="107" t="s">
        <v>89</v>
      </c>
      <c r="M56" s="1" t="s">
        <v>88</v>
      </c>
      <c r="N56" s="1" t="s">
        <v>78</v>
      </c>
      <c r="O56" s="1" t="s">
        <v>79</v>
      </c>
      <c r="P56" s="55">
        <v>56042</v>
      </c>
      <c r="Q56" s="55">
        <v>56042</v>
      </c>
      <c r="R56" s="55">
        <v>56042</v>
      </c>
      <c r="S56" s="90">
        <v>56882.629986123473</v>
      </c>
      <c r="T56" s="9">
        <f t="shared" si="58"/>
        <v>225008.62998612347</v>
      </c>
      <c r="U56" s="95">
        <v>65635</v>
      </c>
      <c r="V56" s="90">
        <v>74098.154930000019</v>
      </c>
      <c r="W56" s="90">
        <v>58635.535444656212</v>
      </c>
      <c r="X56" s="90">
        <v>49124.648280000009</v>
      </c>
      <c r="Y56" s="9">
        <f t="shared" si="59"/>
        <v>247493.33865465625</v>
      </c>
      <c r="Z56" s="9">
        <f t="shared" si="60"/>
        <v>9593</v>
      </c>
      <c r="AA56" s="9">
        <f t="shared" si="61"/>
        <v>18056.154930000019</v>
      </c>
      <c r="AB56" s="57">
        <f t="shared" si="62"/>
        <v>2593.5354446562123</v>
      </c>
      <c r="AC56" s="57">
        <f t="shared" si="63"/>
        <v>-7757.9817061234644</v>
      </c>
      <c r="AD56" s="9">
        <f t="shared" si="64"/>
        <v>22484.708668532767</v>
      </c>
      <c r="AE56" s="58">
        <f t="shared" si="65"/>
        <v>0.17117519003604439</v>
      </c>
      <c r="AF56" s="58">
        <f t="shared" si="66"/>
        <v>0.32218969576389173</v>
      </c>
      <c r="AG56" s="59">
        <f t="shared" si="67"/>
        <v>4.6278424122197855E-2</v>
      </c>
      <c r="AH56" s="84">
        <f t="shared" si="68"/>
        <v>-0.13638577731050808</v>
      </c>
      <c r="AI56" s="85">
        <f t="shared" si="69"/>
        <v>9.9928205731128733E-2</v>
      </c>
      <c r="AJ56" s="1" t="str">
        <f t="shared" si="17"/>
        <v>No</v>
      </c>
      <c r="AK56" s="1" t="str">
        <f t="shared" si="18"/>
        <v>No</v>
      </c>
      <c r="AL56" s="8">
        <v>0</v>
      </c>
      <c r="AM56" s="60">
        <v>0</v>
      </c>
      <c r="AN56" s="60">
        <v>0</v>
      </c>
      <c r="AO56" s="60">
        <v>0</v>
      </c>
      <c r="AP56" s="61">
        <f t="shared" si="70"/>
        <v>0</v>
      </c>
      <c r="AQ56" s="62">
        <f t="shared" si="71"/>
        <v>0</v>
      </c>
      <c r="AR56" s="62">
        <v>0</v>
      </c>
      <c r="AS56" s="60">
        <v>0</v>
      </c>
      <c r="AT56" s="60">
        <v>0</v>
      </c>
      <c r="AU56" s="61">
        <f t="shared" si="57"/>
        <v>0</v>
      </c>
      <c r="AV56" s="62">
        <f t="shared" si="72"/>
        <v>0</v>
      </c>
      <c r="AW56" s="62">
        <f t="shared" si="73"/>
        <v>0</v>
      </c>
      <c r="AX56" s="62">
        <f t="shared" si="74"/>
        <v>0</v>
      </c>
      <c r="AY56" s="62">
        <f t="shared" si="75"/>
        <v>0</v>
      </c>
      <c r="AZ56" s="63">
        <f t="shared" si="76"/>
        <v>0</v>
      </c>
      <c r="BA56" s="62">
        <f t="shared" si="77"/>
        <v>0</v>
      </c>
      <c r="BB56" s="64" t="str">
        <f t="shared" si="78"/>
        <v/>
      </c>
      <c r="BC56" s="64" t="str">
        <f t="shared" si="79"/>
        <v/>
      </c>
      <c r="BD56" s="82" t="str">
        <f t="shared" si="80"/>
        <v/>
      </c>
      <c r="BE56" s="65" t="str">
        <f t="shared" si="81"/>
        <v/>
      </c>
      <c r="BF56" s="64" t="str">
        <f t="shared" si="82"/>
        <v/>
      </c>
      <c r="BG56" s="2" t="str">
        <f t="shared" si="56"/>
        <v>No</v>
      </c>
      <c r="BH56" s="24" t="s">
        <v>76</v>
      </c>
      <c r="BI56" s="24" t="s">
        <v>76</v>
      </c>
      <c r="BJ56" s="24" t="s">
        <v>76</v>
      </c>
      <c r="BK56" s="24" t="s">
        <v>76</v>
      </c>
      <c r="BL56" s="24" t="s">
        <v>76</v>
      </c>
      <c r="BM56" s="23" t="s">
        <v>76</v>
      </c>
    </row>
    <row r="57" spans="1:65" ht="60" x14ac:dyDescent="0.25">
      <c r="C57" s="8" t="s">
        <v>504</v>
      </c>
      <c r="D57" s="52" t="s">
        <v>239</v>
      </c>
      <c r="E57" s="53" t="s">
        <v>135</v>
      </c>
      <c r="F57" s="19" t="s">
        <v>140</v>
      </c>
      <c r="G57" s="19" t="s">
        <v>111</v>
      </c>
      <c r="H57" s="19" t="s">
        <v>136</v>
      </c>
      <c r="I57" s="108" t="s">
        <v>137</v>
      </c>
      <c r="J57" s="108" t="s">
        <v>76</v>
      </c>
      <c r="K57" s="8" t="s">
        <v>76</v>
      </c>
      <c r="L57" s="21" t="s">
        <v>91</v>
      </c>
      <c r="M57" s="1" t="s">
        <v>77</v>
      </c>
      <c r="N57" s="1" t="s">
        <v>78</v>
      </c>
      <c r="O57" s="1" t="s">
        <v>79</v>
      </c>
      <c r="P57" s="55">
        <v>58042</v>
      </c>
      <c r="Q57" s="56">
        <v>58041.872149999996</v>
      </c>
      <c r="R57" s="55">
        <v>58041.872149999996</v>
      </c>
      <c r="S57" s="90">
        <v>58912.500217878289</v>
      </c>
      <c r="T57" s="9">
        <f t="shared" si="58"/>
        <v>233038.24451787828</v>
      </c>
      <c r="U57" s="95">
        <v>68265</v>
      </c>
      <c r="V57" s="90">
        <v>78461.154930000019</v>
      </c>
      <c r="W57" s="90">
        <v>60609.83846999977</v>
      </c>
      <c r="X57" s="90">
        <v>50943.415000000008</v>
      </c>
      <c r="Y57" s="9">
        <f t="shared" si="59"/>
        <v>258279.40839999981</v>
      </c>
      <c r="Z57" s="9">
        <f t="shared" si="60"/>
        <v>10223</v>
      </c>
      <c r="AA57" s="9">
        <f t="shared" si="61"/>
        <v>20419.282780000023</v>
      </c>
      <c r="AB57" s="57">
        <f t="shared" si="62"/>
        <v>2567.966319999774</v>
      </c>
      <c r="AC57" s="57">
        <f t="shared" si="63"/>
        <v>-7969.0852178782807</v>
      </c>
      <c r="AD57" s="9">
        <f t="shared" si="64"/>
        <v>25241.163882121517</v>
      </c>
      <c r="AE57" s="58">
        <f t="shared" si="65"/>
        <v>0.17613107749560664</v>
      </c>
      <c r="AF57" s="58">
        <f t="shared" si="66"/>
        <v>0.35180262151485453</v>
      </c>
      <c r="AG57" s="59">
        <f t="shared" si="67"/>
        <v>4.4243340624218204E-2</v>
      </c>
      <c r="AH57" s="84">
        <f t="shared" si="68"/>
        <v>-0.13526985255091731</v>
      </c>
      <c r="AI57" s="85">
        <f t="shared" si="69"/>
        <v>0.10831339694624699</v>
      </c>
      <c r="AJ57" s="1" t="str">
        <f t="shared" si="17"/>
        <v>No</v>
      </c>
      <c r="AK57" s="1" t="str">
        <f t="shared" si="18"/>
        <v>No</v>
      </c>
      <c r="AL57" s="8" t="s">
        <v>141</v>
      </c>
      <c r="AM57" s="60">
        <v>0</v>
      </c>
      <c r="AN57" s="60">
        <v>0</v>
      </c>
      <c r="AO57" s="60">
        <v>0</v>
      </c>
      <c r="AP57" s="61">
        <f t="shared" si="70"/>
        <v>0</v>
      </c>
      <c r="AQ57" s="62">
        <f t="shared" si="71"/>
        <v>0</v>
      </c>
      <c r="AR57" s="62">
        <v>0</v>
      </c>
      <c r="AS57" s="60">
        <v>0</v>
      </c>
      <c r="AT57" s="60">
        <v>0</v>
      </c>
      <c r="AU57" s="61">
        <f t="shared" si="57"/>
        <v>0</v>
      </c>
      <c r="AV57" s="62">
        <f t="shared" si="72"/>
        <v>0</v>
      </c>
      <c r="AW57" s="62">
        <f t="shared" si="73"/>
        <v>0</v>
      </c>
      <c r="AX57" s="62">
        <f t="shared" si="74"/>
        <v>0</v>
      </c>
      <c r="AY57" s="62">
        <f t="shared" si="75"/>
        <v>0</v>
      </c>
      <c r="AZ57" s="63">
        <f t="shared" si="76"/>
        <v>0</v>
      </c>
      <c r="BA57" s="62">
        <f t="shared" si="77"/>
        <v>0</v>
      </c>
      <c r="BB57" s="64" t="str">
        <f t="shared" si="78"/>
        <v/>
      </c>
      <c r="BC57" s="64" t="str">
        <f t="shared" si="79"/>
        <v/>
      </c>
      <c r="BD57" s="82" t="str">
        <f t="shared" si="80"/>
        <v/>
      </c>
      <c r="BE57" s="65" t="str">
        <f t="shared" si="81"/>
        <v/>
      </c>
      <c r="BF57" s="64" t="str">
        <f t="shared" si="82"/>
        <v/>
      </c>
      <c r="BG57" s="2" t="str">
        <f t="shared" si="56"/>
        <v>No</v>
      </c>
      <c r="BH57" s="22" t="s">
        <v>81</v>
      </c>
      <c r="BI57" s="22" t="s">
        <v>81</v>
      </c>
      <c r="BJ57" s="22" t="s">
        <v>81</v>
      </c>
      <c r="BK57" s="22" t="s">
        <v>82</v>
      </c>
      <c r="BL57" s="23" t="s">
        <v>512</v>
      </c>
      <c r="BM57" s="23" t="s">
        <v>76</v>
      </c>
    </row>
    <row r="58" spans="1:65" ht="60" x14ac:dyDescent="0.25">
      <c r="C58" s="8" t="s">
        <v>504</v>
      </c>
      <c r="D58" s="52" t="s">
        <v>239</v>
      </c>
      <c r="E58" s="53" t="s">
        <v>142</v>
      </c>
      <c r="F58" s="19" t="s">
        <v>143</v>
      </c>
      <c r="G58" s="19" t="s">
        <v>688</v>
      </c>
      <c r="H58" s="19" t="s">
        <v>683</v>
      </c>
      <c r="I58" s="108" t="s">
        <v>128</v>
      </c>
      <c r="J58" s="13" t="s">
        <v>673</v>
      </c>
      <c r="K58" s="8" t="s">
        <v>76</v>
      </c>
      <c r="L58" s="21" t="s">
        <v>76</v>
      </c>
      <c r="M58" s="1" t="s">
        <v>77</v>
      </c>
      <c r="N58" s="1" t="s">
        <v>78</v>
      </c>
      <c r="O58" s="1" t="s">
        <v>79</v>
      </c>
      <c r="P58" s="68">
        <v>1129</v>
      </c>
      <c r="Q58" s="56">
        <v>0</v>
      </c>
      <c r="R58" s="55">
        <v>0</v>
      </c>
      <c r="S58" s="90">
        <v>2046.3999899999999</v>
      </c>
      <c r="T58" s="9">
        <f t="shared" si="58"/>
        <v>3175.3999899999999</v>
      </c>
      <c r="U58" s="96">
        <v>2340</v>
      </c>
      <c r="V58" s="90">
        <v>766.49459999999999</v>
      </c>
      <c r="W58" s="90">
        <v>291.36917000000005</v>
      </c>
      <c r="X58" s="90">
        <v>188.99733000000001</v>
      </c>
      <c r="Y58" s="9">
        <f t="shared" si="59"/>
        <v>3586.8611000000001</v>
      </c>
      <c r="Z58" s="9">
        <f t="shared" si="60"/>
        <v>1211</v>
      </c>
      <c r="AA58" s="9">
        <f t="shared" si="61"/>
        <v>766.49459999999999</v>
      </c>
      <c r="AB58" s="57">
        <f t="shared" si="62"/>
        <v>291.36917000000005</v>
      </c>
      <c r="AC58" s="57">
        <f t="shared" si="63"/>
        <v>-1857.40266</v>
      </c>
      <c r="AD58" s="9">
        <f t="shared" si="64"/>
        <v>411.46110999999996</v>
      </c>
      <c r="AE58" s="58">
        <f t="shared" si="65"/>
        <v>1.0726306465899025</v>
      </c>
      <c r="AF58" s="58" t="str">
        <f t="shared" si="66"/>
        <v/>
      </c>
      <c r="AG58" s="59" t="str">
        <f t="shared" si="67"/>
        <v/>
      </c>
      <c r="AH58" s="84">
        <f t="shared" si="68"/>
        <v>-0.90764399388019934</v>
      </c>
      <c r="AI58" s="85">
        <f t="shared" si="69"/>
        <v>0.12957772604893156</v>
      </c>
      <c r="AJ58" s="1" t="str">
        <f t="shared" si="17"/>
        <v>No</v>
      </c>
      <c r="AK58" s="1" t="str">
        <f t="shared" si="18"/>
        <v>No</v>
      </c>
      <c r="AL58" s="8" t="s">
        <v>80</v>
      </c>
      <c r="AM58" s="70">
        <v>0</v>
      </c>
      <c r="AN58" s="70">
        <v>0</v>
      </c>
      <c r="AO58" s="70">
        <v>0</v>
      </c>
      <c r="AP58" s="61">
        <f t="shared" si="70"/>
        <v>0</v>
      </c>
      <c r="AQ58" s="71">
        <f t="shared" si="71"/>
        <v>0</v>
      </c>
      <c r="AR58" s="71">
        <v>0</v>
      </c>
      <c r="AS58" s="70">
        <v>0</v>
      </c>
      <c r="AT58" s="70">
        <v>0</v>
      </c>
      <c r="AU58" s="61">
        <f t="shared" si="57"/>
        <v>0</v>
      </c>
      <c r="AV58" s="71">
        <f t="shared" si="72"/>
        <v>0</v>
      </c>
      <c r="AW58" s="71">
        <f t="shared" si="73"/>
        <v>0</v>
      </c>
      <c r="AX58" s="71">
        <f t="shared" si="74"/>
        <v>0</v>
      </c>
      <c r="AY58" s="71">
        <f t="shared" si="75"/>
        <v>0</v>
      </c>
      <c r="AZ58" s="63">
        <f t="shared" si="76"/>
        <v>0</v>
      </c>
      <c r="BA58" s="71">
        <f t="shared" si="77"/>
        <v>0</v>
      </c>
      <c r="BB58" s="10" t="str">
        <f t="shared" si="78"/>
        <v/>
      </c>
      <c r="BC58" s="10" t="str">
        <f t="shared" si="79"/>
        <v/>
      </c>
      <c r="BD58" s="83" t="str">
        <f t="shared" si="80"/>
        <v/>
      </c>
      <c r="BE58" s="65" t="str">
        <f t="shared" si="81"/>
        <v/>
      </c>
      <c r="BF58" s="10" t="str">
        <f t="shared" si="82"/>
        <v/>
      </c>
      <c r="BG58" s="2" t="str">
        <f t="shared" si="56"/>
        <v>No</v>
      </c>
      <c r="BH58" s="22" t="s">
        <v>172</v>
      </c>
      <c r="BI58" s="22" t="s">
        <v>81</v>
      </c>
      <c r="BJ58" s="22" t="s">
        <v>172</v>
      </c>
      <c r="BK58" s="22" t="s">
        <v>495</v>
      </c>
      <c r="BL58" s="23" t="s">
        <v>538</v>
      </c>
      <c r="BM58" s="23" t="s">
        <v>76</v>
      </c>
    </row>
    <row r="59" spans="1:65" ht="255" x14ac:dyDescent="0.25">
      <c r="C59" s="8" t="s">
        <v>504</v>
      </c>
      <c r="D59" s="52" t="s">
        <v>239</v>
      </c>
      <c r="E59" s="53" t="s">
        <v>144</v>
      </c>
      <c r="F59" s="19" t="s">
        <v>145</v>
      </c>
      <c r="G59" s="19" t="s">
        <v>111</v>
      </c>
      <c r="H59" s="19" t="s">
        <v>146</v>
      </c>
      <c r="I59" s="108" t="s">
        <v>137</v>
      </c>
      <c r="J59" s="108" t="s">
        <v>76</v>
      </c>
      <c r="K59" s="8" t="s">
        <v>76</v>
      </c>
      <c r="L59" s="21" t="s">
        <v>76</v>
      </c>
      <c r="M59" s="1" t="s">
        <v>77</v>
      </c>
      <c r="N59" s="1" t="s">
        <v>78</v>
      </c>
      <c r="O59" s="1" t="s">
        <v>79</v>
      </c>
      <c r="P59" s="68">
        <v>2190</v>
      </c>
      <c r="Q59" s="56">
        <v>2190.2995899999996</v>
      </c>
      <c r="R59" s="55">
        <v>2190.2995899999996</v>
      </c>
      <c r="S59" s="90">
        <v>2223.1540835092524</v>
      </c>
      <c r="T59" s="9">
        <f t="shared" si="58"/>
        <v>8793.7532635092521</v>
      </c>
      <c r="U59" s="96">
        <v>1444</v>
      </c>
      <c r="V59" s="90">
        <v>937.89585999999997</v>
      </c>
      <c r="W59" s="90">
        <v>1958.10842</v>
      </c>
      <c r="X59" s="90">
        <v>1544.0582999999999</v>
      </c>
      <c r="Y59" s="9">
        <f t="shared" si="59"/>
        <v>5884.0625799999998</v>
      </c>
      <c r="Z59" s="9">
        <f t="shared" si="60"/>
        <v>-746</v>
      </c>
      <c r="AA59" s="9">
        <f t="shared" si="61"/>
        <v>-1252.4037299999995</v>
      </c>
      <c r="AB59" s="57">
        <f t="shared" si="62"/>
        <v>-232.1911699999996</v>
      </c>
      <c r="AC59" s="57">
        <f t="shared" si="63"/>
        <v>-679.09578350925244</v>
      </c>
      <c r="AD59" s="9">
        <f t="shared" si="64"/>
        <v>-2909.6906835092514</v>
      </c>
      <c r="AE59" s="58">
        <f t="shared" si="65"/>
        <v>-0.34063926940639272</v>
      </c>
      <c r="AF59" s="58">
        <f t="shared" si="66"/>
        <v>-0.57179562819531904</v>
      </c>
      <c r="AG59" s="59">
        <f t="shared" si="67"/>
        <v>-0.1060088633811047</v>
      </c>
      <c r="AH59" s="84">
        <f t="shared" si="68"/>
        <v>-0.30546500962150974</v>
      </c>
      <c r="AI59" s="85">
        <f t="shared" si="69"/>
        <v>-0.33088154697077599</v>
      </c>
      <c r="AJ59" s="1" t="str">
        <f t="shared" si="17"/>
        <v>No</v>
      </c>
      <c r="AK59" s="1" t="str">
        <f t="shared" si="18"/>
        <v>No</v>
      </c>
      <c r="AL59" s="8" t="s">
        <v>147</v>
      </c>
      <c r="AM59" s="70">
        <v>0</v>
      </c>
      <c r="AN59" s="70">
        <v>0</v>
      </c>
      <c r="AO59" s="70">
        <v>0</v>
      </c>
      <c r="AP59" s="61">
        <f t="shared" si="70"/>
        <v>0</v>
      </c>
      <c r="AQ59" s="71">
        <f t="shared" si="71"/>
        <v>0</v>
      </c>
      <c r="AR59" s="71">
        <v>0</v>
      </c>
      <c r="AS59" s="70">
        <v>0</v>
      </c>
      <c r="AT59" s="70">
        <v>0</v>
      </c>
      <c r="AU59" s="61">
        <f t="shared" si="57"/>
        <v>0</v>
      </c>
      <c r="AV59" s="71">
        <f t="shared" si="72"/>
        <v>0</v>
      </c>
      <c r="AW59" s="71">
        <f t="shared" si="73"/>
        <v>0</v>
      </c>
      <c r="AX59" s="71">
        <f t="shared" si="74"/>
        <v>0</v>
      </c>
      <c r="AY59" s="71">
        <f t="shared" si="75"/>
        <v>0</v>
      </c>
      <c r="AZ59" s="63">
        <f t="shared" si="76"/>
        <v>0</v>
      </c>
      <c r="BA59" s="71">
        <f t="shared" si="77"/>
        <v>0</v>
      </c>
      <c r="BB59" s="10" t="str">
        <f t="shared" si="78"/>
        <v/>
      </c>
      <c r="BC59" s="10" t="str">
        <f t="shared" si="79"/>
        <v/>
      </c>
      <c r="BD59" s="83" t="str">
        <f t="shared" si="80"/>
        <v/>
      </c>
      <c r="BE59" s="65" t="str">
        <f t="shared" si="81"/>
        <v/>
      </c>
      <c r="BF59" s="10" t="str">
        <f t="shared" si="82"/>
        <v/>
      </c>
      <c r="BG59" s="2" t="str">
        <f t="shared" si="56"/>
        <v>No</v>
      </c>
      <c r="BH59" s="22" t="s">
        <v>81</v>
      </c>
      <c r="BI59" s="22" t="s">
        <v>81</v>
      </c>
      <c r="BJ59" s="22" t="s">
        <v>81</v>
      </c>
      <c r="BK59" s="22" t="s">
        <v>82</v>
      </c>
      <c r="BL59" s="23" t="s">
        <v>512</v>
      </c>
      <c r="BM59" s="23" t="s">
        <v>76</v>
      </c>
    </row>
    <row r="60" spans="1:65" ht="180" x14ac:dyDescent="0.25">
      <c r="C60" s="8" t="s">
        <v>504</v>
      </c>
      <c r="D60" s="52" t="s">
        <v>239</v>
      </c>
      <c r="E60" s="53" t="s">
        <v>148</v>
      </c>
      <c r="F60" s="19" t="s">
        <v>149</v>
      </c>
      <c r="G60" s="19" t="s">
        <v>111</v>
      </c>
      <c r="H60" s="19" t="s">
        <v>150</v>
      </c>
      <c r="I60" s="108" t="s">
        <v>75</v>
      </c>
      <c r="J60" s="108" t="s">
        <v>76</v>
      </c>
      <c r="K60" s="8" t="s">
        <v>76</v>
      </c>
      <c r="L60" s="21" t="s">
        <v>76</v>
      </c>
      <c r="M60" s="1" t="s">
        <v>77</v>
      </c>
      <c r="N60" s="1" t="s">
        <v>78</v>
      </c>
      <c r="O60" s="1" t="s">
        <v>79</v>
      </c>
      <c r="P60" s="68">
        <v>512</v>
      </c>
      <c r="Q60" s="56">
        <v>511.99149</v>
      </c>
      <c r="R60" s="55">
        <v>511.99149</v>
      </c>
      <c r="S60" s="90">
        <v>519.67136126910998</v>
      </c>
      <c r="T60" s="9">
        <f t="shared" si="58"/>
        <v>2055.6543412691099</v>
      </c>
      <c r="U60" s="96">
        <v>510</v>
      </c>
      <c r="V60" s="90">
        <v>521.05893999999989</v>
      </c>
      <c r="W60" s="90">
        <v>524.91979000000003</v>
      </c>
      <c r="X60" s="90">
        <v>575.18898999999999</v>
      </c>
      <c r="Y60" s="9">
        <f t="shared" si="59"/>
        <v>2131.1677199999999</v>
      </c>
      <c r="Z60" s="9">
        <f t="shared" si="60"/>
        <v>-2</v>
      </c>
      <c r="AA60" s="9">
        <f t="shared" si="61"/>
        <v>9.0674499999998943</v>
      </c>
      <c r="AB60" s="57">
        <f t="shared" si="62"/>
        <v>12.928300000000036</v>
      </c>
      <c r="AC60" s="57">
        <f t="shared" si="63"/>
        <v>55.51762873089001</v>
      </c>
      <c r="AD60" s="9">
        <f t="shared" si="64"/>
        <v>75.51337873088994</v>
      </c>
      <c r="AE60" s="58">
        <f t="shared" si="65"/>
        <v>-3.90625E-3</v>
      </c>
      <c r="AF60" s="58">
        <f t="shared" si="66"/>
        <v>1.7710157643440312E-2</v>
      </c>
      <c r="AG60" s="59">
        <f t="shared" si="67"/>
        <v>2.5251005636832042E-2</v>
      </c>
      <c r="AH60" s="84">
        <f t="shared" si="68"/>
        <v>0.10683218831861008</v>
      </c>
      <c r="AI60" s="85">
        <f t="shared" si="69"/>
        <v>3.6734472919347838E-2</v>
      </c>
      <c r="AJ60" s="1" t="str">
        <f t="shared" si="17"/>
        <v>No</v>
      </c>
      <c r="AK60" s="1" t="str">
        <f t="shared" si="18"/>
        <v>No</v>
      </c>
      <c r="AL60" s="8" t="s">
        <v>147</v>
      </c>
      <c r="AM60" s="70">
        <v>0</v>
      </c>
      <c r="AN60" s="70">
        <v>0</v>
      </c>
      <c r="AO60" s="70">
        <v>0</v>
      </c>
      <c r="AP60" s="61">
        <f t="shared" si="70"/>
        <v>0</v>
      </c>
      <c r="AQ60" s="71">
        <f t="shared" si="71"/>
        <v>0</v>
      </c>
      <c r="AR60" s="71">
        <v>0</v>
      </c>
      <c r="AS60" s="70">
        <v>0</v>
      </c>
      <c r="AT60" s="70">
        <v>0</v>
      </c>
      <c r="AU60" s="61">
        <f t="shared" si="57"/>
        <v>0</v>
      </c>
      <c r="AV60" s="71">
        <f t="shared" si="72"/>
        <v>0</v>
      </c>
      <c r="AW60" s="71">
        <f t="shared" si="73"/>
        <v>0</v>
      </c>
      <c r="AX60" s="71">
        <f t="shared" si="74"/>
        <v>0</v>
      </c>
      <c r="AY60" s="71">
        <f t="shared" si="75"/>
        <v>0</v>
      </c>
      <c r="AZ60" s="63">
        <f t="shared" si="76"/>
        <v>0</v>
      </c>
      <c r="BA60" s="71">
        <f t="shared" si="77"/>
        <v>0</v>
      </c>
      <c r="BB60" s="10" t="str">
        <f t="shared" si="78"/>
        <v/>
      </c>
      <c r="BC60" s="10" t="str">
        <f t="shared" si="79"/>
        <v/>
      </c>
      <c r="BD60" s="83" t="str">
        <f t="shared" si="80"/>
        <v/>
      </c>
      <c r="BE60" s="65" t="str">
        <f t="shared" si="81"/>
        <v/>
      </c>
      <c r="BF60" s="10" t="str">
        <f t="shared" si="82"/>
        <v/>
      </c>
      <c r="BG60" s="2" t="str">
        <f t="shared" si="56"/>
        <v>No</v>
      </c>
      <c r="BH60" s="22" t="s">
        <v>81</v>
      </c>
      <c r="BI60" s="22" t="s">
        <v>81</v>
      </c>
      <c r="BJ60" s="22" t="s">
        <v>81</v>
      </c>
      <c r="BK60" s="22" t="s">
        <v>82</v>
      </c>
      <c r="BL60" s="23" t="s">
        <v>512</v>
      </c>
      <c r="BM60" s="23" t="s">
        <v>76</v>
      </c>
    </row>
    <row r="61" spans="1:65" s="123" customFormat="1" ht="45" x14ac:dyDescent="0.2">
      <c r="A61" s="122"/>
      <c r="B61" s="122"/>
      <c r="C61" s="8" t="s">
        <v>504</v>
      </c>
      <c r="D61" s="52" t="s">
        <v>237</v>
      </c>
      <c r="E61" s="53" t="s">
        <v>338</v>
      </c>
      <c r="F61" s="19" t="s">
        <v>339</v>
      </c>
      <c r="G61" s="19" t="s">
        <v>643</v>
      </c>
      <c r="H61" s="19" t="s">
        <v>340</v>
      </c>
      <c r="I61" s="108" t="s">
        <v>295</v>
      </c>
      <c r="J61" s="108" t="s">
        <v>76</v>
      </c>
      <c r="K61" s="2" t="s">
        <v>170</v>
      </c>
      <c r="L61" s="21" t="s">
        <v>338</v>
      </c>
      <c r="M61" s="1" t="s">
        <v>77</v>
      </c>
      <c r="N61" s="1" t="s">
        <v>96</v>
      </c>
      <c r="O61" s="1" t="s">
        <v>96</v>
      </c>
      <c r="P61" s="55">
        <v>0</v>
      </c>
      <c r="Q61" s="56">
        <v>0</v>
      </c>
      <c r="R61" s="55">
        <v>0</v>
      </c>
      <c r="S61" s="90">
        <v>0</v>
      </c>
      <c r="T61" s="9">
        <f t="shared" si="58"/>
        <v>0</v>
      </c>
      <c r="U61" s="95">
        <v>-479</v>
      </c>
      <c r="V61" s="90">
        <v>56.002800000000022</v>
      </c>
      <c r="W61" s="90">
        <v>837.28496000000086</v>
      </c>
      <c r="X61" s="90">
        <v>-9.1950891345504718E-15</v>
      </c>
      <c r="Y61" s="9">
        <f t="shared" si="59"/>
        <v>414.2877600000009</v>
      </c>
      <c r="Z61" s="9">
        <f t="shared" si="60"/>
        <v>-479</v>
      </c>
      <c r="AA61" s="9">
        <f t="shared" si="61"/>
        <v>56.002800000000022</v>
      </c>
      <c r="AB61" s="57">
        <f t="shared" si="62"/>
        <v>837.28496000000086</v>
      </c>
      <c r="AC61" s="57">
        <f t="shared" si="63"/>
        <v>-9.1950891345504718E-15</v>
      </c>
      <c r="AD61" s="9">
        <f t="shared" si="64"/>
        <v>414.2877600000009</v>
      </c>
      <c r="AE61" s="58" t="str">
        <f t="shared" si="65"/>
        <v/>
      </c>
      <c r="AF61" s="58" t="str">
        <f t="shared" si="66"/>
        <v/>
      </c>
      <c r="AG61" s="109" t="str">
        <f t="shared" si="67"/>
        <v/>
      </c>
      <c r="AH61" s="109" t="str">
        <f t="shared" si="68"/>
        <v/>
      </c>
      <c r="AI61" s="110" t="str">
        <f t="shared" si="69"/>
        <v/>
      </c>
      <c r="AJ61" s="1" t="str">
        <f t="shared" si="17"/>
        <v>No</v>
      </c>
      <c r="AK61" s="1" t="str">
        <f t="shared" si="18"/>
        <v>No</v>
      </c>
      <c r="AL61" s="8" t="s">
        <v>341</v>
      </c>
      <c r="AM61" s="60">
        <v>0</v>
      </c>
      <c r="AN61" s="60">
        <v>0</v>
      </c>
      <c r="AO61" s="60">
        <v>0</v>
      </c>
      <c r="AP61" s="61">
        <f t="shared" si="70"/>
        <v>0</v>
      </c>
      <c r="AQ61" s="62">
        <f t="shared" si="71"/>
        <v>0</v>
      </c>
      <c r="AR61" s="62">
        <v>0</v>
      </c>
      <c r="AS61" s="60">
        <v>0</v>
      </c>
      <c r="AT61" s="60">
        <v>0</v>
      </c>
      <c r="AU61" s="61">
        <f t="shared" si="57"/>
        <v>0</v>
      </c>
      <c r="AV61" s="62">
        <f t="shared" si="72"/>
        <v>0</v>
      </c>
      <c r="AW61" s="62">
        <f t="shared" si="73"/>
        <v>0</v>
      </c>
      <c r="AX61" s="62">
        <f t="shared" si="74"/>
        <v>0</v>
      </c>
      <c r="AY61" s="62">
        <f t="shared" si="75"/>
        <v>0</v>
      </c>
      <c r="AZ61" s="116">
        <f t="shared" si="76"/>
        <v>0</v>
      </c>
      <c r="BA61" s="62">
        <f t="shared" si="77"/>
        <v>0</v>
      </c>
      <c r="BB61" s="64" t="str">
        <f t="shared" si="78"/>
        <v/>
      </c>
      <c r="BC61" s="64" t="str">
        <f t="shared" si="79"/>
        <v/>
      </c>
      <c r="BD61" s="82" t="str">
        <f t="shared" si="80"/>
        <v/>
      </c>
      <c r="BE61" s="117" t="str">
        <f t="shared" si="81"/>
        <v/>
      </c>
      <c r="BF61" s="64" t="str">
        <f t="shared" si="82"/>
        <v/>
      </c>
      <c r="BG61" s="2" t="str">
        <f t="shared" si="56"/>
        <v>No</v>
      </c>
      <c r="BH61" s="24" t="s">
        <v>96</v>
      </c>
      <c r="BI61" s="24" t="s">
        <v>96</v>
      </c>
      <c r="BJ61" s="24" t="s">
        <v>96</v>
      </c>
      <c r="BK61" s="24" t="s">
        <v>96</v>
      </c>
      <c r="BL61" s="25" t="s">
        <v>297</v>
      </c>
      <c r="BM61" s="23" t="s">
        <v>76</v>
      </c>
    </row>
    <row r="62" spans="1:65" ht="120" x14ac:dyDescent="0.25">
      <c r="C62" s="8" t="s">
        <v>504</v>
      </c>
      <c r="D62" s="52" t="s">
        <v>239</v>
      </c>
      <c r="E62" s="53" t="s">
        <v>151</v>
      </c>
      <c r="F62" s="19" t="s">
        <v>152</v>
      </c>
      <c r="G62" s="19" t="s">
        <v>644</v>
      </c>
      <c r="H62" s="19" t="s">
        <v>153</v>
      </c>
      <c r="I62" s="147" t="s">
        <v>103</v>
      </c>
      <c r="J62" s="108" t="s">
        <v>76</v>
      </c>
      <c r="K62" s="8" t="s">
        <v>76</v>
      </c>
      <c r="L62" s="21" t="s">
        <v>76</v>
      </c>
      <c r="M62" s="1" t="s">
        <v>77</v>
      </c>
      <c r="N62" s="1" t="s">
        <v>78</v>
      </c>
      <c r="O62" s="1" t="s">
        <v>79</v>
      </c>
      <c r="P62" s="68">
        <v>43633</v>
      </c>
      <c r="Q62" s="56">
        <v>43633.287850000008</v>
      </c>
      <c r="R62" s="55">
        <v>43633.287850000001</v>
      </c>
      <c r="S62" s="90">
        <v>44287.787165944472</v>
      </c>
      <c r="T62" s="9">
        <f t="shared" si="58"/>
        <v>175187.36286594448</v>
      </c>
      <c r="U62" s="96">
        <v>67704</v>
      </c>
      <c r="V62" s="90">
        <v>50137.198899999996</v>
      </c>
      <c r="W62" s="90">
        <v>33452.144460000003</v>
      </c>
      <c r="X62" s="90">
        <v>39128.580610000005</v>
      </c>
      <c r="Y62" s="9">
        <f t="shared" si="59"/>
        <v>190421.92397</v>
      </c>
      <c r="Z62" s="9">
        <f t="shared" si="60"/>
        <v>24071</v>
      </c>
      <c r="AA62" s="9">
        <f t="shared" si="61"/>
        <v>6503.9110499999879</v>
      </c>
      <c r="AB62" s="57">
        <f t="shared" si="62"/>
        <v>-10181.143389999997</v>
      </c>
      <c r="AC62" s="57">
        <f t="shared" si="63"/>
        <v>-5159.2065559444673</v>
      </c>
      <c r="AD62" s="9">
        <f t="shared" si="64"/>
        <v>15234.561104055523</v>
      </c>
      <c r="AE62" s="58">
        <f t="shared" si="65"/>
        <v>0.55166960786560626</v>
      </c>
      <c r="AF62" s="58">
        <f t="shared" si="66"/>
        <v>0.14905846821258936</v>
      </c>
      <c r="AG62" s="59">
        <f t="shared" si="67"/>
        <v>-0.23333431633664978</v>
      </c>
      <c r="AH62" s="84">
        <f t="shared" si="68"/>
        <v>-0.11649275988012536</v>
      </c>
      <c r="AI62" s="85">
        <f t="shared" si="69"/>
        <v>8.6961529957575737E-2</v>
      </c>
      <c r="AJ62" s="1" t="str">
        <f t="shared" si="17"/>
        <v>No</v>
      </c>
      <c r="AK62" s="1" t="str">
        <f t="shared" si="18"/>
        <v>No</v>
      </c>
      <c r="AL62" s="8" t="s">
        <v>92</v>
      </c>
      <c r="AM62" s="70">
        <v>0</v>
      </c>
      <c r="AN62" s="70">
        <v>0</v>
      </c>
      <c r="AO62" s="70">
        <v>0</v>
      </c>
      <c r="AP62" s="61">
        <f t="shared" si="70"/>
        <v>0</v>
      </c>
      <c r="AQ62" s="71">
        <f t="shared" si="71"/>
        <v>0</v>
      </c>
      <c r="AR62" s="71">
        <v>0</v>
      </c>
      <c r="AS62" s="70">
        <v>0</v>
      </c>
      <c r="AT62" s="70">
        <v>0</v>
      </c>
      <c r="AU62" s="61">
        <f t="shared" si="57"/>
        <v>0</v>
      </c>
      <c r="AV62" s="71">
        <f t="shared" si="72"/>
        <v>0</v>
      </c>
      <c r="AW62" s="71">
        <f t="shared" si="73"/>
        <v>0</v>
      </c>
      <c r="AX62" s="71">
        <f t="shared" si="74"/>
        <v>0</v>
      </c>
      <c r="AY62" s="71">
        <f t="shared" si="75"/>
        <v>0</v>
      </c>
      <c r="AZ62" s="63">
        <f t="shared" si="76"/>
        <v>0</v>
      </c>
      <c r="BA62" s="71">
        <f t="shared" si="77"/>
        <v>0</v>
      </c>
      <c r="BB62" s="10" t="str">
        <f t="shared" si="78"/>
        <v/>
      </c>
      <c r="BC62" s="10" t="str">
        <f t="shared" si="79"/>
        <v/>
      </c>
      <c r="BD62" s="83" t="str">
        <f t="shared" si="80"/>
        <v/>
      </c>
      <c r="BE62" s="65" t="str">
        <f t="shared" si="81"/>
        <v/>
      </c>
      <c r="BF62" s="10" t="str">
        <f t="shared" si="82"/>
        <v/>
      </c>
      <c r="BG62" s="2" t="str">
        <f t="shared" si="56"/>
        <v>No</v>
      </c>
      <c r="BH62" s="22" t="s">
        <v>104</v>
      </c>
      <c r="BI62" s="22" t="s">
        <v>104</v>
      </c>
      <c r="BJ62" s="22" t="s">
        <v>104</v>
      </c>
      <c r="BK62" s="22" t="s">
        <v>116</v>
      </c>
      <c r="BL62" s="23" t="s">
        <v>615</v>
      </c>
      <c r="BM62" s="23" t="s">
        <v>76</v>
      </c>
    </row>
    <row r="63" spans="1:65" ht="180" x14ac:dyDescent="0.25">
      <c r="C63" s="8" t="s">
        <v>504</v>
      </c>
      <c r="D63" s="52" t="s">
        <v>239</v>
      </c>
      <c r="E63" s="53" t="s">
        <v>154</v>
      </c>
      <c r="F63" s="19" t="s">
        <v>155</v>
      </c>
      <c r="G63" s="19" t="s">
        <v>649</v>
      </c>
      <c r="H63" s="19" t="s">
        <v>156</v>
      </c>
      <c r="I63" s="108" t="s">
        <v>119</v>
      </c>
      <c r="J63" s="108" t="s">
        <v>76</v>
      </c>
      <c r="K63" s="8" t="s">
        <v>120</v>
      </c>
      <c r="L63" s="21" t="s">
        <v>157</v>
      </c>
      <c r="M63" s="1" t="s">
        <v>77</v>
      </c>
      <c r="N63" s="1" t="s">
        <v>78</v>
      </c>
      <c r="O63" s="1" t="s">
        <v>79</v>
      </c>
      <c r="P63" s="55">
        <v>46330</v>
      </c>
      <c r="Q63" s="56">
        <v>46330.15079</v>
      </c>
      <c r="R63" s="55">
        <v>46330.15079</v>
      </c>
      <c r="S63" s="90">
        <v>47025.103054950654</v>
      </c>
      <c r="T63" s="9">
        <f t="shared" si="58"/>
        <v>186015.40463495065</v>
      </c>
      <c r="U63" s="95">
        <v>35256</v>
      </c>
      <c r="V63" s="90">
        <v>29018.328259999995</v>
      </c>
      <c r="W63" s="90">
        <v>42189.554420000008</v>
      </c>
      <c r="X63" s="90">
        <v>42483.481420000004</v>
      </c>
      <c r="Y63" s="9">
        <f t="shared" si="59"/>
        <v>148947.36410000001</v>
      </c>
      <c r="Z63" s="9">
        <f t="shared" si="60"/>
        <v>-11074</v>
      </c>
      <c r="AA63" s="9">
        <f t="shared" si="61"/>
        <v>-17311.822530000005</v>
      </c>
      <c r="AB63" s="57">
        <f t="shared" si="62"/>
        <v>-4140.596369999992</v>
      </c>
      <c r="AC63" s="57">
        <f t="shared" si="63"/>
        <v>-4541.6216349506503</v>
      </c>
      <c r="AD63" s="9">
        <f t="shared" si="64"/>
        <v>-37068.040534950647</v>
      </c>
      <c r="AE63" s="58">
        <f t="shared" si="65"/>
        <v>-0.23902439024390243</v>
      </c>
      <c r="AF63" s="58">
        <f t="shared" si="66"/>
        <v>-0.37366212358058254</v>
      </c>
      <c r="AG63" s="59">
        <f t="shared" si="67"/>
        <v>-8.9371528030806821E-2</v>
      </c>
      <c r="AH63" s="84">
        <f t="shared" si="68"/>
        <v>-9.6578664158238833E-2</v>
      </c>
      <c r="AI63" s="85">
        <f t="shared" si="69"/>
        <v>-0.19927403651162925</v>
      </c>
      <c r="AJ63" s="1" t="str">
        <f t="shared" si="17"/>
        <v>No</v>
      </c>
      <c r="AK63" s="1" t="str">
        <f t="shared" si="18"/>
        <v>No</v>
      </c>
      <c r="AL63" s="8" t="s">
        <v>92</v>
      </c>
      <c r="AM63" s="60">
        <v>0</v>
      </c>
      <c r="AN63" s="60">
        <v>0</v>
      </c>
      <c r="AO63" s="60">
        <v>0</v>
      </c>
      <c r="AP63" s="61">
        <f t="shared" si="70"/>
        <v>0</v>
      </c>
      <c r="AQ63" s="62">
        <f t="shared" si="71"/>
        <v>0</v>
      </c>
      <c r="AR63" s="62">
        <v>0</v>
      </c>
      <c r="AS63" s="60">
        <v>0</v>
      </c>
      <c r="AT63" s="60">
        <v>0</v>
      </c>
      <c r="AU63" s="61">
        <f t="shared" si="57"/>
        <v>0</v>
      </c>
      <c r="AV63" s="62">
        <f t="shared" si="72"/>
        <v>0</v>
      </c>
      <c r="AW63" s="62">
        <f t="shared" si="73"/>
        <v>0</v>
      </c>
      <c r="AX63" s="62">
        <f t="shared" si="74"/>
        <v>0</v>
      </c>
      <c r="AY63" s="62">
        <f t="shared" si="75"/>
        <v>0</v>
      </c>
      <c r="AZ63" s="63">
        <f t="shared" si="76"/>
        <v>0</v>
      </c>
      <c r="BA63" s="62">
        <f t="shared" si="77"/>
        <v>0</v>
      </c>
      <c r="BB63" s="64" t="str">
        <f t="shared" si="78"/>
        <v/>
      </c>
      <c r="BC63" s="64" t="str">
        <f t="shared" si="79"/>
        <v/>
      </c>
      <c r="BD63" s="82" t="str">
        <f t="shared" si="80"/>
        <v/>
      </c>
      <c r="BE63" s="65" t="str">
        <f t="shared" si="81"/>
        <v/>
      </c>
      <c r="BF63" s="64" t="str">
        <f t="shared" si="82"/>
        <v/>
      </c>
      <c r="BG63" s="2" t="str">
        <f t="shared" si="56"/>
        <v>No</v>
      </c>
      <c r="BH63" s="22" t="s">
        <v>81</v>
      </c>
      <c r="BI63" s="22" t="s">
        <v>81</v>
      </c>
      <c r="BJ63" s="22" t="s">
        <v>81</v>
      </c>
      <c r="BK63" s="22" t="s">
        <v>82</v>
      </c>
      <c r="BL63" s="23" t="s">
        <v>512</v>
      </c>
      <c r="BM63" s="23" t="s">
        <v>76</v>
      </c>
    </row>
    <row r="64" spans="1:65" ht="150" x14ac:dyDescent="0.25">
      <c r="C64" s="8" t="s">
        <v>504</v>
      </c>
      <c r="D64" s="52" t="s">
        <v>240</v>
      </c>
      <c r="E64" s="53" t="s">
        <v>414</v>
      </c>
      <c r="F64" s="19" t="s">
        <v>632</v>
      </c>
      <c r="G64" s="19" t="s">
        <v>640</v>
      </c>
      <c r="H64" s="19" t="s">
        <v>415</v>
      </c>
      <c r="I64" s="147" t="s">
        <v>416</v>
      </c>
      <c r="J64" s="108" t="s">
        <v>76</v>
      </c>
      <c r="K64" s="8" t="s">
        <v>76</v>
      </c>
      <c r="L64" s="54" t="s">
        <v>76</v>
      </c>
      <c r="M64" s="1" t="s">
        <v>77</v>
      </c>
      <c r="N64" s="1" t="s">
        <v>78</v>
      </c>
      <c r="O64" s="1" t="s">
        <v>79</v>
      </c>
      <c r="P64" s="56">
        <v>262619.31695999991</v>
      </c>
      <c r="Q64" s="56">
        <v>262619.31695999991</v>
      </c>
      <c r="R64" s="55">
        <v>264606.78498000005</v>
      </c>
      <c r="S64" s="90">
        <v>268575.88671241613</v>
      </c>
      <c r="T64" s="9">
        <f t="shared" si="58"/>
        <v>1058421.305612416</v>
      </c>
      <c r="U64" s="95">
        <v>203429</v>
      </c>
      <c r="V64" s="90">
        <v>113024.19342999996</v>
      </c>
      <c r="W64" s="90">
        <v>60012.686349996235</v>
      </c>
      <c r="X64" s="90">
        <v>76821.541479999956</v>
      </c>
      <c r="Y64" s="9">
        <f t="shared" si="59"/>
        <v>453287.42125999619</v>
      </c>
      <c r="Z64" s="9">
        <f t="shared" si="60"/>
        <v>-59190.316959999909</v>
      </c>
      <c r="AA64" s="9">
        <f t="shared" si="61"/>
        <v>-149595.12352999995</v>
      </c>
      <c r="AB64" s="9">
        <f t="shared" si="62"/>
        <v>-204594.09863000381</v>
      </c>
      <c r="AC64" s="57">
        <f t="shared" si="63"/>
        <v>-191754.34523241618</v>
      </c>
      <c r="AD64" s="9">
        <f t="shared" si="64"/>
        <v>-605133.88435241987</v>
      </c>
      <c r="AE64" s="58">
        <f t="shared" si="65"/>
        <v>-0.22538447531266448</v>
      </c>
      <c r="AF64" s="58">
        <f t="shared" si="66"/>
        <v>-0.56962726604298153</v>
      </c>
      <c r="AG64" s="59">
        <f t="shared" si="67"/>
        <v>-0.77320050068053914</v>
      </c>
      <c r="AH64" s="59">
        <f t="shared" si="68"/>
        <v>-0.71396709354530252</v>
      </c>
      <c r="AI64" s="69">
        <f t="shared" si="69"/>
        <v>-0.57173252384813034</v>
      </c>
      <c r="AJ64" s="1" t="str">
        <f t="shared" si="17"/>
        <v>Yes</v>
      </c>
      <c r="AK64" s="1" t="str">
        <f t="shared" si="18"/>
        <v>Yes</v>
      </c>
      <c r="AL64" s="8" t="s">
        <v>92</v>
      </c>
      <c r="AM64" s="60">
        <v>0</v>
      </c>
      <c r="AN64" s="60">
        <v>0</v>
      </c>
      <c r="AO64" s="60">
        <v>0</v>
      </c>
      <c r="AP64" s="61">
        <f t="shared" si="70"/>
        <v>0</v>
      </c>
      <c r="AQ64" s="62">
        <f t="shared" si="71"/>
        <v>0</v>
      </c>
      <c r="AR64" s="62">
        <v>0</v>
      </c>
      <c r="AS64" s="60">
        <v>0</v>
      </c>
      <c r="AT64" s="60">
        <v>0</v>
      </c>
      <c r="AU64" s="61">
        <f t="shared" si="57"/>
        <v>0</v>
      </c>
      <c r="AV64" s="62">
        <f t="shared" si="72"/>
        <v>0</v>
      </c>
      <c r="AW64" s="62">
        <f t="shared" si="73"/>
        <v>0</v>
      </c>
      <c r="AX64" s="62">
        <f t="shared" si="74"/>
        <v>0</v>
      </c>
      <c r="AY64" s="62">
        <f t="shared" si="75"/>
        <v>0</v>
      </c>
      <c r="AZ64" s="63">
        <f t="shared" si="76"/>
        <v>0</v>
      </c>
      <c r="BA64" s="62">
        <f t="shared" si="77"/>
        <v>0</v>
      </c>
      <c r="BB64" s="64" t="str">
        <f t="shared" si="78"/>
        <v/>
      </c>
      <c r="BC64" s="64" t="str">
        <f t="shared" si="79"/>
        <v/>
      </c>
      <c r="BD64" s="82" t="str">
        <f t="shared" si="80"/>
        <v/>
      </c>
      <c r="BE64" s="65" t="str">
        <f t="shared" si="81"/>
        <v/>
      </c>
      <c r="BF64" s="64" t="str">
        <f t="shared" si="82"/>
        <v/>
      </c>
      <c r="BG64" s="2" t="str">
        <f t="shared" si="56"/>
        <v>No</v>
      </c>
      <c r="BH64" s="22" t="s">
        <v>104</v>
      </c>
      <c r="BI64" s="22" t="s">
        <v>104</v>
      </c>
      <c r="BJ64" s="22" t="s">
        <v>104</v>
      </c>
      <c r="BK64" s="22" t="s">
        <v>116</v>
      </c>
      <c r="BL64" s="23" t="s">
        <v>555</v>
      </c>
      <c r="BM64" s="23" t="s">
        <v>593</v>
      </c>
    </row>
    <row r="65" spans="3:65" ht="210" x14ac:dyDescent="0.25">
      <c r="C65" s="8" t="s">
        <v>504</v>
      </c>
      <c r="D65" s="52" t="s">
        <v>237</v>
      </c>
      <c r="E65" s="53" t="s">
        <v>342</v>
      </c>
      <c r="F65" s="19" t="s">
        <v>343</v>
      </c>
      <c r="G65" s="19" t="s">
        <v>688</v>
      </c>
      <c r="H65" s="19" t="s">
        <v>344</v>
      </c>
      <c r="I65" s="108" t="s">
        <v>295</v>
      </c>
      <c r="J65" s="108" t="s">
        <v>76</v>
      </c>
      <c r="K65" s="2" t="s">
        <v>170</v>
      </c>
      <c r="L65" s="21" t="s">
        <v>345</v>
      </c>
      <c r="M65" s="1" t="s">
        <v>77</v>
      </c>
      <c r="N65" s="1" t="s">
        <v>78</v>
      </c>
      <c r="O65" s="1" t="s">
        <v>79</v>
      </c>
      <c r="P65" s="55">
        <v>5334</v>
      </c>
      <c r="Q65" s="56">
        <v>5518.2351105468906</v>
      </c>
      <c r="R65" s="55">
        <v>0</v>
      </c>
      <c r="S65" s="90">
        <v>0</v>
      </c>
      <c r="T65" s="9">
        <f t="shared" si="58"/>
        <v>10852.235110546892</v>
      </c>
      <c r="U65" s="95">
        <v>7891</v>
      </c>
      <c r="V65" s="90">
        <v>17586.21324999999</v>
      </c>
      <c r="W65" s="90">
        <v>7065.8835400000044</v>
      </c>
      <c r="X65" s="90">
        <v>1620.8200900000056</v>
      </c>
      <c r="Y65" s="9">
        <f t="shared" si="59"/>
        <v>34163.916880000004</v>
      </c>
      <c r="Z65" s="9">
        <f t="shared" si="60"/>
        <v>2557</v>
      </c>
      <c r="AA65" s="9">
        <f t="shared" si="61"/>
        <v>12067.978139453098</v>
      </c>
      <c r="AB65" s="57">
        <f t="shared" si="62"/>
        <v>7065.8835400000044</v>
      </c>
      <c r="AC65" s="57">
        <f t="shared" si="63"/>
        <v>1620.8200900000056</v>
      </c>
      <c r="AD65" s="9">
        <f t="shared" si="64"/>
        <v>23311.681769453109</v>
      </c>
      <c r="AE65" s="58">
        <f t="shared" si="65"/>
        <v>0.47937757780277468</v>
      </c>
      <c r="AF65" s="58">
        <f t="shared" si="66"/>
        <v>2.1869271420472494</v>
      </c>
      <c r="AG65" s="109" t="str">
        <f t="shared" si="67"/>
        <v/>
      </c>
      <c r="AH65" s="109" t="str">
        <f t="shared" si="68"/>
        <v/>
      </c>
      <c r="AI65" s="110">
        <f t="shared" si="69"/>
        <v>2.1480995879638964</v>
      </c>
      <c r="AJ65" s="1" t="str">
        <f t="shared" si="17"/>
        <v>No</v>
      </c>
      <c r="AK65" s="1" t="str">
        <f t="shared" si="18"/>
        <v>No</v>
      </c>
      <c r="AL65" s="8" t="s">
        <v>346</v>
      </c>
      <c r="AM65" s="60">
        <v>34</v>
      </c>
      <c r="AN65" s="60">
        <v>34</v>
      </c>
      <c r="AO65" s="60">
        <v>0</v>
      </c>
      <c r="AP65" s="124">
        <f t="shared" si="70"/>
        <v>0</v>
      </c>
      <c r="AQ65" s="62">
        <f t="shared" si="71"/>
        <v>68</v>
      </c>
      <c r="AR65" s="62">
        <v>95</v>
      </c>
      <c r="AS65" s="60">
        <v>117</v>
      </c>
      <c r="AT65" s="20">
        <v>29</v>
      </c>
      <c r="AU65" s="1">
        <v>11</v>
      </c>
      <c r="AV65" s="62">
        <f t="shared" si="72"/>
        <v>252</v>
      </c>
      <c r="AW65" s="62">
        <f t="shared" si="73"/>
        <v>61</v>
      </c>
      <c r="AX65" s="62">
        <f t="shared" si="74"/>
        <v>83</v>
      </c>
      <c r="AY65" s="62">
        <f t="shared" si="75"/>
        <v>29</v>
      </c>
      <c r="AZ65" s="63">
        <f t="shared" si="76"/>
        <v>11</v>
      </c>
      <c r="BA65" s="62">
        <f t="shared" si="77"/>
        <v>184</v>
      </c>
      <c r="BB65" s="64">
        <f t="shared" si="78"/>
        <v>1.7941176470588236</v>
      </c>
      <c r="BC65" s="64">
        <f t="shared" si="79"/>
        <v>2.4411764705882355</v>
      </c>
      <c r="BD65" s="82" t="str">
        <f t="shared" si="80"/>
        <v/>
      </c>
      <c r="BE65" s="65" t="str">
        <f t="shared" si="81"/>
        <v/>
      </c>
      <c r="BF65" s="64">
        <f t="shared" si="82"/>
        <v>2.7058823529411766</v>
      </c>
      <c r="BG65" s="2" t="str">
        <f t="shared" si="56"/>
        <v>No</v>
      </c>
      <c r="BH65" s="22" t="s">
        <v>172</v>
      </c>
      <c r="BI65" s="22" t="s">
        <v>81</v>
      </c>
      <c r="BJ65" s="22" t="s">
        <v>172</v>
      </c>
      <c r="BK65" s="22" t="s">
        <v>495</v>
      </c>
      <c r="BL65" s="23" t="s">
        <v>590</v>
      </c>
      <c r="BM65" s="23" t="s">
        <v>76</v>
      </c>
    </row>
    <row r="66" spans="3:65" ht="45" x14ac:dyDescent="0.25">
      <c r="C66" s="8" t="s">
        <v>504</v>
      </c>
      <c r="D66" s="52" t="s">
        <v>238</v>
      </c>
      <c r="E66" s="66" t="s">
        <v>197</v>
      </c>
      <c r="F66" s="19" t="s">
        <v>510</v>
      </c>
      <c r="G66" s="19" t="s">
        <v>645</v>
      </c>
      <c r="H66" s="19" t="s">
        <v>194</v>
      </c>
      <c r="I66" s="108" t="s">
        <v>195</v>
      </c>
      <c r="J66" s="108" t="s">
        <v>76</v>
      </c>
      <c r="K66" s="8" t="s">
        <v>198</v>
      </c>
      <c r="L66" s="67" t="s">
        <v>199</v>
      </c>
      <c r="M66" s="1" t="s">
        <v>88</v>
      </c>
      <c r="N66" s="1" t="s">
        <v>78</v>
      </c>
      <c r="O66" s="1" t="s">
        <v>79</v>
      </c>
      <c r="P66" s="68">
        <v>0</v>
      </c>
      <c r="Q66" s="68">
        <v>0</v>
      </c>
      <c r="R66" s="68">
        <v>0</v>
      </c>
      <c r="S66" s="91">
        <v>0</v>
      </c>
      <c r="T66" s="9">
        <f t="shared" si="58"/>
        <v>0</v>
      </c>
      <c r="U66" s="95">
        <v>1207</v>
      </c>
      <c r="V66" s="90">
        <v>347</v>
      </c>
      <c r="W66" s="90">
        <v>176.36073999999999</v>
      </c>
      <c r="X66" s="90">
        <v>758.68497000000059</v>
      </c>
      <c r="Y66" s="9">
        <f t="shared" si="59"/>
        <v>2489.0457100000008</v>
      </c>
      <c r="Z66" s="9">
        <f t="shared" si="60"/>
        <v>1207</v>
      </c>
      <c r="AA66" s="9">
        <f t="shared" si="61"/>
        <v>347</v>
      </c>
      <c r="AB66" s="57">
        <f t="shared" si="62"/>
        <v>176.36073999999999</v>
      </c>
      <c r="AC66" s="57">
        <f t="shared" si="63"/>
        <v>758.68497000000059</v>
      </c>
      <c r="AD66" s="9">
        <f t="shared" si="64"/>
        <v>2489.0457100000008</v>
      </c>
      <c r="AE66" s="58" t="str">
        <f t="shared" si="65"/>
        <v/>
      </c>
      <c r="AF66" s="58" t="str">
        <f t="shared" si="66"/>
        <v/>
      </c>
      <c r="AG66" s="59" t="str">
        <f t="shared" si="67"/>
        <v/>
      </c>
      <c r="AH66" s="59" t="str">
        <f t="shared" si="68"/>
        <v/>
      </c>
      <c r="AI66" s="69" t="str">
        <f t="shared" si="69"/>
        <v/>
      </c>
      <c r="AJ66" s="1" t="str">
        <f t="shared" si="17"/>
        <v>No</v>
      </c>
      <c r="AK66" s="1" t="str">
        <f t="shared" si="18"/>
        <v>No</v>
      </c>
      <c r="AL66" s="8">
        <v>0</v>
      </c>
      <c r="AM66" s="70">
        <v>0</v>
      </c>
      <c r="AN66" s="70">
        <v>0</v>
      </c>
      <c r="AO66" s="70">
        <v>0</v>
      </c>
      <c r="AP66" s="61">
        <f t="shared" si="70"/>
        <v>0</v>
      </c>
      <c r="AQ66" s="71">
        <f t="shared" si="71"/>
        <v>0</v>
      </c>
      <c r="AR66" s="71">
        <v>0</v>
      </c>
      <c r="AS66" s="70">
        <v>0</v>
      </c>
      <c r="AT66" s="70">
        <v>0</v>
      </c>
      <c r="AU66" s="61">
        <f t="shared" ref="AU66:AU85" si="83">AT66</f>
        <v>0</v>
      </c>
      <c r="AV66" s="71">
        <f t="shared" si="72"/>
        <v>0</v>
      </c>
      <c r="AW66" s="71">
        <f t="shared" si="73"/>
        <v>0</v>
      </c>
      <c r="AX66" s="71">
        <f t="shared" si="74"/>
        <v>0</v>
      </c>
      <c r="AY66" s="71">
        <f t="shared" si="75"/>
        <v>0</v>
      </c>
      <c r="AZ66" s="63">
        <f t="shared" si="76"/>
        <v>0</v>
      </c>
      <c r="BA66" s="71">
        <f t="shared" si="77"/>
        <v>0</v>
      </c>
      <c r="BB66" s="10" t="str">
        <f t="shared" si="78"/>
        <v/>
      </c>
      <c r="BC66" s="10" t="str">
        <f t="shared" si="79"/>
        <v/>
      </c>
      <c r="BD66" s="83" t="str">
        <f t="shared" si="80"/>
        <v/>
      </c>
      <c r="BE66" s="65" t="str">
        <f t="shared" si="81"/>
        <v/>
      </c>
      <c r="BF66" s="10" t="str">
        <f t="shared" si="82"/>
        <v/>
      </c>
      <c r="BG66" s="2" t="str">
        <f t="shared" si="56"/>
        <v>No</v>
      </c>
      <c r="BH66" s="22" t="s">
        <v>81</v>
      </c>
      <c r="BI66" s="22" t="s">
        <v>81</v>
      </c>
      <c r="BJ66" s="22" t="s">
        <v>81</v>
      </c>
      <c r="BK66" s="22" t="s">
        <v>82</v>
      </c>
      <c r="BL66" s="23" t="s">
        <v>76</v>
      </c>
      <c r="BM66" s="23" t="s">
        <v>76</v>
      </c>
    </row>
    <row r="67" spans="3:65" ht="45" x14ac:dyDescent="0.25">
      <c r="C67" s="8" t="s">
        <v>504</v>
      </c>
      <c r="D67" s="52" t="s">
        <v>238</v>
      </c>
      <c r="E67" s="66" t="s">
        <v>197</v>
      </c>
      <c r="F67" s="19" t="s">
        <v>510</v>
      </c>
      <c r="G67" s="19" t="s">
        <v>645</v>
      </c>
      <c r="H67" s="19" t="s">
        <v>194</v>
      </c>
      <c r="I67" s="108" t="s">
        <v>195</v>
      </c>
      <c r="J67" s="108" t="s">
        <v>76</v>
      </c>
      <c r="K67" s="8" t="s">
        <v>198</v>
      </c>
      <c r="L67" s="67" t="s">
        <v>200</v>
      </c>
      <c r="M67" s="1" t="s">
        <v>88</v>
      </c>
      <c r="N67" s="1" t="s">
        <v>78</v>
      </c>
      <c r="O67" s="1" t="s">
        <v>79</v>
      </c>
      <c r="P67" s="68">
        <v>250</v>
      </c>
      <c r="Q67" s="68">
        <v>250</v>
      </c>
      <c r="R67" s="68">
        <v>250</v>
      </c>
      <c r="S67" s="90">
        <v>253.74999999994191</v>
      </c>
      <c r="T67" s="9">
        <f t="shared" si="58"/>
        <v>1003.7499999999419</v>
      </c>
      <c r="U67" s="95">
        <v>237</v>
      </c>
      <c r="V67" s="90">
        <v>421</v>
      </c>
      <c r="W67" s="90">
        <v>0</v>
      </c>
      <c r="X67" s="90">
        <v>7.9535300000000211</v>
      </c>
      <c r="Y67" s="9">
        <f t="shared" si="59"/>
        <v>665.95353</v>
      </c>
      <c r="Z67" s="9">
        <f t="shared" si="60"/>
        <v>-13</v>
      </c>
      <c r="AA67" s="9">
        <f t="shared" si="61"/>
        <v>171</v>
      </c>
      <c r="AB67" s="57">
        <f t="shared" si="62"/>
        <v>-250</v>
      </c>
      <c r="AC67" s="57">
        <f t="shared" si="63"/>
        <v>-245.79646999994188</v>
      </c>
      <c r="AD67" s="9">
        <f t="shared" si="64"/>
        <v>-337.79646999994191</v>
      </c>
      <c r="AE67" s="58">
        <f t="shared" si="65"/>
        <v>-5.1999999999999998E-2</v>
      </c>
      <c r="AF67" s="58">
        <f t="shared" si="66"/>
        <v>0.68400000000000005</v>
      </c>
      <c r="AG67" s="59">
        <f t="shared" si="67"/>
        <v>-1</v>
      </c>
      <c r="AH67" s="59">
        <f t="shared" si="68"/>
        <v>-0.96865603940885969</v>
      </c>
      <c r="AI67" s="69">
        <f t="shared" si="69"/>
        <v>-0.33653446575338625</v>
      </c>
      <c r="AJ67" s="1" t="str">
        <f t="shared" si="17"/>
        <v>No</v>
      </c>
      <c r="AK67" s="1" t="str">
        <f t="shared" si="18"/>
        <v>No</v>
      </c>
      <c r="AL67" s="8">
        <v>0</v>
      </c>
      <c r="AM67" s="70">
        <v>0</v>
      </c>
      <c r="AN67" s="70">
        <v>0</v>
      </c>
      <c r="AO67" s="70">
        <v>0</v>
      </c>
      <c r="AP67" s="61">
        <f t="shared" si="70"/>
        <v>0</v>
      </c>
      <c r="AQ67" s="71">
        <f t="shared" si="71"/>
        <v>0</v>
      </c>
      <c r="AR67" s="71">
        <v>0</v>
      </c>
      <c r="AS67" s="70">
        <v>0</v>
      </c>
      <c r="AT67" s="70">
        <v>0</v>
      </c>
      <c r="AU67" s="61">
        <f t="shared" si="83"/>
        <v>0</v>
      </c>
      <c r="AV67" s="71">
        <f t="shared" si="72"/>
        <v>0</v>
      </c>
      <c r="AW67" s="71">
        <f t="shared" si="73"/>
        <v>0</v>
      </c>
      <c r="AX67" s="71">
        <f t="shared" si="74"/>
        <v>0</v>
      </c>
      <c r="AY67" s="71">
        <f t="shared" si="75"/>
        <v>0</v>
      </c>
      <c r="AZ67" s="63">
        <f t="shared" si="76"/>
        <v>0</v>
      </c>
      <c r="BA67" s="71">
        <f t="shared" si="77"/>
        <v>0</v>
      </c>
      <c r="BB67" s="10" t="str">
        <f t="shared" si="78"/>
        <v/>
      </c>
      <c r="BC67" s="10" t="str">
        <f t="shared" si="79"/>
        <v/>
      </c>
      <c r="BD67" s="83" t="str">
        <f t="shared" si="80"/>
        <v/>
      </c>
      <c r="BE67" s="65" t="str">
        <f t="shared" si="81"/>
        <v/>
      </c>
      <c r="BF67" s="10" t="str">
        <f t="shared" si="82"/>
        <v/>
      </c>
      <c r="BG67" s="2" t="str">
        <f t="shared" si="56"/>
        <v>No</v>
      </c>
      <c r="BH67" s="22" t="s">
        <v>81</v>
      </c>
      <c r="BI67" s="22" t="s">
        <v>81</v>
      </c>
      <c r="BJ67" s="22" t="s">
        <v>81</v>
      </c>
      <c r="BK67" s="22" t="s">
        <v>82</v>
      </c>
      <c r="BL67" s="23" t="s">
        <v>76</v>
      </c>
      <c r="BM67" s="23" t="s">
        <v>76</v>
      </c>
    </row>
    <row r="68" spans="3:65" ht="45" x14ac:dyDescent="0.25">
      <c r="C68" s="8" t="s">
        <v>504</v>
      </c>
      <c r="D68" s="52" t="s">
        <v>238</v>
      </c>
      <c r="E68" s="66" t="s">
        <v>197</v>
      </c>
      <c r="F68" s="19" t="s">
        <v>510</v>
      </c>
      <c r="G68" s="19" t="s">
        <v>645</v>
      </c>
      <c r="H68" s="19" t="s">
        <v>194</v>
      </c>
      <c r="I68" s="108" t="s">
        <v>195</v>
      </c>
      <c r="J68" s="108" t="s">
        <v>76</v>
      </c>
      <c r="K68" s="8" t="s">
        <v>198</v>
      </c>
      <c r="L68" s="67" t="s">
        <v>201</v>
      </c>
      <c r="M68" s="1" t="s">
        <v>88</v>
      </c>
      <c r="N68" s="1" t="s">
        <v>78</v>
      </c>
      <c r="O68" s="1" t="s">
        <v>79</v>
      </c>
      <c r="P68" s="68">
        <v>0</v>
      </c>
      <c r="Q68" s="68">
        <v>0</v>
      </c>
      <c r="R68" s="68">
        <v>0</v>
      </c>
      <c r="S68" s="91">
        <v>0</v>
      </c>
      <c r="T68" s="9">
        <f t="shared" si="58"/>
        <v>0</v>
      </c>
      <c r="U68" s="95">
        <v>3596</v>
      </c>
      <c r="V68" s="90">
        <v>1342</v>
      </c>
      <c r="W68" s="90">
        <v>1267.20606</v>
      </c>
      <c r="X68" s="90">
        <v>5365.7280299999966</v>
      </c>
      <c r="Y68" s="9">
        <f t="shared" si="59"/>
        <v>11570.934089999997</v>
      </c>
      <c r="Z68" s="9">
        <f t="shared" si="60"/>
        <v>3596</v>
      </c>
      <c r="AA68" s="9">
        <f t="shared" si="61"/>
        <v>1342</v>
      </c>
      <c r="AB68" s="57">
        <f t="shared" si="62"/>
        <v>1267.20606</v>
      </c>
      <c r="AC68" s="57">
        <f t="shared" si="63"/>
        <v>5365.7280299999966</v>
      </c>
      <c r="AD68" s="9">
        <f t="shared" si="64"/>
        <v>11570.934089999997</v>
      </c>
      <c r="AE68" s="58" t="str">
        <f t="shared" si="65"/>
        <v/>
      </c>
      <c r="AF68" s="58" t="str">
        <f t="shared" si="66"/>
        <v/>
      </c>
      <c r="AG68" s="59" t="str">
        <f t="shared" si="67"/>
        <v/>
      </c>
      <c r="AH68" s="59" t="str">
        <f t="shared" si="68"/>
        <v/>
      </c>
      <c r="AI68" s="69" t="str">
        <f t="shared" si="69"/>
        <v/>
      </c>
      <c r="AJ68" s="1" t="str">
        <f t="shared" si="17"/>
        <v>No</v>
      </c>
      <c r="AK68" s="1" t="str">
        <f t="shared" si="18"/>
        <v>No</v>
      </c>
      <c r="AL68" s="8">
        <v>0</v>
      </c>
      <c r="AM68" s="70">
        <v>0</v>
      </c>
      <c r="AN68" s="70">
        <v>0</v>
      </c>
      <c r="AO68" s="70">
        <v>0</v>
      </c>
      <c r="AP68" s="61">
        <f t="shared" si="70"/>
        <v>0</v>
      </c>
      <c r="AQ68" s="71">
        <f t="shared" si="71"/>
        <v>0</v>
      </c>
      <c r="AR68" s="71">
        <v>0</v>
      </c>
      <c r="AS68" s="70">
        <v>0</v>
      </c>
      <c r="AT68" s="70">
        <v>0</v>
      </c>
      <c r="AU68" s="61">
        <f t="shared" si="83"/>
        <v>0</v>
      </c>
      <c r="AV68" s="71">
        <f t="shared" si="72"/>
        <v>0</v>
      </c>
      <c r="AW68" s="71">
        <f t="shared" si="73"/>
        <v>0</v>
      </c>
      <c r="AX68" s="71">
        <f t="shared" si="74"/>
        <v>0</v>
      </c>
      <c r="AY68" s="71">
        <f t="shared" si="75"/>
        <v>0</v>
      </c>
      <c r="AZ68" s="63">
        <f t="shared" si="76"/>
        <v>0</v>
      </c>
      <c r="BA68" s="71">
        <f t="shared" si="77"/>
        <v>0</v>
      </c>
      <c r="BB68" s="10" t="str">
        <f t="shared" si="78"/>
        <v/>
      </c>
      <c r="BC68" s="10" t="str">
        <f t="shared" si="79"/>
        <v/>
      </c>
      <c r="BD68" s="83" t="str">
        <f t="shared" si="80"/>
        <v/>
      </c>
      <c r="BE68" s="65" t="str">
        <f t="shared" si="81"/>
        <v/>
      </c>
      <c r="BF68" s="10" t="str">
        <f t="shared" si="82"/>
        <v/>
      </c>
      <c r="BG68" s="2" t="str">
        <f t="shared" si="56"/>
        <v>No</v>
      </c>
      <c r="BH68" s="22" t="s">
        <v>81</v>
      </c>
      <c r="BI68" s="22" t="s">
        <v>81</v>
      </c>
      <c r="BJ68" s="22" t="s">
        <v>81</v>
      </c>
      <c r="BK68" s="22" t="s">
        <v>82</v>
      </c>
      <c r="BL68" s="23" t="s">
        <v>76</v>
      </c>
      <c r="BM68" s="23" t="s">
        <v>76</v>
      </c>
    </row>
    <row r="69" spans="3:65" ht="45" x14ac:dyDescent="0.25">
      <c r="C69" s="8" t="s">
        <v>504</v>
      </c>
      <c r="D69" s="52" t="s">
        <v>238</v>
      </c>
      <c r="E69" s="66" t="s">
        <v>197</v>
      </c>
      <c r="F69" s="19" t="s">
        <v>510</v>
      </c>
      <c r="G69" s="19" t="s">
        <v>645</v>
      </c>
      <c r="H69" s="19" t="s">
        <v>194</v>
      </c>
      <c r="I69" s="108" t="s">
        <v>195</v>
      </c>
      <c r="J69" s="108" t="s">
        <v>76</v>
      </c>
      <c r="K69" s="8" t="s">
        <v>198</v>
      </c>
      <c r="L69" s="67" t="s">
        <v>89</v>
      </c>
      <c r="M69" s="1" t="s">
        <v>88</v>
      </c>
      <c r="N69" s="1" t="s">
        <v>78</v>
      </c>
      <c r="O69" s="1" t="s">
        <v>79</v>
      </c>
      <c r="P69" s="68">
        <v>5937</v>
      </c>
      <c r="Q69" s="68">
        <v>5937</v>
      </c>
      <c r="R69" s="68">
        <v>5937</v>
      </c>
      <c r="S69" s="90">
        <v>6026.0549999986206</v>
      </c>
      <c r="T69" s="9">
        <f t="shared" si="58"/>
        <v>23837.054999998621</v>
      </c>
      <c r="U69" s="95">
        <v>8059</v>
      </c>
      <c r="V69" s="90">
        <v>9782.3318299999992</v>
      </c>
      <c r="W69" s="90">
        <v>8015.1460200000001</v>
      </c>
      <c r="X69" s="90">
        <v>19738.479329999995</v>
      </c>
      <c r="Y69" s="9">
        <f t="shared" si="59"/>
        <v>45594.957179999998</v>
      </c>
      <c r="Z69" s="9">
        <f t="shared" si="60"/>
        <v>2122</v>
      </c>
      <c r="AA69" s="9">
        <f t="shared" si="61"/>
        <v>3845.3318299999992</v>
      </c>
      <c r="AB69" s="57">
        <f t="shared" si="62"/>
        <v>2078.1460200000001</v>
      </c>
      <c r="AC69" s="57">
        <f t="shared" si="63"/>
        <v>13712.424330001373</v>
      </c>
      <c r="AD69" s="9">
        <f t="shared" si="64"/>
        <v>21757.902180001372</v>
      </c>
      <c r="AE69" s="58">
        <f t="shared" si="65"/>
        <v>0.35741957217449888</v>
      </c>
      <c r="AF69" s="58">
        <f t="shared" si="66"/>
        <v>0.64768937678962424</v>
      </c>
      <c r="AG69" s="59">
        <f t="shared" si="67"/>
        <v>0.35003301667508846</v>
      </c>
      <c r="AH69" s="59">
        <f t="shared" si="68"/>
        <v>2.2755225981184228</v>
      </c>
      <c r="AI69" s="69">
        <f t="shared" si="69"/>
        <v>0.9127764390358889</v>
      </c>
      <c r="AJ69" s="1" t="str">
        <f t="shared" si="17"/>
        <v>No</v>
      </c>
      <c r="AK69" s="1" t="str">
        <f t="shared" si="18"/>
        <v>Yes</v>
      </c>
      <c r="AL69" s="8">
        <v>0</v>
      </c>
      <c r="AM69" s="70">
        <v>0</v>
      </c>
      <c r="AN69" s="70">
        <v>0</v>
      </c>
      <c r="AO69" s="70">
        <v>0</v>
      </c>
      <c r="AP69" s="61">
        <f t="shared" si="70"/>
        <v>0</v>
      </c>
      <c r="AQ69" s="71">
        <f t="shared" si="71"/>
        <v>0</v>
      </c>
      <c r="AR69" s="71">
        <v>0</v>
      </c>
      <c r="AS69" s="70">
        <v>0</v>
      </c>
      <c r="AT69" s="70">
        <v>0</v>
      </c>
      <c r="AU69" s="61">
        <f t="shared" si="83"/>
        <v>0</v>
      </c>
      <c r="AV69" s="71">
        <f t="shared" si="72"/>
        <v>0</v>
      </c>
      <c r="AW69" s="71">
        <f t="shared" si="73"/>
        <v>0</v>
      </c>
      <c r="AX69" s="71">
        <f t="shared" si="74"/>
        <v>0</v>
      </c>
      <c r="AY69" s="71">
        <f t="shared" si="75"/>
        <v>0</v>
      </c>
      <c r="AZ69" s="63">
        <f t="shared" si="76"/>
        <v>0</v>
      </c>
      <c r="BA69" s="71">
        <f t="shared" si="77"/>
        <v>0</v>
      </c>
      <c r="BB69" s="10" t="str">
        <f t="shared" si="78"/>
        <v/>
      </c>
      <c r="BC69" s="10" t="str">
        <f t="shared" si="79"/>
        <v/>
      </c>
      <c r="BD69" s="83" t="str">
        <f t="shared" si="80"/>
        <v/>
      </c>
      <c r="BE69" s="65" t="str">
        <f t="shared" si="81"/>
        <v/>
      </c>
      <c r="BF69" s="10" t="str">
        <f t="shared" si="82"/>
        <v/>
      </c>
      <c r="BG69" s="72" t="str">
        <f t="shared" si="56"/>
        <v>No</v>
      </c>
      <c r="BH69" s="31" t="s">
        <v>81</v>
      </c>
      <c r="BI69" s="31" t="s">
        <v>81</v>
      </c>
      <c r="BJ69" s="31" t="s">
        <v>81</v>
      </c>
      <c r="BK69" s="31" t="s">
        <v>82</v>
      </c>
      <c r="BL69" s="28" t="s">
        <v>76</v>
      </c>
      <c r="BM69" s="28" t="s">
        <v>76</v>
      </c>
    </row>
    <row r="70" spans="3:65" ht="45" x14ac:dyDescent="0.25">
      <c r="C70" s="8" t="s">
        <v>504</v>
      </c>
      <c r="D70" s="52" t="s">
        <v>238</v>
      </c>
      <c r="E70" s="66" t="s">
        <v>197</v>
      </c>
      <c r="F70" s="19" t="s">
        <v>510</v>
      </c>
      <c r="G70" s="19" t="s">
        <v>645</v>
      </c>
      <c r="H70" s="19" t="s">
        <v>194</v>
      </c>
      <c r="I70" s="108" t="s">
        <v>195</v>
      </c>
      <c r="J70" s="108" t="s">
        <v>76</v>
      </c>
      <c r="K70" s="8" t="s">
        <v>198</v>
      </c>
      <c r="L70" s="67" t="s">
        <v>202</v>
      </c>
      <c r="M70" s="1" t="s">
        <v>88</v>
      </c>
      <c r="N70" s="1" t="s">
        <v>78</v>
      </c>
      <c r="O70" s="1" t="s">
        <v>79</v>
      </c>
      <c r="P70" s="68">
        <v>3900</v>
      </c>
      <c r="Q70" s="68">
        <v>3900</v>
      </c>
      <c r="R70" s="68">
        <v>3900</v>
      </c>
      <c r="S70" s="90">
        <v>3958.4999999990937</v>
      </c>
      <c r="T70" s="9">
        <f t="shared" si="58"/>
        <v>15658.499999999094</v>
      </c>
      <c r="U70" s="95">
        <v>0</v>
      </c>
      <c r="V70" s="90">
        <v>0</v>
      </c>
      <c r="W70" s="90">
        <v>0</v>
      </c>
      <c r="X70" s="90"/>
      <c r="Y70" s="9">
        <f t="shared" si="59"/>
        <v>0</v>
      </c>
      <c r="Z70" s="9">
        <f t="shared" si="60"/>
        <v>-3900</v>
      </c>
      <c r="AA70" s="9">
        <f t="shared" si="61"/>
        <v>-3900</v>
      </c>
      <c r="AB70" s="57">
        <f t="shared" si="62"/>
        <v>-3900</v>
      </c>
      <c r="AC70" s="57">
        <f t="shared" si="63"/>
        <v>-3958.4999999990937</v>
      </c>
      <c r="AD70" s="9">
        <f t="shared" si="64"/>
        <v>-15658.499999999094</v>
      </c>
      <c r="AE70" s="58">
        <f t="shared" si="65"/>
        <v>-1</v>
      </c>
      <c r="AF70" s="58">
        <f t="shared" si="66"/>
        <v>-1</v>
      </c>
      <c r="AG70" s="59">
        <f t="shared" si="67"/>
        <v>-1</v>
      </c>
      <c r="AH70" s="59">
        <f t="shared" si="68"/>
        <v>-1</v>
      </c>
      <c r="AI70" s="69">
        <f t="shared" si="69"/>
        <v>-1</v>
      </c>
      <c r="AJ70" s="1" t="str">
        <f t="shared" si="17"/>
        <v>No</v>
      </c>
      <c r="AK70" s="1" t="str">
        <f t="shared" si="18"/>
        <v>No</v>
      </c>
      <c r="AL70" s="8">
        <v>0</v>
      </c>
      <c r="AM70" s="70">
        <v>0</v>
      </c>
      <c r="AN70" s="70">
        <v>0</v>
      </c>
      <c r="AO70" s="70">
        <v>0</v>
      </c>
      <c r="AP70" s="61">
        <f t="shared" si="70"/>
        <v>0</v>
      </c>
      <c r="AQ70" s="71">
        <f t="shared" si="71"/>
        <v>0</v>
      </c>
      <c r="AR70" s="71">
        <v>0</v>
      </c>
      <c r="AS70" s="70">
        <v>0</v>
      </c>
      <c r="AT70" s="70">
        <v>0</v>
      </c>
      <c r="AU70" s="61">
        <f t="shared" si="83"/>
        <v>0</v>
      </c>
      <c r="AV70" s="71">
        <f t="shared" si="72"/>
        <v>0</v>
      </c>
      <c r="AW70" s="71">
        <f t="shared" si="73"/>
        <v>0</v>
      </c>
      <c r="AX70" s="71">
        <f t="shared" si="74"/>
        <v>0</v>
      </c>
      <c r="AY70" s="71">
        <f t="shared" si="75"/>
        <v>0</v>
      </c>
      <c r="AZ70" s="63">
        <f t="shared" si="76"/>
        <v>0</v>
      </c>
      <c r="BA70" s="71">
        <f t="shared" si="77"/>
        <v>0</v>
      </c>
      <c r="BB70" s="10" t="str">
        <f t="shared" si="78"/>
        <v/>
      </c>
      <c r="BC70" s="10" t="str">
        <f t="shared" si="79"/>
        <v/>
      </c>
      <c r="BD70" s="83" t="str">
        <f t="shared" si="80"/>
        <v/>
      </c>
      <c r="BE70" s="65" t="str">
        <f t="shared" si="81"/>
        <v/>
      </c>
      <c r="BF70" s="10" t="str">
        <f t="shared" si="82"/>
        <v/>
      </c>
      <c r="BG70" s="2" t="str">
        <f t="shared" si="56"/>
        <v>No</v>
      </c>
      <c r="BH70" s="22" t="s">
        <v>81</v>
      </c>
      <c r="BI70" s="22" t="s">
        <v>81</v>
      </c>
      <c r="BJ70" s="22" t="s">
        <v>81</v>
      </c>
      <c r="BK70" s="22" t="s">
        <v>82</v>
      </c>
      <c r="BL70" s="23" t="s">
        <v>76</v>
      </c>
      <c r="BM70" s="23" t="s">
        <v>76</v>
      </c>
    </row>
    <row r="71" spans="3:65" ht="45" x14ac:dyDescent="0.25">
      <c r="C71" s="8" t="s">
        <v>504</v>
      </c>
      <c r="D71" s="52" t="s">
        <v>238</v>
      </c>
      <c r="E71" s="66" t="s">
        <v>197</v>
      </c>
      <c r="F71" s="19" t="s">
        <v>510</v>
      </c>
      <c r="G71" s="19" t="s">
        <v>645</v>
      </c>
      <c r="H71" s="19" t="s">
        <v>194</v>
      </c>
      <c r="I71" s="108" t="s">
        <v>195</v>
      </c>
      <c r="J71" s="108" t="s">
        <v>76</v>
      </c>
      <c r="K71" s="8" t="s">
        <v>198</v>
      </c>
      <c r="L71" s="67" t="s">
        <v>203</v>
      </c>
      <c r="M71" s="1" t="s">
        <v>88</v>
      </c>
      <c r="N71" s="1" t="s">
        <v>78</v>
      </c>
      <c r="O71" s="1" t="s">
        <v>79</v>
      </c>
      <c r="P71" s="68">
        <v>0</v>
      </c>
      <c r="Q71" s="68">
        <v>0</v>
      </c>
      <c r="R71" s="68">
        <v>0</v>
      </c>
      <c r="S71" s="91">
        <v>0</v>
      </c>
      <c r="T71" s="9">
        <f t="shared" si="58"/>
        <v>0</v>
      </c>
      <c r="U71" s="95">
        <v>0</v>
      </c>
      <c r="V71" s="90">
        <v>109</v>
      </c>
      <c r="W71" s="90">
        <v>0</v>
      </c>
      <c r="X71" s="90">
        <v>49.085020000000007</v>
      </c>
      <c r="Y71" s="9">
        <f t="shared" si="59"/>
        <v>158.08502000000001</v>
      </c>
      <c r="Z71" s="9">
        <f t="shared" si="60"/>
        <v>0</v>
      </c>
      <c r="AA71" s="9">
        <f t="shared" si="61"/>
        <v>109</v>
      </c>
      <c r="AB71" s="57">
        <f t="shared" si="62"/>
        <v>0</v>
      </c>
      <c r="AC71" s="57">
        <f t="shared" si="63"/>
        <v>49.085020000000007</v>
      </c>
      <c r="AD71" s="9">
        <f t="shared" si="64"/>
        <v>158.08502000000001</v>
      </c>
      <c r="AE71" s="58" t="str">
        <f t="shared" si="65"/>
        <v/>
      </c>
      <c r="AF71" s="58" t="str">
        <f t="shared" si="66"/>
        <v/>
      </c>
      <c r="AG71" s="59" t="str">
        <f t="shared" si="67"/>
        <v/>
      </c>
      <c r="AH71" s="59" t="str">
        <f t="shared" si="68"/>
        <v/>
      </c>
      <c r="AI71" s="69" t="str">
        <f t="shared" si="69"/>
        <v/>
      </c>
      <c r="AJ71" s="1" t="str">
        <f t="shared" si="17"/>
        <v>No</v>
      </c>
      <c r="AK71" s="1" t="str">
        <f t="shared" si="18"/>
        <v>No</v>
      </c>
      <c r="AL71" s="8">
        <v>0</v>
      </c>
      <c r="AM71" s="70">
        <v>0</v>
      </c>
      <c r="AN71" s="70">
        <v>0</v>
      </c>
      <c r="AO71" s="70">
        <v>0</v>
      </c>
      <c r="AP71" s="61">
        <f t="shared" si="70"/>
        <v>0</v>
      </c>
      <c r="AQ71" s="71">
        <f t="shared" si="71"/>
        <v>0</v>
      </c>
      <c r="AR71" s="71">
        <v>0</v>
      </c>
      <c r="AS71" s="70">
        <v>0</v>
      </c>
      <c r="AT71" s="70">
        <v>0</v>
      </c>
      <c r="AU71" s="61">
        <f t="shared" si="83"/>
        <v>0</v>
      </c>
      <c r="AV71" s="71">
        <f t="shared" si="72"/>
        <v>0</v>
      </c>
      <c r="AW71" s="71">
        <f t="shared" si="73"/>
        <v>0</v>
      </c>
      <c r="AX71" s="71">
        <f t="shared" si="74"/>
        <v>0</v>
      </c>
      <c r="AY71" s="71">
        <f t="shared" si="75"/>
        <v>0</v>
      </c>
      <c r="AZ71" s="63">
        <f t="shared" si="76"/>
        <v>0</v>
      </c>
      <c r="BA71" s="71">
        <f t="shared" si="77"/>
        <v>0</v>
      </c>
      <c r="BB71" s="10" t="str">
        <f t="shared" si="78"/>
        <v/>
      </c>
      <c r="BC71" s="10" t="str">
        <f t="shared" si="79"/>
        <v/>
      </c>
      <c r="BD71" s="83" t="str">
        <f t="shared" si="80"/>
        <v/>
      </c>
      <c r="BE71" s="65" t="str">
        <f t="shared" si="81"/>
        <v/>
      </c>
      <c r="BF71" s="10" t="str">
        <f t="shared" si="82"/>
        <v/>
      </c>
      <c r="BG71" s="2" t="str">
        <f t="shared" si="56"/>
        <v>No</v>
      </c>
      <c r="BH71" s="22" t="s">
        <v>81</v>
      </c>
      <c r="BI71" s="22" t="s">
        <v>81</v>
      </c>
      <c r="BJ71" s="22" t="s">
        <v>81</v>
      </c>
      <c r="BK71" s="22" t="s">
        <v>82</v>
      </c>
      <c r="BL71" s="23" t="s">
        <v>76</v>
      </c>
      <c r="BM71" s="23" t="s">
        <v>76</v>
      </c>
    </row>
    <row r="72" spans="3:65" ht="45" x14ac:dyDescent="0.25">
      <c r="C72" s="8" t="s">
        <v>504</v>
      </c>
      <c r="D72" s="52" t="s">
        <v>238</v>
      </c>
      <c r="E72" s="66" t="s">
        <v>197</v>
      </c>
      <c r="F72" s="19" t="s">
        <v>510</v>
      </c>
      <c r="G72" s="19" t="s">
        <v>645</v>
      </c>
      <c r="H72" s="19" t="s">
        <v>194</v>
      </c>
      <c r="I72" s="108" t="s">
        <v>195</v>
      </c>
      <c r="J72" s="108" t="s">
        <v>76</v>
      </c>
      <c r="K72" s="8" t="s">
        <v>198</v>
      </c>
      <c r="L72" s="67" t="s">
        <v>204</v>
      </c>
      <c r="M72" s="1" t="s">
        <v>88</v>
      </c>
      <c r="N72" s="1" t="s">
        <v>78</v>
      </c>
      <c r="O72" s="1" t="s">
        <v>79</v>
      </c>
      <c r="P72" s="68">
        <v>2500</v>
      </c>
      <c r="Q72" s="68">
        <v>2500</v>
      </c>
      <c r="R72" s="68">
        <v>2500</v>
      </c>
      <c r="S72" s="90">
        <v>2537.4999999994193</v>
      </c>
      <c r="T72" s="9">
        <f t="shared" si="58"/>
        <v>10037.49999999942</v>
      </c>
      <c r="U72" s="95">
        <v>1345</v>
      </c>
      <c r="V72" s="90">
        <v>1758</v>
      </c>
      <c r="W72" s="90">
        <v>2200.3077000000003</v>
      </c>
      <c r="X72" s="90">
        <v>4434.5023800000008</v>
      </c>
      <c r="Y72" s="9">
        <f t="shared" si="59"/>
        <v>9737.8100800000011</v>
      </c>
      <c r="Z72" s="9">
        <f t="shared" si="60"/>
        <v>-1155</v>
      </c>
      <c r="AA72" s="9">
        <f t="shared" si="61"/>
        <v>-742</v>
      </c>
      <c r="AB72" s="57">
        <f t="shared" si="62"/>
        <v>-299.6922999999997</v>
      </c>
      <c r="AC72" s="57">
        <f t="shared" si="63"/>
        <v>1897.0023800005815</v>
      </c>
      <c r="AD72" s="9">
        <f t="shared" si="64"/>
        <v>-299.68991999941818</v>
      </c>
      <c r="AE72" s="58">
        <f t="shared" si="65"/>
        <v>-0.46200000000000002</v>
      </c>
      <c r="AF72" s="58">
        <f t="shared" si="66"/>
        <v>-0.29680000000000001</v>
      </c>
      <c r="AG72" s="59">
        <f t="shared" si="67"/>
        <v>-0.11987691999999989</v>
      </c>
      <c r="AH72" s="59">
        <f t="shared" si="68"/>
        <v>0.74758714482798649</v>
      </c>
      <c r="AI72" s="69">
        <f t="shared" si="69"/>
        <v>-2.9857028144402043E-2</v>
      </c>
      <c r="AJ72" s="1" t="str">
        <f t="shared" si="17"/>
        <v>No</v>
      </c>
      <c r="AK72" s="1" t="str">
        <f t="shared" si="18"/>
        <v>No</v>
      </c>
      <c r="AL72" s="8">
        <v>0</v>
      </c>
      <c r="AM72" s="70">
        <v>0</v>
      </c>
      <c r="AN72" s="70">
        <v>0</v>
      </c>
      <c r="AO72" s="70">
        <v>0</v>
      </c>
      <c r="AP72" s="61">
        <f t="shared" si="70"/>
        <v>0</v>
      </c>
      <c r="AQ72" s="71">
        <f t="shared" si="71"/>
        <v>0</v>
      </c>
      <c r="AR72" s="71">
        <v>0</v>
      </c>
      <c r="AS72" s="70">
        <v>0</v>
      </c>
      <c r="AT72" s="70">
        <v>0</v>
      </c>
      <c r="AU72" s="61">
        <f t="shared" si="83"/>
        <v>0</v>
      </c>
      <c r="AV72" s="71">
        <f t="shared" si="72"/>
        <v>0</v>
      </c>
      <c r="AW72" s="71">
        <f t="shared" si="73"/>
        <v>0</v>
      </c>
      <c r="AX72" s="71">
        <f t="shared" si="74"/>
        <v>0</v>
      </c>
      <c r="AY72" s="71">
        <f t="shared" si="75"/>
        <v>0</v>
      </c>
      <c r="AZ72" s="63">
        <f t="shared" si="76"/>
        <v>0</v>
      </c>
      <c r="BA72" s="71">
        <f t="shared" si="77"/>
        <v>0</v>
      </c>
      <c r="BB72" s="10" t="str">
        <f t="shared" si="78"/>
        <v/>
      </c>
      <c r="BC72" s="10" t="str">
        <f t="shared" si="79"/>
        <v/>
      </c>
      <c r="BD72" s="83" t="str">
        <f t="shared" si="80"/>
        <v/>
      </c>
      <c r="BE72" s="65" t="str">
        <f t="shared" si="81"/>
        <v/>
      </c>
      <c r="BF72" s="10" t="str">
        <f t="shared" si="82"/>
        <v/>
      </c>
      <c r="BG72" s="2" t="str">
        <f t="shared" ref="BG72:BG103" si="84">IFERROR(IF(ABS(BE72)&gt;20%,"Yes","No"),"No")</f>
        <v>No</v>
      </c>
      <c r="BH72" s="22" t="s">
        <v>81</v>
      </c>
      <c r="BI72" s="22" t="s">
        <v>81</v>
      </c>
      <c r="BJ72" s="22" t="s">
        <v>81</v>
      </c>
      <c r="BK72" s="22" t="s">
        <v>82</v>
      </c>
      <c r="BL72" s="23" t="s">
        <v>76</v>
      </c>
      <c r="BM72" s="23" t="s">
        <v>76</v>
      </c>
    </row>
    <row r="73" spans="3:65" ht="45" x14ac:dyDescent="0.25">
      <c r="C73" s="8" t="s">
        <v>504</v>
      </c>
      <c r="D73" s="52" t="s">
        <v>238</v>
      </c>
      <c r="E73" s="53" t="s">
        <v>209</v>
      </c>
      <c r="F73" s="19" t="s">
        <v>510</v>
      </c>
      <c r="G73" s="19" t="s">
        <v>645</v>
      </c>
      <c r="H73" s="19" t="s">
        <v>194</v>
      </c>
      <c r="I73" s="108" t="s">
        <v>195</v>
      </c>
      <c r="J73" s="108" t="s">
        <v>76</v>
      </c>
      <c r="K73" s="8" t="s">
        <v>76</v>
      </c>
      <c r="L73" s="54" t="s">
        <v>76</v>
      </c>
      <c r="M73" s="1" t="s">
        <v>77</v>
      </c>
      <c r="N73" s="1" t="s">
        <v>78</v>
      </c>
      <c r="O73" s="1" t="s">
        <v>79</v>
      </c>
      <c r="P73" s="68">
        <v>3533</v>
      </c>
      <c r="Q73" s="56">
        <v>3532.7402499999998</v>
      </c>
      <c r="R73" s="55">
        <v>15309.570529999997</v>
      </c>
      <c r="S73" s="90">
        <v>3585.7313534141358</v>
      </c>
      <c r="T73" s="9">
        <f t="shared" si="58"/>
        <v>25961.042133414132</v>
      </c>
      <c r="U73" s="96">
        <v>9776</v>
      </c>
      <c r="V73" s="90">
        <v>9115.343690000007</v>
      </c>
      <c r="W73" s="90">
        <v>10541.964170000001</v>
      </c>
      <c r="X73" s="90">
        <v>9349.5254400000013</v>
      </c>
      <c r="Y73" s="9">
        <f t="shared" si="59"/>
        <v>38782.833300000013</v>
      </c>
      <c r="Z73" s="9">
        <f t="shared" si="60"/>
        <v>6243</v>
      </c>
      <c r="AA73" s="9">
        <f t="shared" si="61"/>
        <v>5582.6034400000071</v>
      </c>
      <c r="AB73" s="57">
        <f t="shared" si="62"/>
        <v>-4767.6063599999961</v>
      </c>
      <c r="AC73" s="57">
        <f t="shared" si="63"/>
        <v>5763.7940865858654</v>
      </c>
      <c r="AD73" s="9">
        <f t="shared" si="64"/>
        <v>12821.791166585876</v>
      </c>
      <c r="AE73" s="58">
        <f t="shared" si="65"/>
        <v>1.7670534956127937</v>
      </c>
      <c r="AF73" s="58">
        <f t="shared" si="66"/>
        <v>1.5802473561423056</v>
      </c>
      <c r="AG73" s="59">
        <f t="shared" si="67"/>
        <v>-0.31141346196861586</v>
      </c>
      <c r="AH73" s="84">
        <f t="shared" si="68"/>
        <v>1.6074249625806178</v>
      </c>
      <c r="AI73" s="85">
        <f t="shared" si="69"/>
        <v>0.49388584251335232</v>
      </c>
      <c r="AJ73" s="1" t="str">
        <f t="shared" ref="AJ73:AJ131" si="85">IFERROR(IF(ABS(AC73)&gt;20000,"Yes","No"),"No")</f>
        <v>No</v>
      </c>
      <c r="AK73" s="1" t="str">
        <f t="shared" ref="AK73:AK131" si="86">IFERROR(IF(AND(ABS(AC73)&gt;10000,ABS(AH73)&gt;20%),"Yes","No"),"No")</f>
        <v>No</v>
      </c>
      <c r="AL73" s="8" t="s">
        <v>196</v>
      </c>
      <c r="AM73" s="70">
        <v>0</v>
      </c>
      <c r="AN73" s="70">
        <v>0</v>
      </c>
      <c r="AO73" s="70">
        <v>0</v>
      </c>
      <c r="AP73" s="61">
        <f t="shared" si="70"/>
        <v>0</v>
      </c>
      <c r="AQ73" s="71">
        <f t="shared" si="71"/>
        <v>0</v>
      </c>
      <c r="AR73" s="71">
        <v>0</v>
      </c>
      <c r="AS73" s="70">
        <v>0</v>
      </c>
      <c r="AT73" s="70">
        <v>0</v>
      </c>
      <c r="AU73" s="61">
        <f t="shared" si="83"/>
        <v>0</v>
      </c>
      <c r="AV73" s="71">
        <f t="shared" si="72"/>
        <v>0</v>
      </c>
      <c r="AW73" s="71">
        <f t="shared" si="73"/>
        <v>0</v>
      </c>
      <c r="AX73" s="71">
        <f t="shared" si="74"/>
        <v>0</v>
      </c>
      <c r="AY73" s="71">
        <f t="shared" si="75"/>
        <v>0</v>
      </c>
      <c r="AZ73" s="63">
        <f t="shared" si="76"/>
        <v>0</v>
      </c>
      <c r="BA73" s="71">
        <f t="shared" si="77"/>
        <v>0</v>
      </c>
      <c r="BB73" s="10" t="str">
        <f t="shared" si="78"/>
        <v/>
      </c>
      <c r="BC73" s="10" t="str">
        <f t="shared" si="79"/>
        <v/>
      </c>
      <c r="BD73" s="83" t="str">
        <f t="shared" si="80"/>
        <v/>
      </c>
      <c r="BE73" s="65" t="str">
        <f t="shared" si="81"/>
        <v/>
      </c>
      <c r="BF73" s="10" t="str">
        <f t="shared" si="82"/>
        <v/>
      </c>
      <c r="BG73" s="2" t="str">
        <f t="shared" si="84"/>
        <v>No</v>
      </c>
      <c r="BH73" s="21" t="s">
        <v>81</v>
      </c>
      <c r="BI73" s="21" t="s">
        <v>81</v>
      </c>
      <c r="BJ73" s="21" t="s">
        <v>81</v>
      </c>
      <c r="BK73" s="21" t="s">
        <v>82</v>
      </c>
      <c r="BL73" s="19" t="s">
        <v>562</v>
      </c>
      <c r="BM73" s="23" t="s">
        <v>76</v>
      </c>
    </row>
    <row r="74" spans="3:65" ht="60" x14ac:dyDescent="0.25">
      <c r="C74" s="8" t="s">
        <v>504</v>
      </c>
      <c r="D74" s="52" t="s">
        <v>238</v>
      </c>
      <c r="E74" s="53" t="s">
        <v>212</v>
      </c>
      <c r="F74" s="19" t="s">
        <v>206</v>
      </c>
      <c r="G74" s="19" t="s">
        <v>645</v>
      </c>
      <c r="H74" s="19" t="s">
        <v>207</v>
      </c>
      <c r="I74" s="108" t="s">
        <v>208</v>
      </c>
      <c r="J74" s="108" t="s">
        <v>76</v>
      </c>
      <c r="K74" s="8" t="s">
        <v>76</v>
      </c>
      <c r="L74" s="54" t="s">
        <v>76</v>
      </c>
      <c r="M74" s="1" t="s">
        <v>77</v>
      </c>
      <c r="N74" s="1" t="s">
        <v>78</v>
      </c>
      <c r="O74" s="1" t="s">
        <v>79</v>
      </c>
      <c r="P74" s="68">
        <v>10004</v>
      </c>
      <c r="Q74" s="56">
        <v>10003.947110000001</v>
      </c>
      <c r="R74" s="55">
        <v>3203.0197799999996</v>
      </c>
      <c r="S74" s="90">
        <v>10154.00631450374</v>
      </c>
      <c r="T74" s="9">
        <f t="shared" si="58"/>
        <v>33364.973204503738</v>
      </c>
      <c r="U74" s="96">
        <v>4198</v>
      </c>
      <c r="V74" s="90">
        <v>1053.5424599999999</v>
      </c>
      <c r="W74" s="90">
        <v>4659.36877</v>
      </c>
      <c r="X74" s="90">
        <v>4942.9351200000001</v>
      </c>
      <c r="Y74" s="9">
        <f t="shared" si="59"/>
        <v>14853.84635</v>
      </c>
      <c r="Z74" s="9">
        <f t="shared" si="60"/>
        <v>-5806</v>
      </c>
      <c r="AA74" s="9">
        <f t="shared" si="61"/>
        <v>-8950.4046500000004</v>
      </c>
      <c r="AB74" s="57">
        <f t="shared" si="62"/>
        <v>1456.3489900000004</v>
      </c>
      <c r="AC74" s="57">
        <f t="shared" si="63"/>
        <v>-5211.0711945037401</v>
      </c>
      <c r="AD74" s="9">
        <f t="shared" si="64"/>
        <v>-18511.126854503738</v>
      </c>
      <c r="AE74" s="58">
        <f t="shared" si="65"/>
        <v>-0.5803678528588565</v>
      </c>
      <c r="AF74" s="58">
        <f t="shared" si="66"/>
        <v>-0.89468732207241741</v>
      </c>
      <c r="AG74" s="59">
        <f t="shared" si="67"/>
        <v>0.45467998639708701</v>
      </c>
      <c r="AH74" s="84">
        <f t="shared" si="68"/>
        <v>-0.51320346207194789</v>
      </c>
      <c r="AI74" s="85">
        <f t="shared" si="69"/>
        <v>-0.55480718479956792</v>
      </c>
      <c r="AJ74" s="1" t="str">
        <f t="shared" si="85"/>
        <v>No</v>
      </c>
      <c r="AK74" s="1" t="str">
        <f t="shared" si="86"/>
        <v>No</v>
      </c>
      <c r="AL74" s="8" t="s">
        <v>196</v>
      </c>
      <c r="AM74" s="70">
        <v>0</v>
      </c>
      <c r="AN74" s="70">
        <v>0</v>
      </c>
      <c r="AO74" s="70">
        <v>0</v>
      </c>
      <c r="AP74" s="61">
        <f t="shared" si="70"/>
        <v>0</v>
      </c>
      <c r="AQ74" s="71">
        <f t="shared" si="71"/>
        <v>0</v>
      </c>
      <c r="AR74" s="71">
        <v>0</v>
      </c>
      <c r="AS74" s="70">
        <v>0</v>
      </c>
      <c r="AT74" s="70">
        <v>0</v>
      </c>
      <c r="AU74" s="61">
        <f t="shared" si="83"/>
        <v>0</v>
      </c>
      <c r="AV74" s="71">
        <f t="shared" si="72"/>
        <v>0</v>
      </c>
      <c r="AW74" s="71">
        <f t="shared" si="73"/>
        <v>0</v>
      </c>
      <c r="AX74" s="71">
        <f t="shared" si="74"/>
        <v>0</v>
      </c>
      <c r="AY74" s="71">
        <f t="shared" si="75"/>
        <v>0</v>
      </c>
      <c r="AZ74" s="63">
        <f t="shared" si="76"/>
        <v>0</v>
      </c>
      <c r="BA74" s="71">
        <f t="shared" si="77"/>
        <v>0</v>
      </c>
      <c r="BB74" s="10" t="str">
        <f t="shared" si="78"/>
        <v/>
      </c>
      <c r="BC74" s="10" t="str">
        <f t="shared" si="79"/>
        <v/>
      </c>
      <c r="BD74" s="83" t="str">
        <f t="shared" si="80"/>
        <v/>
      </c>
      <c r="BE74" s="65" t="str">
        <f t="shared" si="81"/>
        <v/>
      </c>
      <c r="BF74" s="10" t="str">
        <f t="shared" si="82"/>
        <v/>
      </c>
      <c r="BG74" s="2" t="str">
        <f t="shared" si="84"/>
        <v>No</v>
      </c>
      <c r="BH74" s="21" t="s">
        <v>81</v>
      </c>
      <c r="BI74" s="21" t="s">
        <v>81</v>
      </c>
      <c r="BJ74" s="21" t="s">
        <v>81</v>
      </c>
      <c r="BK74" s="21" t="s">
        <v>82</v>
      </c>
      <c r="BL74" s="19" t="s">
        <v>563</v>
      </c>
      <c r="BM74" s="23" t="s">
        <v>76</v>
      </c>
    </row>
    <row r="75" spans="3:65" ht="150" x14ac:dyDescent="0.25">
      <c r="C75" s="8" t="s">
        <v>504</v>
      </c>
      <c r="D75" s="52" t="s">
        <v>238</v>
      </c>
      <c r="E75" s="53" t="s">
        <v>214</v>
      </c>
      <c r="F75" s="19" t="s">
        <v>210</v>
      </c>
      <c r="G75" s="19" t="s">
        <v>645</v>
      </c>
      <c r="H75" s="19" t="s">
        <v>211</v>
      </c>
      <c r="I75" s="108" t="s">
        <v>208</v>
      </c>
      <c r="J75" s="108" t="s">
        <v>76</v>
      </c>
      <c r="K75" s="8" t="s">
        <v>76</v>
      </c>
      <c r="L75" s="54" t="s">
        <v>76</v>
      </c>
      <c r="M75" s="1" t="s">
        <v>77</v>
      </c>
      <c r="N75" s="1" t="s">
        <v>78</v>
      </c>
      <c r="O75" s="1" t="s">
        <v>79</v>
      </c>
      <c r="P75" s="68">
        <v>15310</v>
      </c>
      <c r="Q75" s="56">
        <v>15309.570530000001</v>
      </c>
      <c r="R75" s="55">
        <v>6594.8169600000001</v>
      </c>
      <c r="S75" s="90">
        <v>15539.214084011648</v>
      </c>
      <c r="T75" s="9">
        <f t="shared" si="58"/>
        <v>52753.601574011649</v>
      </c>
      <c r="U75" s="96">
        <v>6731</v>
      </c>
      <c r="V75" s="90">
        <v>6453.3599599999989</v>
      </c>
      <c r="W75" s="90">
        <v>8466.4853900000016</v>
      </c>
      <c r="X75" s="90">
        <v>16224.271040000003</v>
      </c>
      <c r="Y75" s="9">
        <f t="shared" si="59"/>
        <v>37875.116390000003</v>
      </c>
      <c r="Z75" s="9">
        <f t="shared" si="60"/>
        <v>-8579</v>
      </c>
      <c r="AA75" s="9">
        <f t="shared" si="61"/>
        <v>-8856.2105700000029</v>
      </c>
      <c r="AB75" s="57">
        <f t="shared" si="62"/>
        <v>1871.6684300000015</v>
      </c>
      <c r="AC75" s="57">
        <f t="shared" si="63"/>
        <v>685.05695598835518</v>
      </c>
      <c r="AD75" s="9">
        <f t="shared" si="64"/>
        <v>-14878.485184011646</v>
      </c>
      <c r="AE75" s="58">
        <f t="shared" si="65"/>
        <v>-0.56035271064663617</v>
      </c>
      <c r="AF75" s="58">
        <f t="shared" si="66"/>
        <v>-0.57847544140090268</v>
      </c>
      <c r="AG75" s="59">
        <f t="shared" si="67"/>
        <v>0.2838090035481442</v>
      </c>
      <c r="AH75" s="84">
        <f t="shared" si="68"/>
        <v>4.4085688779666968E-2</v>
      </c>
      <c r="AI75" s="85">
        <f t="shared" si="69"/>
        <v>-0.28203733470477077</v>
      </c>
      <c r="AJ75" s="1" t="str">
        <f t="shared" si="85"/>
        <v>No</v>
      </c>
      <c r="AK75" s="1" t="str">
        <f t="shared" si="86"/>
        <v>No</v>
      </c>
      <c r="AL75" s="8" t="s">
        <v>196</v>
      </c>
      <c r="AM75" s="70">
        <v>0</v>
      </c>
      <c r="AN75" s="70">
        <v>0</v>
      </c>
      <c r="AO75" s="70">
        <v>0</v>
      </c>
      <c r="AP75" s="61">
        <f t="shared" si="70"/>
        <v>0</v>
      </c>
      <c r="AQ75" s="71">
        <f t="shared" si="71"/>
        <v>0</v>
      </c>
      <c r="AR75" s="71">
        <v>0</v>
      </c>
      <c r="AS75" s="70">
        <v>0</v>
      </c>
      <c r="AT75" s="70">
        <v>0</v>
      </c>
      <c r="AU75" s="61">
        <f t="shared" si="83"/>
        <v>0</v>
      </c>
      <c r="AV75" s="71">
        <f t="shared" si="72"/>
        <v>0</v>
      </c>
      <c r="AW75" s="71">
        <f t="shared" si="73"/>
        <v>0</v>
      </c>
      <c r="AX75" s="71">
        <f t="shared" si="74"/>
        <v>0</v>
      </c>
      <c r="AY75" s="71">
        <f t="shared" si="75"/>
        <v>0</v>
      </c>
      <c r="AZ75" s="63">
        <f t="shared" si="76"/>
        <v>0</v>
      </c>
      <c r="BA75" s="71">
        <f t="shared" si="77"/>
        <v>0</v>
      </c>
      <c r="BB75" s="10" t="str">
        <f t="shared" si="78"/>
        <v/>
      </c>
      <c r="BC75" s="10" t="str">
        <f t="shared" si="79"/>
        <v/>
      </c>
      <c r="BD75" s="83" t="str">
        <f t="shared" si="80"/>
        <v/>
      </c>
      <c r="BE75" s="65" t="str">
        <f t="shared" si="81"/>
        <v/>
      </c>
      <c r="BF75" s="10" t="str">
        <f t="shared" si="82"/>
        <v/>
      </c>
      <c r="BG75" s="2" t="str">
        <f t="shared" si="84"/>
        <v>No</v>
      </c>
      <c r="BH75" s="21" t="s">
        <v>81</v>
      </c>
      <c r="BI75" s="21" t="s">
        <v>81</v>
      </c>
      <c r="BJ75" s="21" t="s">
        <v>81</v>
      </c>
      <c r="BK75" s="21" t="s">
        <v>82</v>
      </c>
      <c r="BL75" s="19" t="s">
        <v>563</v>
      </c>
      <c r="BM75" s="23" t="s">
        <v>76</v>
      </c>
    </row>
    <row r="76" spans="3:65" ht="135" x14ac:dyDescent="0.25">
      <c r="C76" s="8" t="s">
        <v>504</v>
      </c>
      <c r="D76" s="52" t="s">
        <v>238</v>
      </c>
      <c r="E76" s="53" t="s">
        <v>216</v>
      </c>
      <c r="F76" s="19" t="s">
        <v>633</v>
      </c>
      <c r="G76" s="19" t="s">
        <v>645</v>
      </c>
      <c r="H76" s="19" t="s">
        <v>213</v>
      </c>
      <c r="I76" s="108" t="s">
        <v>208</v>
      </c>
      <c r="J76" s="108" t="s">
        <v>76</v>
      </c>
      <c r="K76" s="8" t="s">
        <v>76</v>
      </c>
      <c r="L76" s="54" t="s">
        <v>76</v>
      </c>
      <c r="M76" s="1" t="s">
        <v>77</v>
      </c>
      <c r="N76" s="1" t="s">
        <v>78</v>
      </c>
      <c r="O76" s="1" t="s">
        <v>79</v>
      </c>
      <c r="P76" s="68">
        <v>3203</v>
      </c>
      <c r="Q76" s="56">
        <v>3203.0197800000001</v>
      </c>
      <c r="R76" s="55">
        <v>37211.542439999997</v>
      </c>
      <c r="S76" s="90">
        <v>3251.0650754422745</v>
      </c>
      <c r="T76" s="9">
        <f t="shared" si="58"/>
        <v>46868.627295442275</v>
      </c>
      <c r="U76" s="96">
        <v>6647</v>
      </c>
      <c r="V76" s="90">
        <v>2050.5826500000003</v>
      </c>
      <c r="W76" s="90">
        <v>4928.0704800000003</v>
      </c>
      <c r="X76" s="90">
        <v>7554.1597400000001</v>
      </c>
      <c r="Y76" s="9">
        <f t="shared" si="59"/>
        <v>21179.812870000002</v>
      </c>
      <c r="Z76" s="9">
        <f t="shared" si="60"/>
        <v>3444</v>
      </c>
      <c r="AA76" s="9">
        <f t="shared" si="61"/>
        <v>-1152.4371299999998</v>
      </c>
      <c r="AB76" s="57">
        <f t="shared" si="62"/>
        <v>-32283.471959999995</v>
      </c>
      <c r="AC76" s="57">
        <f t="shared" si="63"/>
        <v>4303.094664557726</v>
      </c>
      <c r="AD76" s="9">
        <f t="shared" si="64"/>
        <v>-25688.814425442266</v>
      </c>
      <c r="AE76" s="58">
        <f t="shared" si="65"/>
        <v>1.0752419606618795</v>
      </c>
      <c r="AF76" s="58">
        <f t="shared" si="66"/>
        <v>-0.3597970693768241</v>
      </c>
      <c r="AG76" s="59">
        <f t="shared" si="67"/>
        <v>-0.86756607877929171</v>
      </c>
      <c r="AH76" s="84">
        <f t="shared" si="68"/>
        <v>1.323595364812048</v>
      </c>
      <c r="AI76" s="85">
        <f t="shared" si="69"/>
        <v>-0.54810255618347004</v>
      </c>
      <c r="AJ76" s="1" t="str">
        <f t="shared" si="85"/>
        <v>No</v>
      </c>
      <c r="AK76" s="1" t="str">
        <f t="shared" si="86"/>
        <v>No</v>
      </c>
      <c r="AL76" s="8" t="s">
        <v>196</v>
      </c>
      <c r="AM76" s="70">
        <v>0</v>
      </c>
      <c r="AN76" s="70">
        <v>0</v>
      </c>
      <c r="AO76" s="70">
        <v>0</v>
      </c>
      <c r="AP76" s="61">
        <f t="shared" si="70"/>
        <v>0</v>
      </c>
      <c r="AQ76" s="71">
        <f t="shared" si="71"/>
        <v>0</v>
      </c>
      <c r="AR76" s="71">
        <v>0</v>
      </c>
      <c r="AS76" s="70">
        <v>0</v>
      </c>
      <c r="AT76" s="70">
        <v>0</v>
      </c>
      <c r="AU76" s="61">
        <f t="shared" si="83"/>
        <v>0</v>
      </c>
      <c r="AV76" s="71">
        <f t="shared" si="72"/>
        <v>0</v>
      </c>
      <c r="AW76" s="71">
        <f t="shared" si="73"/>
        <v>0</v>
      </c>
      <c r="AX76" s="71">
        <f t="shared" si="74"/>
        <v>0</v>
      </c>
      <c r="AY76" s="71">
        <f t="shared" si="75"/>
        <v>0</v>
      </c>
      <c r="AZ76" s="63">
        <f t="shared" si="76"/>
        <v>0</v>
      </c>
      <c r="BA76" s="71">
        <f t="shared" si="77"/>
        <v>0</v>
      </c>
      <c r="BB76" s="10" t="str">
        <f t="shared" si="78"/>
        <v/>
      </c>
      <c r="BC76" s="10" t="str">
        <f t="shared" si="79"/>
        <v/>
      </c>
      <c r="BD76" s="83" t="str">
        <f t="shared" si="80"/>
        <v/>
      </c>
      <c r="BE76" s="65" t="str">
        <f t="shared" si="81"/>
        <v/>
      </c>
      <c r="BF76" s="10" t="str">
        <f t="shared" si="82"/>
        <v/>
      </c>
      <c r="BG76" s="2" t="str">
        <f t="shared" si="84"/>
        <v>No</v>
      </c>
      <c r="BH76" s="21" t="s">
        <v>81</v>
      </c>
      <c r="BI76" s="21" t="s">
        <v>81</v>
      </c>
      <c r="BJ76" s="21" t="s">
        <v>81</v>
      </c>
      <c r="BK76" s="21" t="s">
        <v>82</v>
      </c>
      <c r="BL76" s="19" t="s">
        <v>562</v>
      </c>
      <c r="BM76" s="23" t="s">
        <v>76</v>
      </c>
    </row>
    <row r="77" spans="3:65" ht="45" x14ac:dyDescent="0.25">
      <c r="C77" s="8" t="s">
        <v>504</v>
      </c>
      <c r="D77" s="52" t="s">
        <v>238</v>
      </c>
      <c r="E77" s="53" t="s">
        <v>219</v>
      </c>
      <c r="F77" s="19" t="s">
        <v>634</v>
      </c>
      <c r="G77" s="19" t="s">
        <v>645</v>
      </c>
      <c r="H77" s="19" t="s">
        <v>215</v>
      </c>
      <c r="I77" s="108" t="s">
        <v>208</v>
      </c>
      <c r="J77" s="108" t="s">
        <v>76</v>
      </c>
      <c r="K77" s="8" t="s">
        <v>76</v>
      </c>
      <c r="L77" s="54" t="s">
        <v>76</v>
      </c>
      <c r="M77" s="1" t="s">
        <v>77</v>
      </c>
      <c r="N77" s="1" t="s">
        <v>78</v>
      </c>
      <c r="O77" s="1" t="s">
        <v>79</v>
      </c>
      <c r="P77" s="68">
        <v>6595</v>
      </c>
      <c r="Q77" s="56">
        <v>6594.8169600000001</v>
      </c>
      <c r="R77" s="55">
        <v>6594.8169600000001</v>
      </c>
      <c r="S77" s="90">
        <v>6693.7392178408045</v>
      </c>
      <c r="T77" s="9">
        <f t="shared" si="58"/>
        <v>26478.373137840805</v>
      </c>
      <c r="U77" s="96">
        <v>4760</v>
      </c>
      <c r="V77" s="90">
        <v>9550.864599999999</v>
      </c>
      <c r="W77" s="90">
        <v>10998.024680000002</v>
      </c>
      <c r="X77" s="90">
        <v>15716.898469999991</v>
      </c>
      <c r="Y77" s="9">
        <f t="shared" si="59"/>
        <v>41025.787749999996</v>
      </c>
      <c r="Z77" s="9">
        <f t="shared" si="60"/>
        <v>-1835</v>
      </c>
      <c r="AA77" s="9">
        <f t="shared" si="61"/>
        <v>2956.0476399999989</v>
      </c>
      <c r="AB77" s="57">
        <f t="shared" si="62"/>
        <v>4403.2077200000022</v>
      </c>
      <c r="AC77" s="57">
        <f t="shared" si="63"/>
        <v>9023.1592521591865</v>
      </c>
      <c r="AD77" s="9">
        <f t="shared" si="64"/>
        <v>14547.414612159188</v>
      </c>
      <c r="AE77" s="58">
        <f t="shared" si="65"/>
        <v>-0.27824109173616374</v>
      </c>
      <c r="AF77" s="58">
        <f t="shared" si="66"/>
        <v>0.44823801144588532</v>
      </c>
      <c r="AG77" s="59">
        <f t="shared" si="67"/>
        <v>0.66767701768026055</v>
      </c>
      <c r="AH77" s="84">
        <f t="shared" si="68"/>
        <v>1.3479998187126538</v>
      </c>
      <c r="AI77" s="85">
        <f t="shared" si="69"/>
        <v>0.54940741776046542</v>
      </c>
      <c r="AJ77" s="1" t="str">
        <f t="shared" si="85"/>
        <v>No</v>
      </c>
      <c r="AK77" s="1" t="str">
        <f t="shared" si="86"/>
        <v>No</v>
      </c>
      <c r="AL77" s="8" t="s">
        <v>196</v>
      </c>
      <c r="AM77" s="70">
        <v>0</v>
      </c>
      <c r="AN77" s="70">
        <v>0</v>
      </c>
      <c r="AO77" s="70">
        <v>0</v>
      </c>
      <c r="AP77" s="61">
        <f t="shared" si="70"/>
        <v>0</v>
      </c>
      <c r="AQ77" s="71">
        <f t="shared" si="71"/>
        <v>0</v>
      </c>
      <c r="AR77" s="71">
        <v>0</v>
      </c>
      <c r="AS77" s="70">
        <v>0</v>
      </c>
      <c r="AT77" s="70">
        <v>0</v>
      </c>
      <c r="AU77" s="61">
        <f t="shared" si="83"/>
        <v>0</v>
      </c>
      <c r="AV77" s="71">
        <f t="shared" si="72"/>
        <v>0</v>
      </c>
      <c r="AW77" s="71">
        <f t="shared" si="73"/>
        <v>0</v>
      </c>
      <c r="AX77" s="71">
        <f t="shared" si="74"/>
        <v>0</v>
      </c>
      <c r="AY77" s="71">
        <f t="shared" si="75"/>
        <v>0</v>
      </c>
      <c r="AZ77" s="63">
        <f t="shared" si="76"/>
        <v>0</v>
      </c>
      <c r="BA77" s="71">
        <f t="shared" si="77"/>
        <v>0</v>
      </c>
      <c r="BB77" s="10" t="str">
        <f t="shared" si="78"/>
        <v/>
      </c>
      <c r="BC77" s="10" t="str">
        <f t="shared" si="79"/>
        <v/>
      </c>
      <c r="BD77" s="83" t="str">
        <f t="shared" si="80"/>
        <v/>
      </c>
      <c r="BE77" s="65" t="str">
        <f t="shared" si="81"/>
        <v/>
      </c>
      <c r="BF77" s="10" t="str">
        <f t="shared" si="82"/>
        <v/>
      </c>
      <c r="BG77" s="2" t="str">
        <f t="shared" si="84"/>
        <v>No</v>
      </c>
      <c r="BH77" s="21" t="s">
        <v>81</v>
      </c>
      <c r="BI77" s="21" t="s">
        <v>81</v>
      </c>
      <c r="BJ77" s="21" t="s">
        <v>81</v>
      </c>
      <c r="BK77" s="21" t="s">
        <v>82</v>
      </c>
      <c r="BL77" s="40" t="s">
        <v>562</v>
      </c>
      <c r="BM77" s="23" t="s">
        <v>76</v>
      </c>
    </row>
    <row r="78" spans="3:65" ht="90" x14ac:dyDescent="0.25">
      <c r="C78" s="8" t="s">
        <v>504</v>
      </c>
      <c r="D78" s="52" t="s">
        <v>238</v>
      </c>
      <c r="E78" s="53" t="s">
        <v>222</v>
      </c>
      <c r="F78" s="19" t="s">
        <v>217</v>
      </c>
      <c r="G78" s="19" t="s">
        <v>645</v>
      </c>
      <c r="H78" s="19" t="s">
        <v>218</v>
      </c>
      <c r="I78" s="108" t="s">
        <v>208</v>
      </c>
      <c r="J78" s="108" t="s">
        <v>76</v>
      </c>
      <c r="K78" s="8" t="s">
        <v>76</v>
      </c>
      <c r="L78" s="54" t="s">
        <v>76</v>
      </c>
      <c r="M78" s="1" t="s">
        <v>77</v>
      </c>
      <c r="N78" s="1" t="s">
        <v>78</v>
      </c>
      <c r="O78" s="1" t="s">
        <v>79</v>
      </c>
      <c r="P78" s="68">
        <v>37212</v>
      </c>
      <c r="Q78" s="56">
        <v>37211.542439999997</v>
      </c>
      <c r="R78" s="55">
        <v>3287.8127399999998</v>
      </c>
      <c r="S78" s="90">
        <v>37769.715576381634</v>
      </c>
      <c r="T78" s="9">
        <f t="shared" si="58"/>
        <v>115481.07075638161</v>
      </c>
      <c r="U78" s="96">
        <v>35851</v>
      </c>
      <c r="V78" s="90">
        <v>34429.106949999994</v>
      </c>
      <c r="W78" s="90">
        <v>38475.238170000004</v>
      </c>
      <c r="X78" s="90">
        <v>41148.691390000007</v>
      </c>
      <c r="Y78" s="9">
        <f t="shared" si="59"/>
        <v>149904.03651000001</v>
      </c>
      <c r="Z78" s="9">
        <f t="shared" si="60"/>
        <v>-1361</v>
      </c>
      <c r="AA78" s="9">
        <f t="shared" si="61"/>
        <v>-2782.4354900000035</v>
      </c>
      <c r="AB78" s="57">
        <f t="shared" si="62"/>
        <v>35187.425430000003</v>
      </c>
      <c r="AC78" s="57">
        <f t="shared" si="63"/>
        <v>3378.9758136183736</v>
      </c>
      <c r="AD78" s="9">
        <f t="shared" si="64"/>
        <v>34422.965753618373</v>
      </c>
      <c r="AE78" s="58">
        <f t="shared" si="65"/>
        <v>-3.657422336880576E-2</v>
      </c>
      <c r="AF78" s="58">
        <f t="shared" si="66"/>
        <v>-7.4773452201999172E-2</v>
      </c>
      <c r="AG78" s="59">
        <f t="shared" si="67"/>
        <v>10.702381252406731</v>
      </c>
      <c r="AH78" s="84">
        <f t="shared" si="68"/>
        <v>8.9462569734873335E-2</v>
      </c>
      <c r="AI78" s="85">
        <f t="shared" si="69"/>
        <v>0.29808318825027974</v>
      </c>
      <c r="AJ78" s="1" t="str">
        <f t="shared" si="85"/>
        <v>No</v>
      </c>
      <c r="AK78" s="1" t="str">
        <f t="shared" si="86"/>
        <v>No</v>
      </c>
      <c r="AL78" s="8" t="s">
        <v>225</v>
      </c>
      <c r="AM78" s="70">
        <v>0</v>
      </c>
      <c r="AN78" s="60">
        <v>0</v>
      </c>
      <c r="AO78" s="60">
        <v>0</v>
      </c>
      <c r="AP78" s="61">
        <f t="shared" si="70"/>
        <v>0</v>
      </c>
      <c r="AQ78" s="62">
        <f t="shared" si="71"/>
        <v>0</v>
      </c>
      <c r="AR78" s="62">
        <v>0</v>
      </c>
      <c r="AS78" s="60">
        <v>0</v>
      </c>
      <c r="AT78" s="60">
        <v>0</v>
      </c>
      <c r="AU78" s="61">
        <f t="shared" si="83"/>
        <v>0</v>
      </c>
      <c r="AV78" s="71">
        <f t="shared" si="72"/>
        <v>0</v>
      </c>
      <c r="AW78" s="71">
        <f t="shared" si="73"/>
        <v>0</v>
      </c>
      <c r="AX78" s="71">
        <f t="shared" si="74"/>
        <v>0</v>
      </c>
      <c r="AY78" s="71">
        <f t="shared" si="75"/>
        <v>0</v>
      </c>
      <c r="AZ78" s="63">
        <f t="shared" si="76"/>
        <v>0</v>
      </c>
      <c r="BA78" s="71">
        <f t="shared" si="77"/>
        <v>0</v>
      </c>
      <c r="BB78" s="10" t="str">
        <f t="shared" si="78"/>
        <v/>
      </c>
      <c r="BC78" s="10" t="str">
        <f t="shared" si="79"/>
        <v/>
      </c>
      <c r="BD78" s="83" t="str">
        <f t="shared" si="80"/>
        <v/>
      </c>
      <c r="BE78" s="65" t="str">
        <f t="shared" si="81"/>
        <v/>
      </c>
      <c r="BF78" s="10" t="str">
        <f t="shared" si="82"/>
        <v/>
      </c>
      <c r="BG78" s="2" t="str">
        <f t="shared" si="84"/>
        <v>No</v>
      </c>
      <c r="BH78" s="21" t="s">
        <v>81</v>
      </c>
      <c r="BI78" s="21" t="s">
        <v>81</v>
      </c>
      <c r="BJ78" s="21" t="s">
        <v>81</v>
      </c>
      <c r="BK78" s="21" t="s">
        <v>82</v>
      </c>
      <c r="BL78" s="19" t="s">
        <v>562</v>
      </c>
      <c r="BM78" s="23" t="s">
        <v>76</v>
      </c>
    </row>
    <row r="79" spans="3:65" ht="150" x14ac:dyDescent="0.25">
      <c r="C79" s="8" t="s">
        <v>504</v>
      </c>
      <c r="D79" s="52" t="s">
        <v>239</v>
      </c>
      <c r="E79" s="53" t="s">
        <v>158</v>
      </c>
      <c r="F79" s="19" t="s">
        <v>159</v>
      </c>
      <c r="G79" s="19" t="s">
        <v>644</v>
      </c>
      <c r="H79" s="19" t="s">
        <v>160</v>
      </c>
      <c r="I79" s="147" t="s">
        <v>161</v>
      </c>
      <c r="J79" s="108" t="s">
        <v>76</v>
      </c>
      <c r="K79" s="8" t="s">
        <v>76</v>
      </c>
      <c r="L79" s="21" t="s">
        <v>76</v>
      </c>
      <c r="M79" s="1" t="s">
        <v>77</v>
      </c>
      <c r="N79" s="1" t="s">
        <v>78</v>
      </c>
      <c r="O79" s="1" t="s">
        <v>79</v>
      </c>
      <c r="P79" s="68">
        <v>2227</v>
      </c>
      <c r="Q79" s="56">
        <v>2226.5117287455587</v>
      </c>
      <c r="R79" s="55">
        <v>2226.5117324915218</v>
      </c>
      <c r="S79" s="90">
        <v>2259.9093995490939</v>
      </c>
      <c r="T79" s="9">
        <f t="shared" si="58"/>
        <v>8939.9328607861753</v>
      </c>
      <c r="U79" s="96">
        <v>1937</v>
      </c>
      <c r="V79" s="90">
        <v>3777.6827000000008</v>
      </c>
      <c r="W79" s="90">
        <v>10620.004319999998</v>
      </c>
      <c r="X79" s="90">
        <v>4329.3574699999999</v>
      </c>
      <c r="Y79" s="9">
        <f t="shared" si="59"/>
        <v>20664.04449</v>
      </c>
      <c r="Z79" s="9">
        <f t="shared" si="60"/>
        <v>-290</v>
      </c>
      <c r="AA79" s="9">
        <f t="shared" si="61"/>
        <v>1551.1709712544421</v>
      </c>
      <c r="AB79" s="57">
        <f t="shared" si="62"/>
        <v>8393.4925875084773</v>
      </c>
      <c r="AC79" s="57">
        <f t="shared" si="63"/>
        <v>2069.448070450906</v>
      </c>
      <c r="AD79" s="9">
        <f t="shared" si="64"/>
        <v>11724.111629213825</v>
      </c>
      <c r="AE79" s="58">
        <f t="shared" si="65"/>
        <v>-0.13022002694207455</v>
      </c>
      <c r="AF79" s="58">
        <f t="shared" si="66"/>
        <v>0.69668214688830266</v>
      </c>
      <c r="AG79" s="59">
        <f t="shared" si="67"/>
        <v>3.7697949060955325</v>
      </c>
      <c r="AH79" s="84">
        <f t="shared" si="68"/>
        <v>0.91572169701307959</v>
      </c>
      <c r="AI79" s="85">
        <f t="shared" si="69"/>
        <v>1.311431731287388</v>
      </c>
      <c r="AJ79" s="1" t="str">
        <f t="shared" si="85"/>
        <v>No</v>
      </c>
      <c r="AK79" s="1" t="str">
        <f t="shared" si="86"/>
        <v>No</v>
      </c>
      <c r="AL79" s="8" t="s">
        <v>162</v>
      </c>
      <c r="AM79" s="70">
        <v>0</v>
      </c>
      <c r="AN79" s="70">
        <v>0</v>
      </c>
      <c r="AO79" s="70">
        <v>0</v>
      </c>
      <c r="AP79" s="61">
        <f t="shared" si="70"/>
        <v>0</v>
      </c>
      <c r="AQ79" s="71">
        <f t="shared" si="71"/>
        <v>0</v>
      </c>
      <c r="AR79" s="71">
        <v>0</v>
      </c>
      <c r="AS79" s="70">
        <v>0</v>
      </c>
      <c r="AT79" s="70">
        <v>0</v>
      </c>
      <c r="AU79" s="61">
        <f t="shared" si="83"/>
        <v>0</v>
      </c>
      <c r="AV79" s="71">
        <f t="shared" si="72"/>
        <v>0</v>
      </c>
      <c r="AW79" s="71">
        <f t="shared" si="73"/>
        <v>0</v>
      </c>
      <c r="AX79" s="71">
        <f t="shared" si="74"/>
        <v>0</v>
      </c>
      <c r="AY79" s="71">
        <f t="shared" si="75"/>
        <v>0</v>
      </c>
      <c r="AZ79" s="63">
        <f t="shared" si="76"/>
        <v>0</v>
      </c>
      <c r="BA79" s="71">
        <f t="shared" si="77"/>
        <v>0</v>
      </c>
      <c r="BB79" s="10" t="str">
        <f t="shared" si="78"/>
        <v/>
      </c>
      <c r="BC79" s="10" t="str">
        <f t="shared" si="79"/>
        <v/>
      </c>
      <c r="BD79" s="83" t="str">
        <f t="shared" si="80"/>
        <v/>
      </c>
      <c r="BE79" s="65" t="str">
        <f t="shared" si="81"/>
        <v/>
      </c>
      <c r="BF79" s="10" t="str">
        <f t="shared" si="82"/>
        <v/>
      </c>
      <c r="BG79" s="125" t="str">
        <f t="shared" si="84"/>
        <v>No</v>
      </c>
      <c r="BH79" s="34" t="s">
        <v>172</v>
      </c>
      <c r="BI79" s="34" t="s">
        <v>81</v>
      </c>
      <c r="BJ79" s="34" t="s">
        <v>172</v>
      </c>
      <c r="BK79" s="34" t="s">
        <v>495</v>
      </c>
      <c r="BL79" s="35" t="s">
        <v>552</v>
      </c>
      <c r="BM79" s="23" t="s">
        <v>76</v>
      </c>
    </row>
    <row r="80" spans="3:65" ht="75" x14ac:dyDescent="0.25">
      <c r="C80" s="8" t="s">
        <v>504</v>
      </c>
      <c r="D80" s="52" t="s">
        <v>237</v>
      </c>
      <c r="E80" s="53" t="s">
        <v>347</v>
      </c>
      <c r="F80" s="19" t="s">
        <v>348</v>
      </c>
      <c r="G80" s="19" t="s">
        <v>655</v>
      </c>
      <c r="H80" s="19" t="s">
        <v>349</v>
      </c>
      <c r="I80" s="108" t="s">
        <v>350</v>
      </c>
      <c r="J80" s="108" t="s">
        <v>76</v>
      </c>
      <c r="K80" s="2" t="s">
        <v>76</v>
      </c>
      <c r="L80" s="21" t="s">
        <v>76</v>
      </c>
      <c r="M80" s="1" t="s">
        <v>77</v>
      </c>
      <c r="N80" s="1" t="s">
        <v>78</v>
      </c>
      <c r="O80" s="1" t="s">
        <v>79</v>
      </c>
      <c r="P80" s="68">
        <v>922</v>
      </c>
      <c r="Q80" s="56">
        <v>921.58468000000005</v>
      </c>
      <c r="R80" s="55">
        <v>921.58467999999993</v>
      </c>
      <c r="S80" s="90">
        <v>935.40845028439787</v>
      </c>
      <c r="T80" s="9">
        <f t="shared" si="58"/>
        <v>3700.5778102843979</v>
      </c>
      <c r="U80" s="96">
        <v>384</v>
      </c>
      <c r="V80" s="90">
        <v>373.58799000000005</v>
      </c>
      <c r="W80" s="90">
        <v>812.69745999999998</v>
      </c>
      <c r="X80" s="90">
        <v>807.90069999999992</v>
      </c>
      <c r="Y80" s="9">
        <f t="shared" si="59"/>
        <v>2378.1861499999995</v>
      </c>
      <c r="Z80" s="9">
        <f t="shared" si="60"/>
        <v>-538</v>
      </c>
      <c r="AA80" s="9">
        <f t="shared" si="61"/>
        <v>-547.99668999999994</v>
      </c>
      <c r="AB80" s="57">
        <f t="shared" si="62"/>
        <v>-108.88721999999996</v>
      </c>
      <c r="AC80" s="57">
        <f t="shared" si="63"/>
        <v>-127.50775028439796</v>
      </c>
      <c r="AD80" s="9">
        <f t="shared" si="64"/>
        <v>-1322.3916602843979</v>
      </c>
      <c r="AE80" s="58">
        <f t="shared" si="65"/>
        <v>-0.58351409978308022</v>
      </c>
      <c r="AF80" s="58">
        <f t="shared" si="66"/>
        <v>-0.59462434857315549</v>
      </c>
      <c r="AG80" s="109">
        <f t="shared" si="67"/>
        <v>-0.11815215938702449</v>
      </c>
      <c r="AH80" s="109">
        <f t="shared" si="68"/>
        <v>-0.13631237802655194</v>
      </c>
      <c r="AI80" s="110">
        <f t="shared" si="69"/>
        <v>-0.35734734630070353</v>
      </c>
      <c r="AJ80" s="1" t="str">
        <f t="shared" si="85"/>
        <v>No</v>
      </c>
      <c r="AK80" s="1" t="str">
        <f t="shared" si="86"/>
        <v>No</v>
      </c>
      <c r="AL80" s="8" t="s">
        <v>92</v>
      </c>
      <c r="AM80" s="70">
        <v>0</v>
      </c>
      <c r="AN80" s="70">
        <v>0</v>
      </c>
      <c r="AO80" s="70">
        <v>0</v>
      </c>
      <c r="AP80" s="61">
        <f t="shared" si="70"/>
        <v>0</v>
      </c>
      <c r="AQ80" s="71">
        <f t="shared" si="71"/>
        <v>0</v>
      </c>
      <c r="AR80" s="71">
        <v>0</v>
      </c>
      <c r="AS80" s="70">
        <v>0</v>
      </c>
      <c r="AT80" s="70">
        <v>0</v>
      </c>
      <c r="AU80" s="61">
        <f t="shared" si="83"/>
        <v>0</v>
      </c>
      <c r="AV80" s="71">
        <f t="shared" si="72"/>
        <v>0</v>
      </c>
      <c r="AW80" s="71">
        <f t="shared" si="73"/>
        <v>0</v>
      </c>
      <c r="AX80" s="71">
        <f t="shared" si="74"/>
        <v>0</v>
      </c>
      <c r="AY80" s="71">
        <f t="shared" si="75"/>
        <v>0</v>
      </c>
      <c r="AZ80" s="63">
        <f t="shared" si="76"/>
        <v>0</v>
      </c>
      <c r="BA80" s="71">
        <f t="shared" si="77"/>
        <v>0</v>
      </c>
      <c r="BB80" s="10" t="str">
        <f t="shared" si="78"/>
        <v/>
      </c>
      <c r="BC80" s="10" t="str">
        <f t="shared" si="79"/>
        <v/>
      </c>
      <c r="BD80" s="83" t="str">
        <f t="shared" si="80"/>
        <v/>
      </c>
      <c r="BE80" s="65" t="str">
        <f t="shared" si="81"/>
        <v/>
      </c>
      <c r="BF80" s="10" t="str">
        <f t="shared" si="82"/>
        <v/>
      </c>
      <c r="BG80" s="2" t="str">
        <f t="shared" si="84"/>
        <v>No</v>
      </c>
      <c r="BH80" s="21" t="s">
        <v>81</v>
      </c>
      <c r="BI80" s="21" t="s">
        <v>81</v>
      </c>
      <c r="BJ80" s="21" t="s">
        <v>81</v>
      </c>
      <c r="BK80" s="21" t="s">
        <v>82</v>
      </c>
      <c r="BL80" s="19" t="s">
        <v>524</v>
      </c>
      <c r="BM80" s="23" t="s">
        <v>76</v>
      </c>
    </row>
    <row r="81" spans="3:65" ht="240" x14ac:dyDescent="0.25">
      <c r="C81" s="8" t="s">
        <v>504</v>
      </c>
      <c r="D81" s="52" t="s">
        <v>240</v>
      </c>
      <c r="E81" s="53" t="s">
        <v>417</v>
      </c>
      <c r="F81" s="19" t="s">
        <v>635</v>
      </c>
      <c r="G81" s="19" t="s">
        <v>646</v>
      </c>
      <c r="H81" s="19" t="s">
        <v>418</v>
      </c>
      <c r="I81" s="108" t="s">
        <v>166</v>
      </c>
      <c r="J81" s="108" t="s">
        <v>76</v>
      </c>
      <c r="K81" s="8" t="s">
        <v>76</v>
      </c>
      <c r="L81" s="54" t="s">
        <v>76</v>
      </c>
      <c r="M81" s="1" t="s">
        <v>77</v>
      </c>
      <c r="N81" s="1" t="s">
        <v>78</v>
      </c>
      <c r="O81" s="1" t="s">
        <v>79</v>
      </c>
      <c r="P81" s="68">
        <v>74364</v>
      </c>
      <c r="Q81" s="56">
        <v>74363.691820000022</v>
      </c>
      <c r="R81" s="55">
        <v>74363.691819999978</v>
      </c>
      <c r="S81" s="90">
        <v>75479.147196170597</v>
      </c>
      <c r="T81" s="9">
        <f t="shared" si="58"/>
        <v>298570.5308361706</v>
      </c>
      <c r="U81" s="96">
        <v>84345</v>
      </c>
      <c r="V81" s="90">
        <v>77938.542269999976</v>
      </c>
      <c r="W81" s="90">
        <v>91140.036220000009</v>
      </c>
      <c r="X81" s="90">
        <v>84869.51595999999</v>
      </c>
      <c r="Y81" s="9">
        <f t="shared" si="59"/>
        <v>338293.09444999998</v>
      </c>
      <c r="Z81" s="9">
        <f t="shared" si="60"/>
        <v>9981</v>
      </c>
      <c r="AA81" s="9">
        <f t="shared" si="61"/>
        <v>3574.8504499999544</v>
      </c>
      <c r="AB81" s="57">
        <f t="shared" si="62"/>
        <v>16776.344400000031</v>
      </c>
      <c r="AC81" s="57">
        <f t="shared" si="63"/>
        <v>9390.3687638293923</v>
      </c>
      <c r="AD81" s="9">
        <f t="shared" si="64"/>
        <v>39722.563613829378</v>
      </c>
      <c r="AE81" s="58">
        <f t="shared" si="65"/>
        <v>0.13421817008229789</v>
      </c>
      <c r="AF81" s="58">
        <f t="shared" si="66"/>
        <v>4.8072525213689064E-2</v>
      </c>
      <c r="AG81" s="59">
        <f t="shared" si="67"/>
        <v>0.22559859508599683</v>
      </c>
      <c r="AH81" s="84">
        <f t="shared" si="68"/>
        <v>0.12441010679974679</v>
      </c>
      <c r="AI81" s="85">
        <f t="shared" si="69"/>
        <v>0.13304247911735687</v>
      </c>
      <c r="AJ81" s="1" t="str">
        <f t="shared" si="85"/>
        <v>No</v>
      </c>
      <c r="AK81" s="1" t="str">
        <f t="shared" si="86"/>
        <v>No</v>
      </c>
      <c r="AL81" s="8" t="s">
        <v>419</v>
      </c>
      <c r="AM81" s="70">
        <v>0</v>
      </c>
      <c r="AN81" s="70">
        <v>0</v>
      </c>
      <c r="AO81" s="70">
        <v>0</v>
      </c>
      <c r="AP81" s="61">
        <f t="shared" si="70"/>
        <v>0</v>
      </c>
      <c r="AQ81" s="71">
        <f t="shared" si="71"/>
        <v>0</v>
      </c>
      <c r="AR81" s="71">
        <v>0</v>
      </c>
      <c r="AS81" s="70">
        <v>0</v>
      </c>
      <c r="AT81" s="70">
        <v>0</v>
      </c>
      <c r="AU81" s="61">
        <f t="shared" si="83"/>
        <v>0</v>
      </c>
      <c r="AV81" s="71">
        <f t="shared" si="72"/>
        <v>0</v>
      </c>
      <c r="AW81" s="71">
        <f t="shared" si="73"/>
        <v>0</v>
      </c>
      <c r="AX81" s="71">
        <f t="shared" si="74"/>
        <v>0</v>
      </c>
      <c r="AY81" s="71">
        <f t="shared" si="75"/>
        <v>0</v>
      </c>
      <c r="AZ81" s="63">
        <f t="shared" si="76"/>
        <v>0</v>
      </c>
      <c r="BA81" s="71">
        <f t="shared" si="77"/>
        <v>0</v>
      </c>
      <c r="BB81" s="10" t="str">
        <f t="shared" si="78"/>
        <v/>
      </c>
      <c r="BC81" s="10" t="str">
        <f t="shared" si="79"/>
        <v/>
      </c>
      <c r="BD81" s="83" t="str">
        <f t="shared" si="80"/>
        <v/>
      </c>
      <c r="BE81" s="65" t="str">
        <f t="shared" si="81"/>
        <v/>
      </c>
      <c r="BF81" s="10" t="str">
        <f t="shared" si="82"/>
        <v/>
      </c>
      <c r="BG81" s="72" t="str">
        <f t="shared" si="84"/>
        <v>No</v>
      </c>
      <c r="BH81" s="31" t="s">
        <v>81</v>
      </c>
      <c r="BI81" s="31" t="s">
        <v>81</v>
      </c>
      <c r="BJ81" s="31" t="s">
        <v>81</v>
      </c>
      <c r="BK81" s="31" t="s">
        <v>82</v>
      </c>
      <c r="BL81" s="28" t="s">
        <v>535</v>
      </c>
      <c r="BM81" s="28" t="s">
        <v>76</v>
      </c>
    </row>
    <row r="82" spans="3:65" ht="75" x14ac:dyDescent="0.25">
      <c r="C82" s="8" t="s">
        <v>504</v>
      </c>
      <c r="D82" s="52" t="s">
        <v>238</v>
      </c>
      <c r="E82" s="53" t="s">
        <v>226</v>
      </c>
      <c r="F82" s="19" t="s">
        <v>220</v>
      </c>
      <c r="G82" s="19" t="s">
        <v>645</v>
      </c>
      <c r="H82" s="19" t="s">
        <v>221</v>
      </c>
      <c r="I82" s="108" t="s">
        <v>195</v>
      </c>
      <c r="J82" s="108" t="s">
        <v>76</v>
      </c>
      <c r="K82" s="8" t="s">
        <v>76</v>
      </c>
      <c r="L82" s="54" t="s">
        <v>76</v>
      </c>
      <c r="M82" s="1" t="s">
        <v>77</v>
      </c>
      <c r="N82" s="1" t="s">
        <v>78</v>
      </c>
      <c r="O82" s="1" t="s">
        <v>79</v>
      </c>
      <c r="P82" s="68">
        <v>0</v>
      </c>
      <c r="Q82" s="56">
        <v>0</v>
      </c>
      <c r="R82" s="55">
        <v>0</v>
      </c>
      <c r="S82" s="90">
        <v>0</v>
      </c>
      <c r="T82" s="9">
        <f t="shared" si="58"/>
        <v>0</v>
      </c>
      <c r="U82" s="96">
        <v>9937</v>
      </c>
      <c r="V82" s="90">
        <v>2298.5042799999997</v>
      </c>
      <c r="W82" s="90">
        <v>642.2351900000001</v>
      </c>
      <c r="X82" s="90">
        <v>1180.3170500000001</v>
      </c>
      <c r="Y82" s="9">
        <f t="shared" si="59"/>
        <v>14058.056519999998</v>
      </c>
      <c r="Z82" s="9">
        <f t="shared" si="60"/>
        <v>9937</v>
      </c>
      <c r="AA82" s="9">
        <f t="shared" si="61"/>
        <v>2298.5042799999997</v>
      </c>
      <c r="AB82" s="57">
        <f t="shared" si="62"/>
        <v>642.2351900000001</v>
      </c>
      <c r="AC82" s="57">
        <f t="shared" si="63"/>
        <v>1180.3170500000001</v>
      </c>
      <c r="AD82" s="9">
        <f t="shared" si="64"/>
        <v>14058.056519999998</v>
      </c>
      <c r="AE82" s="58" t="str">
        <f t="shared" si="65"/>
        <v/>
      </c>
      <c r="AF82" s="58" t="str">
        <f t="shared" si="66"/>
        <v/>
      </c>
      <c r="AG82" s="59" t="str">
        <f t="shared" si="67"/>
        <v/>
      </c>
      <c r="AH82" s="84" t="str">
        <f t="shared" si="68"/>
        <v/>
      </c>
      <c r="AI82" s="85" t="str">
        <f t="shared" si="69"/>
        <v/>
      </c>
      <c r="AJ82" s="1" t="str">
        <f t="shared" si="85"/>
        <v>No</v>
      </c>
      <c r="AK82" s="1" t="str">
        <f t="shared" si="86"/>
        <v>No</v>
      </c>
      <c r="AL82" s="8" t="s">
        <v>225</v>
      </c>
      <c r="AM82" s="70">
        <v>0</v>
      </c>
      <c r="AN82" s="70">
        <v>0</v>
      </c>
      <c r="AO82" s="70">
        <v>0</v>
      </c>
      <c r="AP82" s="61">
        <f t="shared" si="70"/>
        <v>0</v>
      </c>
      <c r="AQ82" s="71">
        <f t="shared" si="71"/>
        <v>0</v>
      </c>
      <c r="AR82" s="71">
        <v>0</v>
      </c>
      <c r="AS82" s="70">
        <v>0</v>
      </c>
      <c r="AT82" s="70">
        <v>0</v>
      </c>
      <c r="AU82" s="61">
        <f t="shared" si="83"/>
        <v>0</v>
      </c>
      <c r="AV82" s="71">
        <f t="shared" si="72"/>
        <v>0</v>
      </c>
      <c r="AW82" s="71">
        <f t="shared" si="73"/>
        <v>0</v>
      </c>
      <c r="AX82" s="71">
        <f t="shared" si="74"/>
        <v>0</v>
      </c>
      <c r="AY82" s="71">
        <f t="shared" si="75"/>
        <v>0</v>
      </c>
      <c r="AZ82" s="63">
        <f t="shared" si="76"/>
        <v>0</v>
      </c>
      <c r="BA82" s="71">
        <f t="shared" si="77"/>
        <v>0</v>
      </c>
      <c r="BB82" s="10" t="str">
        <f t="shared" si="78"/>
        <v/>
      </c>
      <c r="BC82" s="10" t="str">
        <f t="shared" si="79"/>
        <v/>
      </c>
      <c r="BD82" s="83" t="str">
        <f t="shared" si="80"/>
        <v/>
      </c>
      <c r="BE82" s="65" t="str">
        <f t="shared" si="81"/>
        <v/>
      </c>
      <c r="BF82" s="10" t="str">
        <f t="shared" si="82"/>
        <v/>
      </c>
      <c r="BG82" s="2" t="str">
        <f t="shared" si="84"/>
        <v>No</v>
      </c>
      <c r="BH82" s="21" t="s">
        <v>172</v>
      </c>
      <c r="BI82" s="21" t="s">
        <v>172</v>
      </c>
      <c r="BJ82" s="21" t="s">
        <v>172</v>
      </c>
      <c r="BK82" s="21" t="s">
        <v>495</v>
      </c>
      <c r="BL82" s="19" t="s">
        <v>564</v>
      </c>
      <c r="BM82" s="23" t="s">
        <v>76</v>
      </c>
    </row>
    <row r="83" spans="3:65" ht="45" x14ac:dyDescent="0.25">
      <c r="C83" s="8" t="s">
        <v>504</v>
      </c>
      <c r="D83" s="52" t="s">
        <v>240</v>
      </c>
      <c r="E83" s="53" t="s">
        <v>420</v>
      </c>
      <c r="F83" s="19" t="s">
        <v>421</v>
      </c>
      <c r="G83" s="19" t="s">
        <v>656</v>
      </c>
      <c r="H83" s="19" t="s">
        <v>422</v>
      </c>
      <c r="I83" s="108" t="s">
        <v>232</v>
      </c>
      <c r="J83" s="108" t="s">
        <v>76</v>
      </c>
      <c r="K83" s="8" t="s">
        <v>76</v>
      </c>
      <c r="L83" s="54" t="s">
        <v>76</v>
      </c>
      <c r="M83" s="1" t="s">
        <v>77</v>
      </c>
      <c r="N83" s="1" t="s">
        <v>78</v>
      </c>
      <c r="O83" s="1" t="s">
        <v>79</v>
      </c>
      <c r="P83" s="68">
        <v>7563</v>
      </c>
      <c r="Q83" s="56">
        <v>7562.7993299999998</v>
      </c>
      <c r="R83" s="55">
        <v>7562.7993299999998</v>
      </c>
      <c r="S83" s="90">
        <v>7676.2413262261316</v>
      </c>
      <c r="T83" s="9">
        <f t="shared" si="58"/>
        <v>30364.839986226132</v>
      </c>
      <c r="U83" s="96">
        <v>934</v>
      </c>
      <c r="V83" s="90">
        <v>85.723459999999989</v>
      </c>
      <c r="W83" s="90">
        <v>-150.29959000000702</v>
      </c>
      <c r="X83" s="90">
        <v>-2.1250000000000002E-2</v>
      </c>
      <c r="Y83" s="9">
        <f t="shared" si="59"/>
        <v>869.40261999999291</v>
      </c>
      <c r="Z83" s="9">
        <f t="shared" si="60"/>
        <v>-6629</v>
      </c>
      <c r="AA83" s="9">
        <f t="shared" si="61"/>
        <v>-7477.0758699999997</v>
      </c>
      <c r="AB83" s="57">
        <f t="shared" si="62"/>
        <v>-7713.0989200000067</v>
      </c>
      <c r="AC83" s="57">
        <f t="shared" si="63"/>
        <v>-7676.2625762261314</v>
      </c>
      <c r="AD83" s="9">
        <f t="shared" si="64"/>
        <v>-29495.437366226139</v>
      </c>
      <c r="AE83" s="58">
        <f t="shared" si="65"/>
        <v>-0.87650403279122047</v>
      </c>
      <c r="AF83" s="58">
        <f t="shared" si="66"/>
        <v>-0.98866511509039334</v>
      </c>
      <c r="AG83" s="59">
        <f t="shared" si="67"/>
        <v>-1.0198735393393026</v>
      </c>
      <c r="AH83" s="84">
        <f t="shared" si="68"/>
        <v>-1.0000027682819099</v>
      </c>
      <c r="AI83" s="85">
        <f t="shared" si="69"/>
        <v>-0.97136811455636307</v>
      </c>
      <c r="AJ83" s="1" t="str">
        <f t="shared" si="85"/>
        <v>No</v>
      </c>
      <c r="AK83" s="1" t="str">
        <f t="shared" si="86"/>
        <v>No</v>
      </c>
      <c r="AL83" s="8" t="s">
        <v>92</v>
      </c>
      <c r="AM83" s="70">
        <v>0</v>
      </c>
      <c r="AN83" s="70">
        <v>0</v>
      </c>
      <c r="AO83" s="70">
        <v>0</v>
      </c>
      <c r="AP83" s="61">
        <f t="shared" si="70"/>
        <v>0</v>
      </c>
      <c r="AQ83" s="71">
        <f t="shared" si="71"/>
        <v>0</v>
      </c>
      <c r="AR83" s="71">
        <v>0</v>
      </c>
      <c r="AS83" s="70">
        <v>0</v>
      </c>
      <c r="AT83" s="70">
        <v>0</v>
      </c>
      <c r="AU83" s="61">
        <f t="shared" si="83"/>
        <v>0</v>
      </c>
      <c r="AV83" s="71">
        <f t="shared" si="72"/>
        <v>0</v>
      </c>
      <c r="AW83" s="71">
        <f t="shared" si="73"/>
        <v>0</v>
      </c>
      <c r="AX83" s="71">
        <f t="shared" si="74"/>
        <v>0</v>
      </c>
      <c r="AY83" s="71">
        <f t="shared" si="75"/>
        <v>0</v>
      </c>
      <c r="AZ83" s="63">
        <f t="shared" si="76"/>
        <v>0</v>
      </c>
      <c r="BA83" s="71">
        <f t="shared" si="77"/>
        <v>0</v>
      </c>
      <c r="BB83" s="10" t="str">
        <f t="shared" si="78"/>
        <v/>
      </c>
      <c r="BC83" s="10" t="str">
        <f t="shared" si="79"/>
        <v/>
      </c>
      <c r="BD83" s="83" t="str">
        <f t="shared" si="80"/>
        <v/>
      </c>
      <c r="BE83" s="65" t="str">
        <f t="shared" si="81"/>
        <v/>
      </c>
      <c r="BF83" s="10" t="str">
        <f t="shared" si="82"/>
        <v/>
      </c>
      <c r="BG83" s="125" t="str">
        <f t="shared" si="84"/>
        <v>No</v>
      </c>
      <c r="BH83" s="34" t="s">
        <v>96</v>
      </c>
      <c r="BI83" s="34" t="s">
        <v>96</v>
      </c>
      <c r="BJ83" s="34" t="s">
        <v>96</v>
      </c>
      <c r="BK83" s="34" t="s">
        <v>96</v>
      </c>
      <c r="BL83" s="35" t="s">
        <v>423</v>
      </c>
      <c r="BM83" s="35" t="s">
        <v>76</v>
      </c>
    </row>
    <row r="84" spans="3:65" ht="45" x14ac:dyDescent="0.25">
      <c r="C84" s="8" t="s">
        <v>504</v>
      </c>
      <c r="D84" s="52" t="s">
        <v>237</v>
      </c>
      <c r="E84" s="53" t="s">
        <v>351</v>
      </c>
      <c r="F84" s="19" t="s">
        <v>352</v>
      </c>
      <c r="G84" s="19" t="s">
        <v>640</v>
      </c>
      <c r="H84" s="19" t="s">
        <v>353</v>
      </c>
      <c r="I84" s="108" t="s">
        <v>301</v>
      </c>
      <c r="J84" s="108" t="s">
        <v>76</v>
      </c>
      <c r="K84" s="2" t="s">
        <v>76</v>
      </c>
      <c r="L84" s="21" t="s">
        <v>76</v>
      </c>
      <c r="M84" s="1" t="s">
        <v>77</v>
      </c>
      <c r="N84" s="1" t="s">
        <v>78</v>
      </c>
      <c r="O84" s="1" t="s">
        <v>79</v>
      </c>
      <c r="P84" s="68">
        <v>3783</v>
      </c>
      <c r="Q84" s="56">
        <v>3783.0283141816476</v>
      </c>
      <c r="R84" s="55">
        <v>3783.0283076712926</v>
      </c>
      <c r="S84" s="90">
        <v>3839.773737713263</v>
      </c>
      <c r="T84" s="9">
        <f t="shared" si="58"/>
        <v>15188.830359566204</v>
      </c>
      <c r="U84" s="96">
        <v>3085</v>
      </c>
      <c r="V84" s="90">
        <v>2685.8032599999997</v>
      </c>
      <c r="W84" s="90">
        <v>1939.6877999999999</v>
      </c>
      <c r="X84" s="90">
        <v>1590.1986599999998</v>
      </c>
      <c r="Y84" s="9">
        <f t="shared" si="59"/>
        <v>9300.6897199999985</v>
      </c>
      <c r="Z84" s="9">
        <f t="shared" si="60"/>
        <v>-698</v>
      </c>
      <c r="AA84" s="9">
        <f t="shared" si="61"/>
        <v>-1097.2250541816479</v>
      </c>
      <c r="AB84" s="57">
        <f t="shared" si="62"/>
        <v>-1843.3405076712927</v>
      </c>
      <c r="AC84" s="57">
        <f t="shared" si="63"/>
        <v>-2249.5750777132635</v>
      </c>
      <c r="AD84" s="9">
        <f t="shared" si="64"/>
        <v>-5888.1406395662043</v>
      </c>
      <c r="AE84" s="58">
        <f t="shared" si="65"/>
        <v>-0.18450964842717421</v>
      </c>
      <c r="AF84" s="58">
        <f t="shared" si="66"/>
        <v>-0.29003881627542138</v>
      </c>
      <c r="AG84" s="109">
        <f t="shared" si="67"/>
        <v>-0.48726585099385428</v>
      </c>
      <c r="AH84" s="109">
        <f t="shared" si="68"/>
        <v>-0.58586136355340934</v>
      </c>
      <c r="AI84" s="110">
        <f t="shared" si="69"/>
        <v>-0.38766254544792816</v>
      </c>
      <c r="AJ84" s="1" t="str">
        <f t="shared" si="85"/>
        <v>No</v>
      </c>
      <c r="AK84" s="1" t="str">
        <f t="shared" si="86"/>
        <v>No</v>
      </c>
      <c r="AL84" s="8" t="s">
        <v>354</v>
      </c>
      <c r="AM84" s="70">
        <v>0</v>
      </c>
      <c r="AN84" s="70">
        <v>0</v>
      </c>
      <c r="AO84" s="70">
        <v>0</v>
      </c>
      <c r="AP84" s="61">
        <f t="shared" si="70"/>
        <v>0</v>
      </c>
      <c r="AQ84" s="71">
        <f t="shared" si="71"/>
        <v>0</v>
      </c>
      <c r="AR84" s="71">
        <v>0</v>
      </c>
      <c r="AS84" s="70">
        <v>0</v>
      </c>
      <c r="AT84" s="70">
        <v>0</v>
      </c>
      <c r="AU84" s="61">
        <f t="shared" si="83"/>
        <v>0</v>
      </c>
      <c r="AV84" s="71">
        <f t="shared" si="72"/>
        <v>0</v>
      </c>
      <c r="AW84" s="71">
        <f t="shared" si="73"/>
        <v>0</v>
      </c>
      <c r="AX84" s="71">
        <f t="shared" si="74"/>
        <v>0</v>
      </c>
      <c r="AY84" s="71">
        <f t="shared" si="75"/>
        <v>0</v>
      </c>
      <c r="AZ84" s="63">
        <f t="shared" si="76"/>
        <v>0</v>
      </c>
      <c r="BA84" s="71">
        <f t="shared" si="77"/>
        <v>0</v>
      </c>
      <c r="BB84" s="10" t="str">
        <f t="shared" si="78"/>
        <v/>
      </c>
      <c r="BC84" s="10" t="str">
        <f t="shared" si="79"/>
        <v/>
      </c>
      <c r="BD84" s="83" t="str">
        <f t="shared" si="80"/>
        <v/>
      </c>
      <c r="BE84" s="65" t="str">
        <f t="shared" si="81"/>
        <v/>
      </c>
      <c r="BF84" s="10" t="str">
        <f t="shared" si="82"/>
        <v/>
      </c>
      <c r="BG84" s="2" t="str">
        <f t="shared" si="84"/>
        <v>No</v>
      </c>
      <c r="BH84" s="21" t="s">
        <v>81</v>
      </c>
      <c r="BI84" s="21" t="s">
        <v>81</v>
      </c>
      <c r="BJ84" s="21" t="s">
        <v>81</v>
      </c>
      <c r="BK84" s="21" t="s">
        <v>82</v>
      </c>
      <c r="BL84" s="19" t="s">
        <v>524</v>
      </c>
      <c r="BM84" s="23" t="s">
        <v>76</v>
      </c>
    </row>
    <row r="85" spans="3:65" ht="90" x14ac:dyDescent="0.25">
      <c r="C85" s="8" t="s">
        <v>504</v>
      </c>
      <c r="D85" s="52" t="s">
        <v>239</v>
      </c>
      <c r="E85" s="53" t="s">
        <v>163</v>
      </c>
      <c r="F85" s="19" t="s">
        <v>164</v>
      </c>
      <c r="G85" s="19" t="s">
        <v>657</v>
      </c>
      <c r="H85" s="19" t="s">
        <v>165</v>
      </c>
      <c r="I85" s="108" t="s">
        <v>166</v>
      </c>
      <c r="J85" s="108" t="s">
        <v>76</v>
      </c>
      <c r="K85" s="8" t="s">
        <v>76</v>
      </c>
      <c r="L85" s="21" t="s">
        <v>76</v>
      </c>
      <c r="M85" s="1" t="s">
        <v>77</v>
      </c>
      <c r="N85" s="1" t="s">
        <v>78</v>
      </c>
      <c r="O85" s="1" t="s">
        <v>79</v>
      </c>
      <c r="P85" s="68">
        <v>403</v>
      </c>
      <c r="Q85" s="56">
        <v>403.45045538440667</v>
      </c>
      <c r="R85" s="55">
        <v>403.45045740892226</v>
      </c>
      <c r="S85" s="90">
        <v>409.50221753076227</v>
      </c>
      <c r="T85" s="9">
        <f t="shared" ref="T85:T99" si="87">SUM(P85:S85)</f>
        <v>1619.4031303240913</v>
      </c>
      <c r="U85" s="96">
        <v>1162</v>
      </c>
      <c r="V85" s="90">
        <v>699.41700999999989</v>
      </c>
      <c r="W85" s="90">
        <v>840.3515500000002</v>
      </c>
      <c r="X85" s="90">
        <v>253.12144000000001</v>
      </c>
      <c r="Y85" s="9">
        <f t="shared" ref="Y85:Y99" si="88">SUM(U85:X85)</f>
        <v>2954.89</v>
      </c>
      <c r="Z85" s="9">
        <f t="shared" ref="Z85:Z99" si="89">IFERROR(U85-P85,"")</f>
        <v>759</v>
      </c>
      <c r="AA85" s="9">
        <f t="shared" ref="AA85:AA99" si="90">IFERROR(V85-Q85,"")</f>
        <v>295.96655461559322</v>
      </c>
      <c r="AB85" s="57">
        <f t="shared" ref="AB85:AB99" si="91">IFERROR(W85-R85,"")</f>
        <v>436.90109259107794</v>
      </c>
      <c r="AC85" s="57">
        <f t="shared" ref="AC85:AC99" si="92">IFERROR(X85-S85,"")</f>
        <v>-156.38077753076226</v>
      </c>
      <c r="AD85" s="9">
        <f t="shared" ref="AD85:AD99" si="93">IFERROR(SUM(Z85:AC85),"")</f>
        <v>1335.4868696759088</v>
      </c>
      <c r="AE85" s="58">
        <f t="shared" ref="AE85:AE99" si="94">IFERROR(Z85/P85,"")</f>
        <v>1.8833746898263026</v>
      </c>
      <c r="AF85" s="58">
        <f t="shared" ref="AF85:AF99" si="95">IFERROR(AA85/Q85,"")</f>
        <v>0.73358835184259974</v>
      </c>
      <c r="AG85" s="59">
        <f t="shared" ref="AG85:AG99" si="96">IFERROR(AB85/R85,"")</f>
        <v>1.0829113824705654</v>
      </c>
      <c r="AH85" s="84">
        <f t="shared" ref="AH85:AH99" si="97">IFERROR(AC85/S85,"")</f>
        <v>-0.38188017264891799</v>
      </c>
      <c r="AI85" s="85">
        <f t="shared" ref="AI85:AI99" si="98">IFERROR(AD85/T85,"")</f>
        <v>0.82467845385023908</v>
      </c>
      <c r="AJ85" s="1" t="str">
        <f t="shared" si="85"/>
        <v>No</v>
      </c>
      <c r="AK85" s="1" t="str">
        <f t="shared" si="86"/>
        <v>No</v>
      </c>
      <c r="AL85" s="8" t="s">
        <v>167</v>
      </c>
      <c r="AM85" s="70">
        <v>0</v>
      </c>
      <c r="AN85" s="70">
        <v>0</v>
      </c>
      <c r="AO85" s="70">
        <v>0</v>
      </c>
      <c r="AP85" s="61">
        <f t="shared" ref="AP85:AP99" si="99">AO85</f>
        <v>0</v>
      </c>
      <c r="AQ85" s="71">
        <f t="shared" ref="AQ85:AQ99" si="100">SUM(AM85:AP85)</f>
        <v>0</v>
      </c>
      <c r="AR85" s="71">
        <v>0</v>
      </c>
      <c r="AS85" s="70">
        <v>0</v>
      </c>
      <c r="AT85" s="70">
        <v>0</v>
      </c>
      <c r="AU85" s="61">
        <f t="shared" si="83"/>
        <v>0</v>
      </c>
      <c r="AV85" s="71">
        <f t="shared" ref="AV85:AV100" si="101">SUM(AR85:AU85)</f>
        <v>0</v>
      </c>
      <c r="AW85" s="71">
        <f t="shared" ref="AW85:AW99" si="102">AR85-AM85</f>
        <v>0</v>
      </c>
      <c r="AX85" s="71">
        <f t="shared" ref="AX85:AX99" si="103">AS85-AN85</f>
        <v>0</v>
      </c>
      <c r="AY85" s="71">
        <f t="shared" ref="AY85:AY99" si="104">AT85-AO85</f>
        <v>0</v>
      </c>
      <c r="AZ85" s="63">
        <f t="shared" ref="AZ85:AZ99" si="105">AU85-AP85</f>
        <v>0</v>
      </c>
      <c r="BA85" s="71">
        <f t="shared" ref="BA85:BA99" si="106">SUM(AW85:AZ85)</f>
        <v>0</v>
      </c>
      <c r="BB85" s="10" t="str">
        <f t="shared" ref="BB85:BB99" si="107">IFERROR(+AW85/AM85,"")</f>
        <v/>
      </c>
      <c r="BC85" s="10" t="str">
        <f t="shared" ref="BC85:BC99" si="108">IFERROR(+AX85/AN85,"")</f>
        <v/>
      </c>
      <c r="BD85" s="83" t="str">
        <f t="shared" ref="BD85:BD99" si="109">IFERROR(+AY85/AO85,"")</f>
        <v/>
      </c>
      <c r="BE85" s="65" t="str">
        <f t="shared" ref="BE85:BE99" si="110">IFERROR(+AZ85/AP85,"")</f>
        <v/>
      </c>
      <c r="BF85" s="10" t="str">
        <f t="shared" ref="BF85:BF99" si="111">IFERROR(+BA85/AQ85,"")</f>
        <v/>
      </c>
      <c r="BG85" s="2" t="str">
        <f t="shared" si="84"/>
        <v>No</v>
      </c>
      <c r="BH85" s="29" t="s">
        <v>81</v>
      </c>
      <c r="BI85" s="29" t="s">
        <v>81</v>
      </c>
      <c r="BJ85" s="29" t="s">
        <v>172</v>
      </c>
      <c r="BK85" s="29" t="s">
        <v>82</v>
      </c>
      <c r="BL85" s="30" t="s">
        <v>539</v>
      </c>
      <c r="BM85" s="23" t="s">
        <v>76</v>
      </c>
    </row>
    <row r="86" spans="3:65" ht="90" x14ac:dyDescent="0.25">
      <c r="C86" s="8" t="s">
        <v>504</v>
      </c>
      <c r="D86" s="52" t="s">
        <v>237</v>
      </c>
      <c r="E86" s="53" t="s">
        <v>355</v>
      </c>
      <c r="F86" s="19" t="s">
        <v>356</v>
      </c>
      <c r="G86" s="19" t="s">
        <v>639</v>
      </c>
      <c r="H86" s="19" t="s">
        <v>357</v>
      </c>
      <c r="I86" s="108" t="s">
        <v>244</v>
      </c>
      <c r="J86" s="108" t="s">
        <v>76</v>
      </c>
      <c r="K86" s="2" t="s">
        <v>358</v>
      </c>
      <c r="L86" s="21" t="s">
        <v>355</v>
      </c>
      <c r="M86" s="1" t="s">
        <v>77</v>
      </c>
      <c r="N86" s="1" t="s">
        <v>78</v>
      </c>
      <c r="O86" s="1" t="s">
        <v>79</v>
      </c>
      <c r="P86" s="68">
        <v>72641</v>
      </c>
      <c r="Q86" s="56">
        <v>72640.634640000048</v>
      </c>
      <c r="R86" s="55">
        <v>72640.634640000018</v>
      </c>
      <c r="S86" s="90">
        <v>73730.244157612819</v>
      </c>
      <c r="T86" s="9">
        <f t="shared" si="87"/>
        <v>291652.51343761291</v>
      </c>
      <c r="U86" s="96">
        <v>84713</v>
      </c>
      <c r="V86" s="90">
        <v>74101.282589999915</v>
      </c>
      <c r="W86" s="90">
        <v>70795.524309999993</v>
      </c>
      <c r="X86" s="90">
        <v>67328.134999999966</v>
      </c>
      <c r="Y86" s="9">
        <f t="shared" si="88"/>
        <v>296937.94189999986</v>
      </c>
      <c r="Z86" s="9">
        <f t="shared" si="89"/>
        <v>12072</v>
      </c>
      <c r="AA86" s="9">
        <f t="shared" si="90"/>
        <v>1460.6479499998677</v>
      </c>
      <c r="AB86" s="57">
        <f t="shared" si="91"/>
        <v>-1845.110330000025</v>
      </c>
      <c r="AC86" s="57">
        <f t="shared" si="92"/>
        <v>-6402.1091576128529</v>
      </c>
      <c r="AD86" s="9">
        <f t="shared" si="93"/>
        <v>5285.4284623869898</v>
      </c>
      <c r="AE86" s="58">
        <f t="shared" si="94"/>
        <v>0.16618713949422503</v>
      </c>
      <c r="AF86" s="58">
        <f t="shared" si="95"/>
        <v>2.0107863281188243E-2</v>
      </c>
      <c r="AG86" s="109">
        <f t="shared" si="96"/>
        <v>-2.5400526016109495E-2</v>
      </c>
      <c r="AH86" s="109">
        <f t="shared" si="97"/>
        <v>-8.6831519829597914E-2</v>
      </c>
      <c r="AI86" s="110">
        <f t="shared" si="98"/>
        <v>1.8122348407319969E-2</v>
      </c>
      <c r="AJ86" s="1" t="str">
        <f t="shared" si="85"/>
        <v>No</v>
      </c>
      <c r="AK86" s="1" t="str">
        <f t="shared" si="86"/>
        <v>No</v>
      </c>
      <c r="AL86" s="8" t="s">
        <v>359</v>
      </c>
      <c r="AM86" s="70">
        <v>367</v>
      </c>
      <c r="AN86" s="60">
        <f>AM86</f>
        <v>367</v>
      </c>
      <c r="AO86" s="60">
        <f>AN86</f>
        <v>367</v>
      </c>
      <c r="AP86" s="61">
        <f t="shared" si="99"/>
        <v>367</v>
      </c>
      <c r="AQ86" s="62">
        <f t="shared" si="100"/>
        <v>1468</v>
      </c>
      <c r="AR86" s="62">
        <v>306</v>
      </c>
      <c r="AS86" s="60">
        <v>300</v>
      </c>
      <c r="AT86" s="60">
        <v>312</v>
      </c>
      <c r="AU86" s="126">
        <f>91.1*2.76</f>
        <v>251.43599999999998</v>
      </c>
      <c r="AV86" s="71">
        <f t="shared" si="101"/>
        <v>1169.4359999999999</v>
      </c>
      <c r="AW86" s="71">
        <f t="shared" si="102"/>
        <v>-61</v>
      </c>
      <c r="AX86" s="71">
        <f t="shared" si="103"/>
        <v>-67</v>
      </c>
      <c r="AY86" s="71">
        <f t="shared" si="104"/>
        <v>-55</v>
      </c>
      <c r="AZ86" s="63">
        <f t="shared" si="105"/>
        <v>-115.56400000000002</v>
      </c>
      <c r="BA86" s="71">
        <f t="shared" si="106"/>
        <v>-298.56400000000002</v>
      </c>
      <c r="BB86" s="10">
        <f t="shared" si="107"/>
        <v>-0.16621253405994552</v>
      </c>
      <c r="BC86" s="10">
        <f t="shared" si="108"/>
        <v>-0.18256130790190736</v>
      </c>
      <c r="BD86" s="83">
        <f t="shared" si="109"/>
        <v>-0.14986376021798364</v>
      </c>
      <c r="BE86" s="65">
        <f t="shared" si="110"/>
        <v>-0.31488828337874664</v>
      </c>
      <c r="BF86" s="10">
        <f t="shared" si="111"/>
        <v>-0.2033814713896458</v>
      </c>
      <c r="BG86" s="72" t="str">
        <f t="shared" si="84"/>
        <v>Yes</v>
      </c>
      <c r="BH86" s="31" t="s">
        <v>81</v>
      </c>
      <c r="BI86" s="31" t="s">
        <v>81</v>
      </c>
      <c r="BJ86" s="31" t="s">
        <v>81</v>
      </c>
      <c r="BK86" s="31" t="s">
        <v>82</v>
      </c>
      <c r="BL86" s="28" t="s">
        <v>546</v>
      </c>
      <c r="BM86" s="28" t="s">
        <v>579</v>
      </c>
    </row>
    <row r="87" spans="3:65" ht="45" x14ac:dyDescent="0.25">
      <c r="C87" s="8" t="s">
        <v>504</v>
      </c>
      <c r="D87" s="52" t="s">
        <v>238</v>
      </c>
      <c r="E87" s="53" t="s">
        <v>229</v>
      </c>
      <c r="F87" s="19" t="s">
        <v>223</v>
      </c>
      <c r="G87" s="19" t="s">
        <v>645</v>
      </c>
      <c r="H87" s="19" t="s">
        <v>224</v>
      </c>
      <c r="I87" s="108" t="s">
        <v>195</v>
      </c>
      <c r="J87" s="108" t="s">
        <v>76</v>
      </c>
      <c r="K87" s="8" t="s">
        <v>188</v>
      </c>
      <c r="L87" s="54" t="s">
        <v>191</v>
      </c>
      <c r="M87" s="1" t="s">
        <v>77</v>
      </c>
      <c r="N87" s="1" t="s">
        <v>78</v>
      </c>
      <c r="O87" s="1" t="s">
        <v>79</v>
      </c>
      <c r="P87" s="68">
        <v>3288</v>
      </c>
      <c r="Q87" s="56">
        <v>3287.8127399999998</v>
      </c>
      <c r="R87" s="55">
        <v>417.78504999999996</v>
      </c>
      <c r="S87" s="90">
        <v>3337.1299282674968</v>
      </c>
      <c r="T87" s="9">
        <f t="shared" si="87"/>
        <v>10330.727718267497</v>
      </c>
      <c r="U87" s="96">
        <v>1061</v>
      </c>
      <c r="V87" s="90">
        <v>1613.0204300000003</v>
      </c>
      <c r="W87" s="90">
        <v>2156.6018300000001</v>
      </c>
      <c r="X87" s="90">
        <v>641.8888300000001</v>
      </c>
      <c r="Y87" s="9">
        <f t="shared" si="88"/>
        <v>5472.51109</v>
      </c>
      <c r="Z87" s="9">
        <f t="shared" si="89"/>
        <v>-2227</v>
      </c>
      <c r="AA87" s="9">
        <f t="shared" si="90"/>
        <v>-1674.7923099999996</v>
      </c>
      <c r="AB87" s="57">
        <f t="shared" si="91"/>
        <v>1738.8167800000001</v>
      </c>
      <c r="AC87" s="57">
        <f t="shared" si="92"/>
        <v>-2695.2410982674965</v>
      </c>
      <c r="AD87" s="9">
        <f t="shared" si="93"/>
        <v>-4858.2166282674962</v>
      </c>
      <c r="AE87" s="58">
        <f t="shared" si="94"/>
        <v>-0.67731143552311435</v>
      </c>
      <c r="AF87" s="58">
        <f t="shared" si="95"/>
        <v>-0.50939406907949381</v>
      </c>
      <c r="AG87" s="84">
        <f t="shared" si="96"/>
        <v>4.1619889941011543</v>
      </c>
      <c r="AH87" s="84">
        <f t="shared" si="97"/>
        <v>-0.80765243074211279</v>
      </c>
      <c r="AI87" s="85">
        <f t="shared" si="98"/>
        <v>-0.47026857746689676</v>
      </c>
      <c r="AJ87" s="1" t="str">
        <f t="shared" si="85"/>
        <v>No</v>
      </c>
      <c r="AK87" s="1" t="str">
        <f t="shared" si="86"/>
        <v>No</v>
      </c>
      <c r="AL87" s="8" t="s">
        <v>233</v>
      </c>
      <c r="AM87" s="70">
        <v>0</v>
      </c>
      <c r="AN87" s="70">
        <v>0</v>
      </c>
      <c r="AO87" s="70">
        <v>0</v>
      </c>
      <c r="AP87" s="61">
        <f t="shared" si="99"/>
        <v>0</v>
      </c>
      <c r="AQ87" s="71">
        <f t="shared" si="100"/>
        <v>0</v>
      </c>
      <c r="AR87" s="71">
        <v>0</v>
      </c>
      <c r="AS87" s="70">
        <v>0</v>
      </c>
      <c r="AT87" s="70">
        <v>0</v>
      </c>
      <c r="AU87" s="61">
        <f>AT87</f>
        <v>0</v>
      </c>
      <c r="AV87" s="71">
        <f t="shared" si="101"/>
        <v>0</v>
      </c>
      <c r="AW87" s="71">
        <f t="shared" si="102"/>
        <v>0</v>
      </c>
      <c r="AX87" s="71">
        <f t="shared" si="103"/>
        <v>0</v>
      </c>
      <c r="AY87" s="71">
        <f t="shared" si="104"/>
        <v>0</v>
      </c>
      <c r="AZ87" s="63">
        <f t="shared" si="105"/>
        <v>0</v>
      </c>
      <c r="BA87" s="71">
        <f t="shared" si="106"/>
        <v>0</v>
      </c>
      <c r="BB87" s="10" t="str">
        <f t="shared" si="107"/>
        <v/>
      </c>
      <c r="BC87" s="10" t="str">
        <f t="shared" si="108"/>
        <v/>
      </c>
      <c r="BD87" s="83" t="str">
        <f t="shared" si="109"/>
        <v/>
      </c>
      <c r="BE87" s="65" t="str">
        <f t="shared" si="110"/>
        <v/>
      </c>
      <c r="BF87" s="10" t="str">
        <f t="shared" si="111"/>
        <v/>
      </c>
      <c r="BG87" s="2" t="str">
        <f t="shared" si="84"/>
        <v>No</v>
      </c>
      <c r="BH87" s="22" t="s">
        <v>81</v>
      </c>
      <c r="BI87" s="22" t="s">
        <v>81</v>
      </c>
      <c r="BJ87" s="22" t="s">
        <v>172</v>
      </c>
      <c r="BK87" s="22" t="s">
        <v>82</v>
      </c>
      <c r="BL87" s="23" t="s">
        <v>605</v>
      </c>
      <c r="BM87" s="23"/>
    </row>
    <row r="88" spans="3:65" ht="90" x14ac:dyDescent="0.25">
      <c r="C88" s="8" t="s">
        <v>504</v>
      </c>
      <c r="D88" s="52" t="s">
        <v>237</v>
      </c>
      <c r="E88" s="53" t="s">
        <v>360</v>
      </c>
      <c r="F88" s="19" t="s">
        <v>361</v>
      </c>
      <c r="G88" s="19" t="s">
        <v>639</v>
      </c>
      <c r="H88" s="19" t="s">
        <v>362</v>
      </c>
      <c r="I88" s="108" t="s">
        <v>244</v>
      </c>
      <c r="J88" s="108" t="s">
        <v>76</v>
      </c>
      <c r="K88" s="2" t="s">
        <v>76</v>
      </c>
      <c r="L88" s="21" t="s">
        <v>76</v>
      </c>
      <c r="M88" s="1" t="s">
        <v>77</v>
      </c>
      <c r="N88" s="1" t="s">
        <v>78</v>
      </c>
      <c r="O88" s="1" t="s">
        <v>79</v>
      </c>
      <c r="P88" s="55">
        <v>1990</v>
      </c>
      <c r="Q88" s="56">
        <v>1989.7627586903554</v>
      </c>
      <c r="R88" s="55">
        <v>1989.762759867006</v>
      </c>
      <c r="S88" s="90">
        <v>2019.6092047273673</v>
      </c>
      <c r="T88" s="9">
        <f t="shared" si="87"/>
        <v>7989.1347232847293</v>
      </c>
      <c r="U88" s="95">
        <v>2284</v>
      </c>
      <c r="V88" s="90">
        <v>1498.4580299999991</v>
      </c>
      <c r="W88" s="90">
        <v>2080.1141900000007</v>
      </c>
      <c r="X88" s="90">
        <v>2167.3078799999998</v>
      </c>
      <c r="Y88" s="9">
        <f t="shared" si="88"/>
        <v>8029.8801000000003</v>
      </c>
      <c r="Z88" s="9">
        <f t="shared" si="89"/>
        <v>294</v>
      </c>
      <c r="AA88" s="9">
        <f t="shared" si="90"/>
        <v>-491.30472869035634</v>
      </c>
      <c r="AB88" s="57">
        <f t="shared" si="91"/>
        <v>90.351430132994665</v>
      </c>
      <c r="AC88" s="57">
        <f t="shared" si="92"/>
        <v>147.6986752726325</v>
      </c>
      <c r="AD88" s="9">
        <f t="shared" si="93"/>
        <v>40.745376715270822</v>
      </c>
      <c r="AE88" s="58">
        <f t="shared" si="94"/>
        <v>0.14773869346733667</v>
      </c>
      <c r="AF88" s="58">
        <f t="shared" si="95"/>
        <v>-0.24691623488507186</v>
      </c>
      <c r="AG88" s="109">
        <f t="shared" si="96"/>
        <v>4.5408142093801007E-2</v>
      </c>
      <c r="AH88" s="109">
        <f t="shared" si="97"/>
        <v>7.3132304471037884E-2</v>
      </c>
      <c r="AI88" s="110">
        <f t="shared" si="98"/>
        <v>5.1000988375520069E-3</v>
      </c>
      <c r="AJ88" s="1" t="str">
        <f t="shared" si="85"/>
        <v>No</v>
      </c>
      <c r="AK88" s="1" t="str">
        <f t="shared" si="86"/>
        <v>No</v>
      </c>
      <c r="AL88" s="8" t="s">
        <v>363</v>
      </c>
      <c r="AM88" s="60">
        <v>250</v>
      </c>
      <c r="AN88" s="60">
        <f>AM88</f>
        <v>250</v>
      </c>
      <c r="AO88" s="60">
        <f>AN88</f>
        <v>250</v>
      </c>
      <c r="AP88" s="61">
        <f t="shared" si="99"/>
        <v>250</v>
      </c>
      <c r="AQ88" s="62">
        <f t="shared" si="100"/>
        <v>1000</v>
      </c>
      <c r="AR88" s="62">
        <v>202</v>
      </c>
      <c r="AS88" s="60">
        <v>107</v>
      </c>
      <c r="AT88" s="60">
        <v>106</v>
      </c>
      <c r="AU88" s="1">
        <v>104</v>
      </c>
      <c r="AV88" s="62">
        <f t="shared" si="101"/>
        <v>519</v>
      </c>
      <c r="AW88" s="62">
        <f t="shared" si="102"/>
        <v>-48</v>
      </c>
      <c r="AX88" s="62">
        <f t="shared" si="103"/>
        <v>-143</v>
      </c>
      <c r="AY88" s="62">
        <f t="shared" si="104"/>
        <v>-144</v>
      </c>
      <c r="AZ88" s="63">
        <f t="shared" si="105"/>
        <v>-146</v>
      </c>
      <c r="BA88" s="62">
        <f t="shared" si="106"/>
        <v>-481</v>
      </c>
      <c r="BB88" s="64">
        <f t="shared" si="107"/>
        <v>-0.192</v>
      </c>
      <c r="BC88" s="64">
        <f t="shared" si="108"/>
        <v>-0.57199999999999995</v>
      </c>
      <c r="BD88" s="82">
        <f t="shared" si="109"/>
        <v>-0.57599999999999996</v>
      </c>
      <c r="BE88" s="65">
        <f t="shared" si="110"/>
        <v>-0.58399999999999996</v>
      </c>
      <c r="BF88" s="64">
        <f t="shared" si="111"/>
        <v>-0.48099999999999998</v>
      </c>
      <c r="BG88" s="127" t="str">
        <f t="shared" si="84"/>
        <v>Yes</v>
      </c>
      <c r="BH88" s="36" t="s">
        <v>104</v>
      </c>
      <c r="BI88" s="36" t="s">
        <v>104</v>
      </c>
      <c r="BJ88" s="36" t="s">
        <v>81</v>
      </c>
      <c r="BK88" s="36" t="s">
        <v>116</v>
      </c>
      <c r="BL88" s="37" t="s">
        <v>525</v>
      </c>
      <c r="BM88" s="37" t="s">
        <v>580</v>
      </c>
    </row>
    <row r="89" spans="3:65" ht="375" x14ac:dyDescent="0.25">
      <c r="C89" s="8" t="s">
        <v>504</v>
      </c>
      <c r="D89" s="52" t="s">
        <v>238</v>
      </c>
      <c r="E89" s="53" t="s">
        <v>197</v>
      </c>
      <c r="F89" s="19" t="s">
        <v>227</v>
      </c>
      <c r="G89" s="19" t="s">
        <v>645</v>
      </c>
      <c r="H89" s="19" t="s">
        <v>228</v>
      </c>
      <c r="I89" s="108" t="s">
        <v>195</v>
      </c>
      <c r="J89" s="108" t="s">
        <v>76</v>
      </c>
      <c r="K89" s="8" t="s">
        <v>76</v>
      </c>
      <c r="L89" s="54" t="s">
        <v>91</v>
      </c>
      <c r="M89" s="1" t="s">
        <v>77</v>
      </c>
      <c r="N89" s="1" t="s">
        <v>78</v>
      </c>
      <c r="O89" s="1" t="s">
        <v>79</v>
      </c>
      <c r="P89" s="68">
        <v>12587</v>
      </c>
      <c r="Q89" s="56">
        <v>12586.797739999998</v>
      </c>
      <c r="R89" s="55">
        <v>3532.7402499999998</v>
      </c>
      <c r="S89" s="90">
        <v>12775.599706097077</v>
      </c>
      <c r="T89" s="9">
        <f t="shared" si="87"/>
        <v>41482.137696097074</v>
      </c>
      <c r="U89" s="96">
        <v>14443</v>
      </c>
      <c r="V89" s="90">
        <v>13759.331829999999</v>
      </c>
      <c r="W89" s="90">
        <v>11659.020520000002</v>
      </c>
      <c r="X89" s="90">
        <v>30354.433259999994</v>
      </c>
      <c r="Y89" s="9">
        <f t="shared" si="88"/>
        <v>70215.785609999992</v>
      </c>
      <c r="Z89" s="9">
        <f t="shared" si="89"/>
        <v>1856</v>
      </c>
      <c r="AA89" s="9">
        <f t="shared" si="90"/>
        <v>1172.534090000001</v>
      </c>
      <c r="AB89" s="9">
        <f t="shared" si="91"/>
        <v>8126.280270000002</v>
      </c>
      <c r="AC89" s="57">
        <f t="shared" si="92"/>
        <v>17578.833553902918</v>
      </c>
      <c r="AD89" s="9">
        <f t="shared" si="93"/>
        <v>28733.647913902922</v>
      </c>
      <c r="AE89" s="58">
        <f t="shared" si="94"/>
        <v>0.14745372209422419</v>
      </c>
      <c r="AF89" s="58">
        <f t="shared" si="95"/>
        <v>9.3155869683499121E-2</v>
      </c>
      <c r="AG89" s="84">
        <f t="shared" si="96"/>
        <v>2.3002767525860421</v>
      </c>
      <c r="AH89" s="84">
        <f t="shared" si="97"/>
        <v>1.375969344555585</v>
      </c>
      <c r="AI89" s="85">
        <f t="shared" si="98"/>
        <v>0.69267519732008365</v>
      </c>
      <c r="AJ89" s="1" t="str">
        <f t="shared" si="85"/>
        <v>No</v>
      </c>
      <c r="AK89" s="1" t="str">
        <f t="shared" si="86"/>
        <v>Yes</v>
      </c>
      <c r="AL89" s="8" t="s">
        <v>196</v>
      </c>
      <c r="AM89" s="70">
        <v>0</v>
      </c>
      <c r="AN89" s="70">
        <v>0</v>
      </c>
      <c r="AO89" s="70">
        <v>0</v>
      </c>
      <c r="AP89" s="61">
        <f t="shared" si="99"/>
        <v>0</v>
      </c>
      <c r="AQ89" s="71">
        <f t="shared" si="100"/>
        <v>0</v>
      </c>
      <c r="AR89" s="71">
        <v>0</v>
      </c>
      <c r="AS89" s="70">
        <v>0</v>
      </c>
      <c r="AT89" s="70">
        <v>0</v>
      </c>
      <c r="AU89" s="61">
        <f t="shared" ref="AU89:AU99" si="112">AT89</f>
        <v>0</v>
      </c>
      <c r="AV89" s="71">
        <f t="shared" si="101"/>
        <v>0</v>
      </c>
      <c r="AW89" s="71">
        <f t="shared" si="102"/>
        <v>0</v>
      </c>
      <c r="AX89" s="71">
        <f t="shared" si="103"/>
        <v>0</v>
      </c>
      <c r="AY89" s="71">
        <f t="shared" si="104"/>
        <v>0</v>
      </c>
      <c r="AZ89" s="63">
        <f t="shared" si="105"/>
        <v>0</v>
      </c>
      <c r="BA89" s="71">
        <f t="shared" si="106"/>
        <v>0</v>
      </c>
      <c r="BB89" s="10" t="str">
        <f t="shared" si="107"/>
        <v/>
      </c>
      <c r="BC89" s="10" t="str">
        <f t="shared" si="108"/>
        <v/>
      </c>
      <c r="BD89" s="83" t="str">
        <f t="shared" si="109"/>
        <v/>
      </c>
      <c r="BE89" s="65" t="str">
        <f t="shared" si="110"/>
        <v/>
      </c>
      <c r="BF89" s="10" t="str">
        <f t="shared" si="111"/>
        <v/>
      </c>
      <c r="BG89" s="2" t="str">
        <f t="shared" si="84"/>
        <v>No</v>
      </c>
      <c r="BH89" s="22" t="s">
        <v>172</v>
      </c>
      <c r="BI89" s="22" t="s">
        <v>172</v>
      </c>
      <c r="BJ89" s="22" t="s">
        <v>172</v>
      </c>
      <c r="BK89" s="22" t="s">
        <v>116</v>
      </c>
      <c r="BL89" s="23" t="s">
        <v>532</v>
      </c>
      <c r="BM89" s="23" t="s">
        <v>602</v>
      </c>
    </row>
    <row r="90" spans="3:65" ht="45" x14ac:dyDescent="0.25">
      <c r="C90" s="8" t="s">
        <v>504</v>
      </c>
      <c r="D90" s="52" t="s">
        <v>237</v>
      </c>
      <c r="E90" s="53" t="s">
        <v>364</v>
      </c>
      <c r="F90" s="19" t="s">
        <v>365</v>
      </c>
      <c r="G90" s="19" t="s">
        <v>650</v>
      </c>
      <c r="H90" s="19" t="s">
        <v>366</v>
      </c>
      <c r="I90" s="108" t="s">
        <v>285</v>
      </c>
      <c r="J90" s="108" t="s">
        <v>76</v>
      </c>
      <c r="K90" s="2" t="s">
        <v>76</v>
      </c>
      <c r="L90" s="21" t="s">
        <v>76</v>
      </c>
      <c r="M90" s="1" t="s">
        <v>77</v>
      </c>
      <c r="N90" s="1" t="s">
        <v>78</v>
      </c>
      <c r="O90" s="1" t="s">
        <v>79</v>
      </c>
      <c r="P90" s="68">
        <v>22935</v>
      </c>
      <c r="Q90" s="56">
        <v>22935.442093970512</v>
      </c>
      <c r="R90" s="55">
        <v>22935.442104231282</v>
      </c>
      <c r="S90" s="90">
        <v>23279.473725232521</v>
      </c>
      <c r="T90" s="9">
        <f t="shared" si="87"/>
        <v>92085.35792343432</v>
      </c>
      <c r="U90" s="96">
        <v>17195</v>
      </c>
      <c r="V90" s="90">
        <v>18664.866950000007</v>
      </c>
      <c r="W90" s="90">
        <v>25140.630929999996</v>
      </c>
      <c r="X90" s="90">
        <v>23260.812570000002</v>
      </c>
      <c r="Y90" s="9">
        <f t="shared" si="88"/>
        <v>84261.310450000019</v>
      </c>
      <c r="Z90" s="9">
        <f t="shared" si="89"/>
        <v>-5740</v>
      </c>
      <c r="AA90" s="9">
        <f t="shared" si="90"/>
        <v>-4270.5751439705055</v>
      </c>
      <c r="AB90" s="57">
        <f t="shared" si="91"/>
        <v>2205.1888257687133</v>
      </c>
      <c r="AC90" s="57">
        <f t="shared" si="92"/>
        <v>-18.661155232519377</v>
      </c>
      <c r="AD90" s="9">
        <f t="shared" si="93"/>
        <v>-7824.0474734343115</v>
      </c>
      <c r="AE90" s="58">
        <f t="shared" si="94"/>
        <v>-0.25027250926531502</v>
      </c>
      <c r="AF90" s="58">
        <f t="shared" si="95"/>
        <v>-0.18619981801411167</v>
      </c>
      <c r="AG90" s="109">
        <f t="shared" si="96"/>
        <v>9.614764850605978E-2</v>
      </c>
      <c r="AH90" s="109">
        <f t="shared" si="97"/>
        <v>-8.0161413667580595E-4</v>
      </c>
      <c r="AI90" s="110">
        <f t="shared" si="98"/>
        <v>-8.496516329924815E-2</v>
      </c>
      <c r="AJ90" s="1" t="str">
        <f t="shared" si="85"/>
        <v>No</v>
      </c>
      <c r="AK90" s="1" t="str">
        <f t="shared" si="86"/>
        <v>No</v>
      </c>
      <c r="AL90" s="8" t="s">
        <v>367</v>
      </c>
      <c r="AM90" s="70">
        <v>0</v>
      </c>
      <c r="AN90" s="70">
        <v>0</v>
      </c>
      <c r="AO90" s="70">
        <v>0</v>
      </c>
      <c r="AP90" s="61">
        <f t="shared" si="99"/>
        <v>0</v>
      </c>
      <c r="AQ90" s="71">
        <f t="shared" si="100"/>
        <v>0</v>
      </c>
      <c r="AR90" s="71">
        <v>0</v>
      </c>
      <c r="AS90" s="70">
        <v>0</v>
      </c>
      <c r="AT90" s="70">
        <v>0</v>
      </c>
      <c r="AU90" s="61">
        <f t="shared" si="112"/>
        <v>0</v>
      </c>
      <c r="AV90" s="71">
        <f t="shared" si="101"/>
        <v>0</v>
      </c>
      <c r="AW90" s="71">
        <f t="shared" si="102"/>
        <v>0</v>
      </c>
      <c r="AX90" s="71">
        <f t="shared" si="103"/>
        <v>0</v>
      </c>
      <c r="AY90" s="71">
        <f t="shared" si="104"/>
        <v>0</v>
      </c>
      <c r="AZ90" s="63">
        <f t="shared" si="105"/>
        <v>0</v>
      </c>
      <c r="BA90" s="71">
        <f t="shared" si="106"/>
        <v>0</v>
      </c>
      <c r="BB90" s="10" t="str">
        <f t="shared" si="107"/>
        <v/>
      </c>
      <c r="BC90" s="10" t="str">
        <f t="shared" si="108"/>
        <v/>
      </c>
      <c r="BD90" s="83" t="str">
        <f t="shared" si="109"/>
        <v/>
      </c>
      <c r="BE90" s="65" t="str">
        <f t="shared" si="110"/>
        <v/>
      </c>
      <c r="BF90" s="10" t="str">
        <f t="shared" si="111"/>
        <v/>
      </c>
      <c r="BG90" s="125" t="str">
        <f t="shared" si="84"/>
        <v>No</v>
      </c>
      <c r="BH90" s="38" t="s">
        <v>81</v>
      </c>
      <c r="BI90" s="38" t="s">
        <v>81</v>
      </c>
      <c r="BJ90" s="38" t="s">
        <v>81</v>
      </c>
      <c r="BK90" s="38" t="s">
        <v>82</v>
      </c>
      <c r="BL90" s="39" t="s">
        <v>524</v>
      </c>
      <c r="BM90" s="35" t="s">
        <v>76</v>
      </c>
    </row>
    <row r="91" spans="3:65" ht="45" x14ac:dyDescent="0.25">
      <c r="C91" s="8" t="s">
        <v>504</v>
      </c>
      <c r="D91" s="52" t="s">
        <v>237</v>
      </c>
      <c r="E91" s="53" t="s">
        <v>368</v>
      </c>
      <c r="F91" s="19" t="s">
        <v>369</v>
      </c>
      <c r="G91" s="19" t="s">
        <v>658</v>
      </c>
      <c r="H91" s="19" t="s">
        <v>370</v>
      </c>
      <c r="I91" s="108" t="s">
        <v>166</v>
      </c>
      <c r="J91" s="108" t="s">
        <v>76</v>
      </c>
      <c r="K91" s="2" t="s">
        <v>76</v>
      </c>
      <c r="L91" s="21" t="s">
        <v>76</v>
      </c>
      <c r="M91" s="1" t="s">
        <v>77</v>
      </c>
      <c r="N91" s="1" t="s">
        <v>78</v>
      </c>
      <c r="O91" s="1" t="s">
        <v>79</v>
      </c>
      <c r="P91" s="68">
        <v>48595</v>
      </c>
      <c r="Q91" s="56">
        <v>48594.533507939203</v>
      </c>
      <c r="R91" s="55">
        <v>48594.533515037598</v>
      </c>
      <c r="S91" s="90">
        <v>49323.451516143534</v>
      </c>
      <c r="T91" s="9">
        <f t="shared" si="87"/>
        <v>195107.51853912033</v>
      </c>
      <c r="U91" s="96">
        <v>61373</v>
      </c>
      <c r="V91" s="90">
        <v>45692.472600000008</v>
      </c>
      <c r="W91" s="90">
        <v>61668.632449989746</v>
      </c>
      <c r="X91" s="90">
        <v>56150.098949999985</v>
      </c>
      <c r="Y91" s="9">
        <f t="shared" si="88"/>
        <v>224884.20399998975</v>
      </c>
      <c r="Z91" s="9">
        <f t="shared" si="89"/>
        <v>12778</v>
      </c>
      <c r="AA91" s="9">
        <f t="shared" si="90"/>
        <v>-2902.0609079391943</v>
      </c>
      <c r="AB91" s="57">
        <f t="shared" si="91"/>
        <v>13074.098934952148</v>
      </c>
      <c r="AC91" s="57">
        <f t="shared" si="92"/>
        <v>6826.6474338564512</v>
      </c>
      <c r="AD91" s="9">
        <f t="shared" si="93"/>
        <v>29776.685460869405</v>
      </c>
      <c r="AE91" s="58">
        <f t="shared" si="94"/>
        <v>0.2629488630517543</v>
      </c>
      <c r="AF91" s="58">
        <f t="shared" si="95"/>
        <v>-5.9719904656869806E-2</v>
      </c>
      <c r="AG91" s="109">
        <f t="shared" si="96"/>
        <v>0.26904464328084071</v>
      </c>
      <c r="AH91" s="109">
        <f t="shared" si="97"/>
        <v>0.13840571217166531</v>
      </c>
      <c r="AI91" s="110">
        <f t="shared" si="98"/>
        <v>0.15261680166825034</v>
      </c>
      <c r="AJ91" s="1" t="str">
        <f t="shared" si="85"/>
        <v>No</v>
      </c>
      <c r="AK91" s="1" t="str">
        <f t="shared" si="86"/>
        <v>No</v>
      </c>
      <c r="AL91" s="8" t="s">
        <v>371</v>
      </c>
      <c r="AM91" s="70">
        <v>0</v>
      </c>
      <c r="AN91" s="70">
        <v>0</v>
      </c>
      <c r="AO91" s="70">
        <v>0</v>
      </c>
      <c r="AP91" s="61">
        <f t="shared" si="99"/>
        <v>0</v>
      </c>
      <c r="AQ91" s="71">
        <f t="shared" si="100"/>
        <v>0</v>
      </c>
      <c r="AR91" s="71">
        <v>0</v>
      </c>
      <c r="AS91" s="70">
        <v>0</v>
      </c>
      <c r="AT91" s="70">
        <v>0</v>
      </c>
      <c r="AU91" s="61">
        <f t="shared" si="112"/>
        <v>0</v>
      </c>
      <c r="AV91" s="71">
        <f t="shared" si="101"/>
        <v>0</v>
      </c>
      <c r="AW91" s="71">
        <f t="shared" si="102"/>
        <v>0</v>
      </c>
      <c r="AX91" s="71">
        <f t="shared" si="103"/>
        <v>0</v>
      </c>
      <c r="AY91" s="71">
        <f t="shared" si="104"/>
        <v>0</v>
      </c>
      <c r="AZ91" s="63">
        <f t="shared" si="105"/>
        <v>0</v>
      </c>
      <c r="BA91" s="71">
        <f t="shared" si="106"/>
        <v>0</v>
      </c>
      <c r="BB91" s="10" t="str">
        <f t="shared" si="107"/>
        <v/>
      </c>
      <c r="BC91" s="10" t="str">
        <f t="shared" si="108"/>
        <v/>
      </c>
      <c r="BD91" s="83" t="str">
        <f t="shared" si="109"/>
        <v/>
      </c>
      <c r="BE91" s="65" t="str">
        <f t="shared" si="110"/>
        <v/>
      </c>
      <c r="BF91" s="10" t="str">
        <f t="shared" si="111"/>
        <v/>
      </c>
      <c r="BG91" s="72" t="str">
        <f t="shared" si="84"/>
        <v>No</v>
      </c>
      <c r="BH91" s="32" t="s">
        <v>81</v>
      </c>
      <c r="BI91" s="32" t="s">
        <v>81</v>
      </c>
      <c r="BJ91" s="32" t="s">
        <v>81</v>
      </c>
      <c r="BK91" s="32" t="s">
        <v>82</v>
      </c>
      <c r="BL91" s="33" t="s">
        <v>524</v>
      </c>
      <c r="BM91" s="28" t="s">
        <v>76</v>
      </c>
    </row>
    <row r="92" spans="3:65" ht="300" x14ac:dyDescent="0.25">
      <c r="C92" s="8" t="s">
        <v>504</v>
      </c>
      <c r="D92" s="52" t="s">
        <v>238</v>
      </c>
      <c r="E92" s="53" t="s">
        <v>205</v>
      </c>
      <c r="F92" s="19" t="s">
        <v>230</v>
      </c>
      <c r="G92" s="19" t="s">
        <v>659</v>
      </c>
      <c r="H92" s="19" t="s">
        <v>231</v>
      </c>
      <c r="I92" s="108" t="s">
        <v>232</v>
      </c>
      <c r="J92" s="108" t="s">
        <v>76</v>
      </c>
      <c r="K92" s="8" t="s">
        <v>76</v>
      </c>
      <c r="L92" s="54" t="s">
        <v>76</v>
      </c>
      <c r="M92" s="1" t="s">
        <v>77</v>
      </c>
      <c r="N92" s="1" t="s">
        <v>78</v>
      </c>
      <c r="O92" s="1" t="s">
        <v>79</v>
      </c>
      <c r="P92" s="68">
        <v>418</v>
      </c>
      <c r="Q92" s="56">
        <v>417.78505000000007</v>
      </c>
      <c r="R92" s="55">
        <v>10003.947109999999</v>
      </c>
      <c r="S92" s="90">
        <v>424.05183079559396</v>
      </c>
      <c r="T92" s="9">
        <f t="shared" si="87"/>
        <v>11263.783990795593</v>
      </c>
      <c r="U92" s="96">
        <v>586</v>
      </c>
      <c r="V92" s="90">
        <v>32776.65178</v>
      </c>
      <c r="W92" s="90">
        <v>6558.56016</v>
      </c>
      <c r="X92" s="90">
        <v>12714.266820000001</v>
      </c>
      <c r="Y92" s="9">
        <f t="shared" si="88"/>
        <v>52635.478759999998</v>
      </c>
      <c r="Z92" s="9">
        <f t="shared" si="89"/>
        <v>168</v>
      </c>
      <c r="AA92" s="9">
        <f t="shared" si="90"/>
        <v>32358.866730000002</v>
      </c>
      <c r="AB92" s="9">
        <f t="shared" si="91"/>
        <v>-3445.3869499999992</v>
      </c>
      <c r="AC92" s="57">
        <f t="shared" si="92"/>
        <v>12290.214989204407</v>
      </c>
      <c r="AD92" s="9">
        <f t="shared" si="93"/>
        <v>41371.694769204405</v>
      </c>
      <c r="AE92" s="58">
        <f t="shared" si="94"/>
        <v>0.40191387559808611</v>
      </c>
      <c r="AF92" s="58">
        <f t="shared" si="95"/>
        <v>77.453385969651137</v>
      </c>
      <c r="AG92" s="59">
        <f t="shared" si="96"/>
        <v>-0.3444027554439959</v>
      </c>
      <c r="AH92" s="59">
        <f t="shared" si="97"/>
        <v>28.982813176742702</v>
      </c>
      <c r="AI92" s="69">
        <f t="shared" si="98"/>
        <v>3.6729836796419426</v>
      </c>
      <c r="AJ92" s="1" t="str">
        <f t="shared" si="85"/>
        <v>No</v>
      </c>
      <c r="AK92" s="1" t="str">
        <f t="shared" si="86"/>
        <v>Yes</v>
      </c>
      <c r="AL92" s="8" t="s">
        <v>196</v>
      </c>
      <c r="AM92" s="70">
        <v>0</v>
      </c>
      <c r="AN92" s="70">
        <v>0</v>
      </c>
      <c r="AO92" s="70">
        <v>0</v>
      </c>
      <c r="AP92" s="61">
        <f t="shared" si="99"/>
        <v>0</v>
      </c>
      <c r="AQ92" s="71">
        <f t="shared" si="100"/>
        <v>0</v>
      </c>
      <c r="AR92" s="71">
        <v>0</v>
      </c>
      <c r="AS92" s="70">
        <v>0</v>
      </c>
      <c r="AT92" s="70">
        <v>0</v>
      </c>
      <c r="AU92" s="61">
        <f t="shared" si="112"/>
        <v>0</v>
      </c>
      <c r="AV92" s="71">
        <f t="shared" si="101"/>
        <v>0</v>
      </c>
      <c r="AW92" s="71">
        <f t="shared" si="102"/>
        <v>0</v>
      </c>
      <c r="AX92" s="71">
        <f t="shared" si="103"/>
        <v>0</v>
      </c>
      <c r="AY92" s="71">
        <f t="shared" si="104"/>
        <v>0</v>
      </c>
      <c r="AZ92" s="63">
        <f t="shared" si="105"/>
        <v>0</v>
      </c>
      <c r="BA92" s="71">
        <f t="shared" si="106"/>
        <v>0</v>
      </c>
      <c r="BB92" s="10" t="str">
        <f t="shared" si="107"/>
        <v/>
      </c>
      <c r="BC92" s="10" t="str">
        <f t="shared" si="108"/>
        <v/>
      </c>
      <c r="BD92" s="83" t="str">
        <f t="shared" si="109"/>
        <v/>
      </c>
      <c r="BE92" s="65" t="str">
        <f t="shared" si="110"/>
        <v/>
      </c>
      <c r="BF92" s="10" t="str">
        <f t="shared" si="111"/>
        <v/>
      </c>
      <c r="BG92" s="2" t="str">
        <f t="shared" si="84"/>
        <v>No</v>
      </c>
      <c r="BH92" s="22" t="s">
        <v>172</v>
      </c>
      <c r="BI92" s="22" t="s">
        <v>172</v>
      </c>
      <c r="BJ92" s="22" t="s">
        <v>172</v>
      </c>
      <c r="BK92" s="22" t="s">
        <v>495</v>
      </c>
      <c r="BL92" s="23" t="s">
        <v>533</v>
      </c>
      <c r="BM92" s="23" t="s">
        <v>603</v>
      </c>
    </row>
    <row r="93" spans="3:65" ht="255" x14ac:dyDescent="0.25">
      <c r="C93" s="8" t="s">
        <v>504</v>
      </c>
      <c r="D93" s="52" t="s">
        <v>240</v>
      </c>
      <c r="E93" s="53" t="s">
        <v>424</v>
      </c>
      <c r="F93" s="19" t="s">
        <v>425</v>
      </c>
      <c r="G93" s="19" t="s">
        <v>656</v>
      </c>
      <c r="H93" s="19" t="s">
        <v>426</v>
      </c>
      <c r="I93" s="108" t="s">
        <v>232</v>
      </c>
      <c r="J93" s="108" t="s">
        <v>76</v>
      </c>
      <c r="K93" s="8" t="s">
        <v>188</v>
      </c>
      <c r="L93" s="54" t="s">
        <v>427</v>
      </c>
      <c r="M93" s="1" t="s">
        <v>77</v>
      </c>
      <c r="N93" s="1" t="s">
        <v>78</v>
      </c>
      <c r="O93" s="1" t="s">
        <v>79</v>
      </c>
      <c r="P93" s="68">
        <v>28380</v>
      </c>
      <c r="Q93" s="56">
        <v>28379.57868775613</v>
      </c>
      <c r="R93" s="55">
        <v>28379.578691899489</v>
      </c>
      <c r="S93" s="90">
        <v>28805.272345475452</v>
      </c>
      <c r="T93" s="9">
        <f t="shared" si="87"/>
        <v>113944.42972513108</v>
      </c>
      <c r="U93" s="96">
        <v>15686</v>
      </c>
      <c r="V93" s="90">
        <v>33812.6423</v>
      </c>
      <c r="W93" s="90">
        <v>30034.727519994714</v>
      </c>
      <c r="X93" s="90">
        <v>39582.784450000006</v>
      </c>
      <c r="Y93" s="9">
        <f t="shared" si="88"/>
        <v>119116.15426999472</v>
      </c>
      <c r="Z93" s="9">
        <f t="shared" si="89"/>
        <v>-12694</v>
      </c>
      <c r="AA93" s="9">
        <f t="shared" si="90"/>
        <v>5433.06361224387</v>
      </c>
      <c r="AB93" s="9">
        <f t="shared" si="91"/>
        <v>1655.1488280952253</v>
      </c>
      <c r="AC93" s="57">
        <f t="shared" si="92"/>
        <v>10777.512104524554</v>
      </c>
      <c r="AD93" s="9">
        <f t="shared" si="93"/>
        <v>5171.7245448636495</v>
      </c>
      <c r="AE93" s="58">
        <f t="shared" si="94"/>
        <v>-0.44728682170542633</v>
      </c>
      <c r="AF93" s="58">
        <f t="shared" si="95"/>
        <v>0.19144271562381826</v>
      </c>
      <c r="AG93" s="59">
        <f t="shared" si="96"/>
        <v>5.8321825213270763E-2</v>
      </c>
      <c r="AH93" s="59">
        <f t="shared" si="97"/>
        <v>0.37415067544804576</v>
      </c>
      <c r="AI93" s="69">
        <f t="shared" si="98"/>
        <v>4.5388129611420545E-2</v>
      </c>
      <c r="AJ93" s="1" t="str">
        <f t="shared" si="85"/>
        <v>No</v>
      </c>
      <c r="AK93" s="1" t="str">
        <f t="shared" si="86"/>
        <v>Yes</v>
      </c>
      <c r="AL93" s="8" t="s">
        <v>92</v>
      </c>
      <c r="AM93" s="70">
        <v>0</v>
      </c>
      <c r="AN93" s="70">
        <v>0</v>
      </c>
      <c r="AO93" s="70">
        <v>0</v>
      </c>
      <c r="AP93" s="61">
        <f t="shared" si="99"/>
        <v>0</v>
      </c>
      <c r="AQ93" s="71">
        <f t="shared" si="100"/>
        <v>0</v>
      </c>
      <c r="AR93" s="71">
        <v>0</v>
      </c>
      <c r="AS93" s="70">
        <v>0</v>
      </c>
      <c r="AT93" s="70">
        <v>0</v>
      </c>
      <c r="AU93" s="61">
        <f t="shared" si="112"/>
        <v>0</v>
      </c>
      <c r="AV93" s="71">
        <f t="shared" si="101"/>
        <v>0</v>
      </c>
      <c r="AW93" s="71">
        <f t="shared" si="102"/>
        <v>0</v>
      </c>
      <c r="AX93" s="71">
        <f t="shared" si="103"/>
        <v>0</v>
      </c>
      <c r="AY93" s="71">
        <f t="shared" si="104"/>
        <v>0</v>
      </c>
      <c r="AZ93" s="63">
        <f t="shared" si="105"/>
        <v>0</v>
      </c>
      <c r="BA93" s="71">
        <f t="shared" si="106"/>
        <v>0</v>
      </c>
      <c r="BB93" s="10" t="str">
        <f t="shared" si="107"/>
        <v/>
      </c>
      <c r="BC93" s="10" t="str">
        <f t="shared" si="108"/>
        <v/>
      </c>
      <c r="BD93" s="83" t="str">
        <f t="shared" si="109"/>
        <v/>
      </c>
      <c r="BE93" s="65" t="str">
        <f t="shared" si="110"/>
        <v/>
      </c>
      <c r="BF93" s="10" t="str">
        <f t="shared" si="111"/>
        <v/>
      </c>
      <c r="BG93" s="125" t="str">
        <f t="shared" si="84"/>
        <v>No</v>
      </c>
      <c r="BH93" s="34" t="s">
        <v>172</v>
      </c>
      <c r="BI93" s="34" t="s">
        <v>104</v>
      </c>
      <c r="BJ93" s="34" t="s">
        <v>81</v>
      </c>
      <c r="BK93" s="34" t="s">
        <v>495</v>
      </c>
      <c r="BL93" s="35" t="s">
        <v>556</v>
      </c>
      <c r="BM93" s="35" t="s">
        <v>594</v>
      </c>
    </row>
    <row r="94" spans="3:65" ht="165" x14ac:dyDescent="0.25">
      <c r="C94" s="8" t="s">
        <v>504</v>
      </c>
      <c r="D94" s="52" t="s">
        <v>240</v>
      </c>
      <c r="E94" s="53" t="s">
        <v>428</v>
      </c>
      <c r="F94" s="19" t="s">
        <v>429</v>
      </c>
      <c r="G94" s="19" t="s">
        <v>656</v>
      </c>
      <c r="H94" s="19" t="s">
        <v>430</v>
      </c>
      <c r="I94" s="108" t="s">
        <v>232</v>
      </c>
      <c r="J94" s="108" t="s">
        <v>76</v>
      </c>
      <c r="K94" s="8" t="s">
        <v>188</v>
      </c>
      <c r="L94" s="54" t="s">
        <v>189</v>
      </c>
      <c r="M94" s="1" t="s">
        <v>77</v>
      </c>
      <c r="N94" s="1" t="s">
        <v>78</v>
      </c>
      <c r="O94" s="1" t="s">
        <v>79</v>
      </c>
      <c r="P94" s="68">
        <v>13745</v>
      </c>
      <c r="Q94" s="56">
        <v>13745.464169999999</v>
      </c>
      <c r="R94" s="55">
        <v>13745.464169999999</v>
      </c>
      <c r="S94" s="90">
        <v>13951.646137588024</v>
      </c>
      <c r="T94" s="9">
        <f t="shared" si="87"/>
        <v>55187.574477588023</v>
      </c>
      <c r="U94" s="96">
        <v>16623</v>
      </c>
      <c r="V94" s="90">
        <v>18334.253659999995</v>
      </c>
      <c r="W94" s="90">
        <v>19988.492710000002</v>
      </c>
      <c r="X94" s="90">
        <v>25180.882890000015</v>
      </c>
      <c r="Y94" s="9">
        <f t="shared" si="88"/>
        <v>80126.629260000016</v>
      </c>
      <c r="Z94" s="9">
        <f t="shared" si="89"/>
        <v>2878</v>
      </c>
      <c r="AA94" s="9">
        <f t="shared" si="90"/>
        <v>4588.7894899999956</v>
      </c>
      <c r="AB94" s="9">
        <f t="shared" si="91"/>
        <v>6243.028540000003</v>
      </c>
      <c r="AC94" s="57">
        <f t="shared" si="92"/>
        <v>11229.236752411991</v>
      </c>
      <c r="AD94" s="9">
        <f t="shared" si="93"/>
        <v>24939.054782411989</v>
      </c>
      <c r="AE94" s="58">
        <f t="shared" si="94"/>
        <v>0.20938523099308839</v>
      </c>
      <c r="AF94" s="58">
        <f t="shared" si="95"/>
        <v>0.33384027147043926</v>
      </c>
      <c r="AG94" s="59">
        <f t="shared" si="96"/>
        <v>0.45418826623735642</v>
      </c>
      <c r="AH94" s="59">
        <f t="shared" si="97"/>
        <v>0.80486823143819453</v>
      </c>
      <c r="AI94" s="69">
        <f t="shared" si="98"/>
        <v>0.45189619254855778</v>
      </c>
      <c r="AJ94" s="1" t="str">
        <f t="shared" si="85"/>
        <v>No</v>
      </c>
      <c r="AK94" s="1" t="str">
        <f t="shared" si="86"/>
        <v>Yes</v>
      </c>
      <c r="AL94" s="8" t="s">
        <v>92</v>
      </c>
      <c r="AM94" s="70">
        <v>0</v>
      </c>
      <c r="AN94" s="70">
        <v>0</v>
      </c>
      <c r="AO94" s="70">
        <v>0</v>
      </c>
      <c r="AP94" s="61">
        <f t="shared" si="99"/>
        <v>0</v>
      </c>
      <c r="AQ94" s="71">
        <f t="shared" si="100"/>
        <v>0</v>
      </c>
      <c r="AR94" s="71">
        <v>0</v>
      </c>
      <c r="AS94" s="70">
        <v>0</v>
      </c>
      <c r="AT94" s="128"/>
      <c r="AU94" s="61">
        <f t="shared" si="112"/>
        <v>0</v>
      </c>
      <c r="AV94" s="71">
        <f t="shared" si="101"/>
        <v>0</v>
      </c>
      <c r="AW94" s="71">
        <f t="shared" si="102"/>
        <v>0</v>
      </c>
      <c r="AX94" s="71">
        <f t="shared" si="103"/>
        <v>0</v>
      </c>
      <c r="AY94" s="71">
        <f t="shared" si="104"/>
        <v>0</v>
      </c>
      <c r="AZ94" s="63">
        <f t="shared" si="105"/>
        <v>0</v>
      </c>
      <c r="BA94" s="71">
        <f t="shared" si="106"/>
        <v>0</v>
      </c>
      <c r="BB94" s="10" t="str">
        <f t="shared" si="107"/>
        <v/>
      </c>
      <c r="BC94" s="10" t="str">
        <f t="shared" si="108"/>
        <v/>
      </c>
      <c r="BD94" s="83" t="str">
        <f t="shared" si="109"/>
        <v/>
      </c>
      <c r="BE94" s="65" t="str">
        <f t="shared" si="110"/>
        <v/>
      </c>
      <c r="BF94" s="10" t="str">
        <f t="shared" si="111"/>
        <v/>
      </c>
      <c r="BG94" s="2" t="str">
        <f t="shared" si="84"/>
        <v>No</v>
      </c>
      <c r="BH94" s="22" t="s">
        <v>172</v>
      </c>
      <c r="BI94" s="22" t="s">
        <v>81</v>
      </c>
      <c r="BJ94" s="22" t="s">
        <v>172</v>
      </c>
      <c r="BK94" s="22" t="s">
        <v>495</v>
      </c>
      <c r="BL94" s="23" t="s">
        <v>557</v>
      </c>
      <c r="BM94" s="23" t="s">
        <v>595</v>
      </c>
    </row>
    <row r="95" spans="3:65" ht="69.95" customHeight="1" x14ac:dyDescent="0.25">
      <c r="C95" s="8" t="s">
        <v>504</v>
      </c>
      <c r="D95" s="52" t="s">
        <v>239</v>
      </c>
      <c r="E95" s="53" t="s">
        <v>168</v>
      </c>
      <c r="F95" s="19" t="s">
        <v>169</v>
      </c>
      <c r="G95" s="19" t="s">
        <v>688</v>
      </c>
      <c r="H95" s="19" t="s">
        <v>684</v>
      </c>
      <c r="I95" s="108" t="s">
        <v>128</v>
      </c>
      <c r="J95" s="13" t="s">
        <v>673</v>
      </c>
      <c r="K95" s="8" t="s">
        <v>170</v>
      </c>
      <c r="L95" s="21" t="s">
        <v>171</v>
      </c>
      <c r="M95" s="1" t="s">
        <v>77</v>
      </c>
      <c r="N95" s="1" t="s">
        <v>78</v>
      </c>
      <c r="O95" s="1" t="s">
        <v>79</v>
      </c>
      <c r="P95" s="55">
        <v>0</v>
      </c>
      <c r="Q95" s="56">
        <v>0</v>
      </c>
      <c r="R95" s="55">
        <v>0</v>
      </c>
      <c r="S95" s="90" t="s">
        <v>489</v>
      </c>
      <c r="T95" s="9">
        <f t="shared" si="87"/>
        <v>0</v>
      </c>
      <c r="U95" s="95">
        <v>11217</v>
      </c>
      <c r="V95" s="90">
        <v>13266.124220000002</v>
      </c>
      <c r="W95" s="90">
        <v>8835.4120700000003</v>
      </c>
      <c r="X95" s="90">
        <v>0</v>
      </c>
      <c r="Y95" s="9">
        <f t="shared" si="88"/>
        <v>33318.536290000004</v>
      </c>
      <c r="Z95" s="9">
        <f t="shared" si="89"/>
        <v>11217</v>
      </c>
      <c r="AA95" s="9">
        <f t="shared" si="90"/>
        <v>13266.124220000002</v>
      </c>
      <c r="AB95" s="57">
        <f t="shared" si="91"/>
        <v>8835.4120700000003</v>
      </c>
      <c r="AC95" s="57" t="str">
        <f t="shared" si="92"/>
        <v/>
      </c>
      <c r="AD95" s="9">
        <f t="shared" si="93"/>
        <v>33318.536290000004</v>
      </c>
      <c r="AE95" s="58" t="str">
        <f t="shared" si="94"/>
        <v/>
      </c>
      <c r="AF95" s="58" t="str">
        <f t="shared" si="95"/>
        <v/>
      </c>
      <c r="AG95" s="59" t="str">
        <f t="shared" si="96"/>
        <v/>
      </c>
      <c r="AH95" s="84" t="str">
        <f t="shared" si="97"/>
        <v/>
      </c>
      <c r="AI95" s="85" t="str">
        <f t="shared" si="98"/>
        <v/>
      </c>
      <c r="AJ95" s="1" t="str">
        <f t="shared" si="85"/>
        <v>No</v>
      </c>
      <c r="AK95" s="1" t="str">
        <f t="shared" si="86"/>
        <v>No</v>
      </c>
      <c r="AL95" s="8" t="s">
        <v>76</v>
      </c>
      <c r="AM95" s="60">
        <v>0</v>
      </c>
      <c r="AN95" s="60">
        <v>0</v>
      </c>
      <c r="AO95" s="60">
        <v>0</v>
      </c>
      <c r="AP95" s="61">
        <f t="shared" si="99"/>
        <v>0</v>
      </c>
      <c r="AQ95" s="62">
        <f t="shared" si="100"/>
        <v>0</v>
      </c>
      <c r="AR95" s="62">
        <v>0</v>
      </c>
      <c r="AS95" s="60">
        <v>0</v>
      </c>
      <c r="AT95" s="128"/>
      <c r="AU95" s="61">
        <f t="shared" si="112"/>
        <v>0</v>
      </c>
      <c r="AV95" s="62">
        <f t="shared" si="101"/>
        <v>0</v>
      </c>
      <c r="AW95" s="62">
        <f t="shared" si="102"/>
        <v>0</v>
      </c>
      <c r="AX95" s="62">
        <f t="shared" si="103"/>
        <v>0</v>
      </c>
      <c r="AY95" s="62">
        <f t="shared" si="104"/>
        <v>0</v>
      </c>
      <c r="AZ95" s="63">
        <f t="shared" si="105"/>
        <v>0</v>
      </c>
      <c r="BA95" s="62">
        <f t="shared" si="106"/>
        <v>0</v>
      </c>
      <c r="BB95" s="64" t="str">
        <f t="shared" si="107"/>
        <v/>
      </c>
      <c r="BC95" s="64" t="str">
        <f t="shared" si="108"/>
        <v/>
      </c>
      <c r="BD95" s="82" t="str">
        <f t="shared" si="109"/>
        <v/>
      </c>
      <c r="BE95" s="65" t="str">
        <f t="shared" si="110"/>
        <v/>
      </c>
      <c r="BF95" s="64" t="str">
        <f t="shared" si="111"/>
        <v/>
      </c>
      <c r="BG95" s="2" t="str">
        <f t="shared" si="84"/>
        <v>No</v>
      </c>
      <c r="BH95" s="22" t="s">
        <v>172</v>
      </c>
      <c r="BI95" s="22" t="s">
        <v>172</v>
      </c>
      <c r="BJ95" s="22" t="s">
        <v>172</v>
      </c>
      <c r="BK95" s="22" t="s">
        <v>495</v>
      </c>
      <c r="BL95" s="23" t="s">
        <v>508</v>
      </c>
      <c r="BM95" s="23" t="s">
        <v>76</v>
      </c>
    </row>
    <row r="96" spans="3:65" ht="29.1" customHeight="1" x14ac:dyDescent="0.25">
      <c r="C96" s="8" t="s">
        <v>504</v>
      </c>
      <c r="D96" s="52" t="s">
        <v>237</v>
      </c>
      <c r="E96" s="53" t="s">
        <v>372</v>
      </c>
      <c r="F96" s="19" t="s">
        <v>373</v>
      </c>
      <c r="G96" s="19" t="s">
        <v>688</v>
      </c>
      <c r="H96" s="19" t="s">
        <v>685</v>
      </c>
      <c r="I96" s="108" t="s">
        <v>128</v>
      </c>
      <c r="J96" s="13" t="s">
        <v>673</v>
      </c>
      <c r="K96" s="8" t="s">
        <v>170</v>
      </c>
      <c r="L96" s="21" t="s">
        <v>171</v>
      </c>
      <c r="M96" s="1" t="s">
        <v>77</v>
      </c>
      <c r="N96" s="1" t="s">
        <v>78</v>
      </c>
      <c r="O96" s="1" t="s">
        <v>79</v>
      </c>
      <c r="P96" s="55">
        <v>756</v>
      </c>
      <c r="Q96" s="56">
        <v>0</v>
      </c>
      <c r="R96" s="55">
        <v>0</v>
      </c>
      <c r="S96" s="90">
        <v>5530.4754999999996</v>
      </c>
      <c r="T96" s="9">
        <f t="shared" si="87"/>
        <v>6286.4754999999996</v>
      </c>
      <c r="U96" s="95">
        <v>3309</v>
      </c>
      <c r="V96" s="90">
        <v>5875.8028099999992</v>
      </c>
      <c r="W96" s="90">
        <v>3798.3282000000004</v>
      </c>
      <c r="X96" s="90">
        <v>9270.5005499999988</v>
      </c>
      <c r="Y96" s="9">
        <f t="shared" si="88"/>
        <v>22253.631559999998</v>
      </c>
      <c r="Z96" s="9">
        <f t="shared" si="89"/>
        <v>2553</v>
      </c>
      <c r="AA96" s="9">
        <f t="shared" si="90"/>
        <v>5875.8028099999992</v>
      </c>
      <c r="AB96" s="57">
        <f t="shared" si="91"/>
        <v>3798.3282000000004</v>
      </c>
      <c r="AC96" s="57">
        <f t="shared" si="92"/>
        <v>3740.0250499999993</v>
      </c>
      <c r="AD96" s="9">
        <f t="shared" si="93"/>
        <v>15967.156059999998</v>
      </c>
      <c r="AE96" s="58">
        <f t="shared" si="94"/>
        <v>3.376984126984127</v>
      </c>
      <c r="AF96" s="58" t="str">
        <f t="shared" si="95"/>
        <v/>
      </c>
      <c r="AG96" s="109" t="str">
        <f t="shared" si="96"/>
        <v/>
      </c>
      <c r="AH96" s="109">
        <f t="shared" si="97"/>
        <v>0.67625741222431957</v>
      </c>
      <c r="AI96" s="110">
        <f t="shared" si="98"/>
        <v>2.5399217828813616</v>
      </c>
      <c r="AJ96" s="1" t="str">
        <f t="shared" si="85"/>
        <v>No</v>
      </c>
      <c r="AK96" s="1" t="str">
        <f t="shared" si="86"/>
        <v>No</v>
      </c>
      <c r="AL96" s="8" t="s">
        <v>367</v>
      </c>
      <c r="AM96" s="60">
        <v>0</v>
      </c>
      <c r="AN96" s="60">
        <v>0</v>
      </c>
      <c r="AO96" s="60">
        <v>0</v>
      </c>
      <c r="AP96" s="61">
        <f t="shared" si="99"/>
        <v>0</v>
      </c>
      <c r="AQ96" s="62">
        <f t="shared" si="100"/>
        <v>0</v>
      </c>
      <c r="AR96" s="62">
        <v>0</v>
      </c>
      <c r="AS96" s="60">
        <v>0</v>
      </c>
      <c r="AT96" s="128"/>
      <c r="AU96" s="61">
        <f t="shared" si="112"/>
        <v>0</v>
      </c>
      <c r="AV96" s="62">
        <f t="shared" si="101"/>
        <v>0</v>
      </c>
      <c r="AW96" s="62">
        <f t="shared" si="102"/>
        <v>0</v>
      </c>
      <c r="AX96" s="62">
        <f t="shared" si="103"/>
        <v>0</v>
      </c>
      <c r="AY96" s="62">
        <f t="shared" si="104"/>
        <v>0</v>
      </c>
      <c r="AZ96" s="63">
        <f t="shared" si="105"/>
        <v>0</v>
      </c>
      <c r="BA96" s="62">
        <f t="shared" si="106"/>
        <v>0</v>
      </c>
      <c r="BB96" s="64" t="str">
        <f t="shared" si="107"/>
        <v/>
      </c>
      <c r="BC96" s="64" t="str">
        <f t="shared" si="108"/>
        <v/>
      </c>
      <c r="BD96" s="82" t="str">
        <f t="shared" si="109"/>
        <v/>
      </c>
      <c r="BE96" s="65" t="str">
        <f t="shared" si="110"/>
        <v/>
      </c>
      <c r="BF96" s="64" t="str">
        <f t="shared" si="111"/>
        <v/>
      </c>
      <c r="BG96" s="2" t="str">
        <f t="shared" si="84"/>
        <v>No</v>
      </c>
      <c r="BH96" s="22" t="s">
        <v>172</v>
      </c>
      <c r="BI96" s="22" t="s">
        <v>81</v>
      </c>
      <c r="BJ96" s="22" t="s">
        <v>172</v>
      </c>
      <c r="BK96" s="22" t="s">
        <v>509</v>
      </c>
      <c r="BL96" s="23" t="s">
        <v>374</v>
      </c>
      <c r="BM96" s="23" t="s">
        <v>76</v>
      </c>
    </row>
    <row r="97" spans="3:65" ht="125.45" customHeight="1" x14ac:dyDescent="0.25">
      <c r="C97" s="8" t="s">
        <v>504</v>
      </c>
      <c r="D97" s="52" t="s">
        <v>240</v>
      </c>
      <c r="E97" s="53" t="s">
        <v>431</v>
      </c>
      <c r="F97" s="19" t="s">
        <v>432</v>
      </c>
      <c r="G97" s="19" t="s">
        <v>657</v>
      </c>
      <c r="H97" s="19" t="s">
        <v>433</v>
      </c>
      <c r="I97" s="108" t="s">
        <v>166</v>
      </c>
      <c r="J97" s="108" t="s">
        <v>76</v>
      </c>
      <c r="K97" s="8" t="s">
        <v>76</v>
      </c>
      <c r="L97" s="54" t="s">
        <v>76</v>
      </c>
      <c r="M97" s="1" t="s">
        <v>77</v>
      </c>
      <c r="N97" s="1" t="s">
        <v>78</v>
      </c>
      <c r="O97" s="1" t="s">
        <v>79</v>
      </c>
      <c r="P97" s="68">
        <v>75172</v>
      </c>
      <c r="Q97" s="56">
        <v>75172.090534817529</v>
      </c>
      <c r="R97" s="55">
        <v>75172.090545091953</v>
      </c>
      <c r="S97" s="90">
        <v>76299.671898619228</v>
      </c>
      <c r="T97" s="9">
        <f t="shared" si="87"/>
        <v>301815.85297852871</v>
      </c>
      <c r="U97" s="96">
        <v>74823</v>
      </c>
      <c r="V97" s="90">
        <v>80464.045260000014</v>
      </c>
      <c r="W97" s="90">
        <v>80735.923259999719</v>
      </c>
      <c r="X97" s="90">
        <v>94805.346619999807</v>
      </c>
      <c r="Y97" s="9">
        <f t="shared" si="88"/>
        <v>330828.31513999955</v>
      </c>
      <c r="Z97" s="9">
        <f t="shared" si="89"/>
        <v>-349</v>
      </c>
      <c r="AA97" s="9">
        <f t="shared" si="90"/>
        <v>5291.9547251824843</v>
      </c>
      <c r="AB97" s="9">
        <f t="shared" si="91"/>
        <v>5563.8327149077668</v>
      </c>
      <c r="AC97" s="57">
        <f t="shared" si="92"/>
        <v>18505.674721380579</v>
      </c>
      <c r="AD97" s="9">
        <f t="shared" si="93"/>
        <v>29012.46216147083</v>
      </c>
      <c r="AE97" s="58">
        <f t="shared" si="94"/>
        <v>-4.642686106529027E-3</v>
      </c>
      <c r="AF97" s="58">
        <f t="shared" si="95"/>
        <v>7.0397865584586938E-2</v>
      </c>
      <c r="AG97" s="59">
        <f t="shared" si="96"/>
        <v>7.4014606678662262E-2</v>
      </c>
      <c r="AH97" s="59">
        <f t="shared" si="97"/>
        <v>0.24253937482155111</v>
      </c>
      <c r="AI97" s="69">
        <f t="shared" si="98"/>
        <v>9.6126369357857386E-2</v>
      </c>
      <c r="AJ97" s="1" t="str">
        <f t="shared" si="85"/>
        <v>No</v>
      </c>
      <c r="AK97" s="1" t="str">
        <f t="shared" si="86"/>
        <v>Yes</v>
      </c>
      <c r="AL97" s="8" t="s">
        <v>92</v>
      </c>
      <c r="AM97" s="70">
        <v>0</v>
      </c>
      <c r="AN97" s="70">
        <v>0</v>
      </c>
      <c r="AO97" s="70">
        <v>0</v>
      </c>
      <c r="AP97" s="61">
        <f t="shared" si="99"/>
        <v>0</v>
      </c>
      <c r="AQ97" s="71">
        <f t="shared" si="100"/>
        <v>0</v>
      </c>
      <c r="AR97" s="71">
        <v>0</v>
      </c>
      <c r="AS97" s="70">
        <v>0</v>
      </c>
      <c r="AT97" s="70">
        <v>0</v>
      </c>
      <c r="AU97" s="61">
        <f t="shared" si="112"/>
        <v>0</v>
      </c>
      <c r="AV97" s="71">
        <f t="shared" si="101"/>
        <v>0</v>
      </c>
      <c r="AW97" s="71">
        <f t="shared" si="102"/>
        <v>0</v>
      </c>
      <c r="AX97" s="71">
        <f t="shared" si="103"/>
        <v>0</v>
      </c>
      <c r="AY97" s="71">
        <f t="shared" si="104"/>
        <v>0</v>
      </c>
      <c r="AZ97" s="63">
        <f t="shared" si="105"/>
        <v>0</v>
      </c>
      <c r="BA97" s="71">
        <f t="shared" si="106"/>
        <v>0</v>
      </c>
      <c r="BB97" s="10" t="str">
        <f t="shared" si="107"/>
        <v/>
      </c>
      <c r="BC97" s="10" t="str">
        <f t="shared" si="108"/>
        <v/>
      </c>
      <c r="BD97" s="83" t="str">
        <f t="shared" si="109"/>
        <v/>
      </c>
      <c r="BE97" s="65" t="str">
        <f t="shared" si="110"/>
        <v/>
      </c>
      <c r="BF97" s="10" t="str">
        <f t="shared" si="111"/>
        <v/>
      </c>
      <c r="BG97" s="2" t="str">
        <f t="shared" si="84"/>
        <v>No</v>
      </c>
      <c r="BH97" s="22" t="s">
        <v>81</v>
      </c>
      <c r="BI97" s="22" t="s">
        <v>81</v>
      </c>
      <c r="BJ97" s="22" t="s">
        <v>172</v>
      </c>
      <c r="BK97" s="22" t="s">
        <v>82</v>
      </c>
      <c r="BL97" s="23" t="s">
        <v>558</v>
      </c>
      <c r="BM97" s="23" t="s">
        <v>596</v>
      </c>
    </row>
    <row r="98" spans="3:65" ht="105" x14ac:dyDescent="0.25">
      <c r="C98" s="8" t="s">
        <v>504</v>
      </c>
      <c r="D98" s="52" t="s">
        <v>239</v>
      </c>
      <c r="E98" s="53" t="s">
        <v>173</v>
      </c>
      <c r="F98" s="19" t="s">
        <v>174</v>
      </c>
      <c r="G98" s="19" t="s">
        <v>660</v>
      </c>
      <c r="H98" s="19" t="s">
        <v>175</v>
      </c>
      <c r="I98" s="108" t="s">
        <v>176</v>
      </c>
      <c r="J98" s="108" t="s">
        <v>76</v>
      </c>
      <c r="K98" s="8" t="s">
        <v>76</v>
      </c>
      <c r="L98" s="21" t="s">
        <v>76</v>
      </c>
      <c r="M98" s="1" t="s">
        <v>77</v>
      </c>
      <c r="N98" s="1" t="s">
        <v>78</v>
      </c>
      <c r="O98" s="1" t="s">
        <v>79</v>
      </c>
      <c r="P98" s="68">
        <v>62012</v>
      </c>
      <c r="Q98" s="56">
        <v>62011.666749999997</v>
      </c>
      <c r="R98" s="55">
        <v>62011.666749999997</v>
      </c>
      <c r="S98" s="90">
        <v>62941.841753440756</v>
      </c>
      <c r="T98" s="9">
        <f t="shared" si="87"/>
        <v>248977.17525344077</v>
      </c>
      <c r="U98" s="96">
        <v>88583</v>
      </c>
      <c r="V98" s="90">
        <v>55377.0124</v>
      </c>
      <c r="W98" s="90">
        <v>71571.027390000003</v>
      </c>
      <c r="X98" s="90">
        <v>71191.427959999986</v>
      </c>
      <c r="Y98" s="9">
        <f t="shared" si="88"/>
        <v>286722.46775000001</v>
      </c>
      <c r="Z98" s="9">
        <f t="shared" si="89"/>
        <v>26571</v>
      </c>
      <c r="AA98" s="9">
        <f t="shared" si="90"/>
        <v>-6634.6543499999971</v>
      </c>
      <c r="AB98" s="57">
        <f t="shared" si="91"/>
        <v>9559.3606400000062</v>
      </c>
      <c r="AC98" s="57">
        <f t="shared" si="92"/>
        <v>8249.58620655923</v>
      </c>
      <c r="AD98" s="9">
        <f t="shared" si="93"/>
        <v>37745.292496559239</v>
      </c>
      <c r="AE98" s="58">
        <f t="shared" si="94"/>
        <v>0.42848158420950783</v>
      </c>
      <c r="AF98" s="58">
        <f t="shared" si="95"/>
        <v>-0.10699042128229842</v>
      </c>
      <c r="AG98" s="59">
        <f t="shared" si="96"/>
        <v>0.15415422840573798</v>
      </c>
      <c r="AH98" s="84">
        <f t="shared" si="97"/>
        <v>0.13106680670189097</v>
      </c>
      <c r="AI98" s="85">
        <f t="shared" si="98"/>
        <v>0.15160141670872945</v>
      </c>
      <c r="AJ98" s="1" t="str">
        <f t="shared" si="85"/>
        <v>No</v>
      </c>
      <c r="AK98" s="1" t="str">
        <f t="shared" si="86"/>
        <v>No</v>
      </c>
      <c r="AL98" s="8" t="s">
        <v>80</v>
      </c>
      <c r="AM98" s="70">
        <v>0</v>
      </c>
      <c r="AN98" s="70">
        <v>0</v>
      </c>
      <c r="AO98" s="70">
        <v>0</v>
      </c>
      <c r="AP98" s="61">
        <f t="shared" si="99"/>
        <v>0</v>
      </c>
      <c r="AQ98" s="71">
        <f t="shared" si="100"/>
        <v>0</v>
      </c>
      <c r="AR98" s="71">
        <v>0</v>
      </c>
      <c r="AS98" s="70">
        <v>0</v>
      </c>
      <c r="AT98" s="70">
        <v>0</v>
      </c>
      <c r="AU98" s="61">
        <f t="shared" si="112"/>
        <v>0</v>
      </c>
      <c r="AV98" s="71">
        <f t="shared" si="101"/>
        <v>0</v>
      </c>
      <c r="AW98" s="71">
        <f t="shared" si="102"/>
        <v>0</v>
      </c>
      <c r="AX98" s="71">
        <f t="shared" si="103"/>
        <v>0</v>
      </c>
      <c r="AY98" s="71">
        <f t="shared" si="104"/>
        <v>0</v>
      </c>
      <c r="AZ98" s="63">
        <f t="shared" si="105"/>
        <v>0</v>
      </c>
      <c r="BA98" s="71">
        <f t="shared" si="106"/>
        <v>0</v>
      </c>
      <c r="BB98" s="10" t="str">
        <f t="shared" si="107"/>
        <v/>
      </c>
      <c r="BC98" s="10" t="str">
        <f t="shared" si="108"/>
        <v/>
      </c>
      <c r="BD98" s="83" t="str">
        <f t="shared" si="109"/>
        <v/>
      </c>
      <c r="BE98" s="65" t="str">
        <f t="shared" si="110"/>
        <v/>
      </c>
      <c r="BF98" s="10" t="str">
        <f t="shared" si="111"/>
        <v/>
      </c>
      <c r="BG98" s="2" t="str">
        <f t="shared" si="84"/>
        <v>No</v>
      </c>
      <c r="BH98" s="22" t="s">
        <v>81</v>
      </c>
      <c r="BI98" s="22" t="s">
        <v>81</v>
      </c>
      <c r="BJ98" s="22" t="s">
        <v>81</v>
      </c>
      <c r="BK98" s="22" t="s">
        <v>82</v>
      </c>
      <c r="BL98" s="23" t="s">
        <v>512</v>
      </c>
      <c r="BM98" s="23" t="s">
        <v>76</v>
      </c>
    </row>
    <row r="99" spans="3:65" ht="129.6" customHeight="1" x14ac:dyDescent="0.25">
      <c r="C99" s="8" t="s">
        <v>504</v>
      </c>
      <c r="D99" s="52" t="s">
        <v>238</v>
      </c>
      <c r="E99" s="53" t="s">
        <v>234</v>
      </c>
      <c r="F99" s="19" t="s">
        <v>235</v>
      </c>
      <c r="G99" s="19" t="s">
        <v>645</v>
      </c>
      <c r="H99" s="19" t="s">
        <v>236</v>
      </c>
      <c r="I99" s="108" t="s">
        <v>195</v>
      </c>
      <c r="J99" s="108" t="s">
        <v>76</v>
      </c>
      <c r="K99" s="8" t="s">
        <v>76</v>
      </c>
      <c r="L99" s="54" t="s">
        <v>76</v>
      </c>
      <c r="M99" s="1" t="s">
        <v>77</v>
      </c>
      <c r="N99" s="1" t="s">
        <v>78</v>
      </c>
      <c r="O99" s="1" t="s">
        <v>79</v>
      </c>
      <c r="P99" s="68">
        <v>102</v>
      </c>
      <c r="Q99" s="56">
        <v>102.39727000000001</v>
      </c>
      <c r="R99" s="55">
        <v>102.39727000000001</v>
      </c>
      <c r="S99" s="90">
        <v>103.93323291109945</v>
      </c>
      <c r="T99" s="9">
        <f t="shared" si="87"/>
        <v>410.72777291109946</v>
      </c>
      <c r="U99" s="96">
        <v>16</v>
      </c>
      <c r="V99" s="90">
        <v>707.35830999999996</v>
      </c>
      <c r="W99" s="90">
        <v>9723.323190000001</v>
      </c>
      <c r="X99" s="90">
        <v>10828.100109999999</v>
      </c>
      <c r="Y99" s="9">
        <f t="shared" si="88"/>
        <v>21274.781609999998</v>
      </c>
      <c r="Z99" s="9">
        <f t="shared" si="89"/>
        <v>-86</v>
      </c>
      <c r="AA99" s="9">
        <f t="shared" si="90"/>
        <v>604.96103999999991</v>
      </c>
      <c r="AB99" s="9">
        <f t="shared" si="91"/>
        <v>9620.9259200000015</v>
      </c>
      <c r="AC99" s="57">
        <f t="shared" si="92"/>
        <v>10724.166877088899</v>
      </c>
      <c r="AD99" s="9">
        <f t="shared" si="93"/>
        <v>20864.053837088901</v>
      </c>
      <c r="AE99" s="58">
        <f t="shared" si="94"/>
        <v>-0.84313725490196079</v>
      </c>
      <c r="AF99" s="58">
        <f t="shared" si="95"/>
        <v>5.9079801639242913</v>
      </c>
      <c r="AG99" s="59">
        <f t="shared" si="96"/>
        <v>93.956859592057498</v>
      </c>
      <c r="AH99" s="59">
        <f t="shared" si="97"/>
        <v>103.18323193373524</v>
      </c>
      <c r="AI99" s="69">
        <f t="shared" si="98"/>
        <v>50.797767312425812</v>
      </c>
      <c r="AJ99" s="1" t="str">
        <f t="shared" si="85"/>
        <v>No</v>
      </c>
      <c r="AK99" s="1" t="str">
        <f t="shared" si="86"/>
        <v>Yes</v>
      </c>
      <c r="AL99" s="8" t="s">
        <v>196</v>
      </c>
      <c r="AM99" s="70">
        <v>0</v>
      </c>
      <c r="AN99" s="70">
        <v>0</v>
      </c>
      <c r="AO99" s="70">
        <v>0</v>
      </c>
      <c r="AP99" s="86">
        <f t="shared" si="99"/>
        <v>0</v>
      </c>
      <c r="AQ99" s="62">
        <f t="shared" si="100"/>
        <v>0</v>
      </c>
      <c r="AR99" s="62">
        <v>0</v>
      </c>
      <c r="AS99" s="60">
        <v>0</v>
      </c>
      <c r="AT99" s="60">
        <v>0</v>
      </c>
      <c r="AU99" s="86">
        <f t="shared" si="112"/>
        <v>0</v>
      </c>
      <c r="AV99" s="62">
        <f t="shared" si="101"/>
        <v>0</v>
      </c>
      <c r="AW99" s="71">
        <f t="shared" si="102"/>
        <v>0</v>
      </c>
      <c r="AX99" s="71">
        <f t="shared" si="103"/>
        <v>0</v>
      </c>
      <c r="AY99" s="71">
        <f t="shared" si="104"/>
        <v>0</v>
      </c>
      <c r="AZ99" s="63">
        <f t="shared" si="105"/>
        <v>0</v>
      </c>
      <c r="BA99" s="71">
        <f t="shared" si="106"/>
        <v>0</v>
      </c>
      <c r="BB99" s="10" t="str">
        <f t="shared" si="107"/>
        <v/>
      </c>
      <c r="BC99" s="10" t="str">
        <f t="shared" si="108"/>
        <v/>
      </c>
      <c r="BD99" s="83" t="str">
        <f t="shared" si="109"/>
        <v/>
      </c>
      <c r="BE99" s="65" t="str">
        <f t="shared" si="110"/>
        <v/>
      </c>
      <c r="BF99" s="10" t="str">
        <f t="shared" si="111"/>
        <v/>
      </c>
      <c r="BG99" s="2" t="str">
        <f t="shared" si="84"/>
        <v>No</v>
      </c>
      <c r="BH99" s="22" t="s">
        <v>172</v>
      </c>
      <c r="BI99" s="22" t="s">
        <v>172</v>
      </c>
      <c r="BJ99" s="22" t="s">
        <v>172</v>
      </c>
      <c r="BK99" s="22" t="s">
        <v>495</v>
      </c>
      <c r="BL99" s="23" t="s">
        <v>534</v>
      </c>
      <c r="BM99" s="23" t="s">
        <v>604</v>
      </c>
    </row>
    <row r="100" spans="3:65" ht="135" x14ac:dyDescent="0.25">
      <c r="C100" s="8" t="s">
        <v>504</v>
      </c>
      <c r="D100" s="52" t="s">
        <v>237</v>
      </c>
      <c r="E100" s="53" t="s">
        <v>375</v>
      </c>
      <c r="F100" s="19" t="s">
        <v>636</v>
      </c>
      <c r="G100" s="19" t="s">
        <v>639</v>
      </c>
      <c r="H100" s="19" t="s">
        <v>376</v>
      </c>
      <c r="I100" s="108" t="s">
        <v>244</v>
      </c>
      <c r="J100" s="108" t="s">
        <v>76</v>
      </c>
      <c r="K100" s="2" t="s">
        <v>76</v>
      </c>
      <c r="L100" s="21" t="s">
        <v>76</v>
      </c>
      <c r="M100" s="1" t="s">
        <v>77</v>
      </c>
      <c r="N100" s="1" t="s">
        <v>78</v>
      </c>
      <c r="O100" s="1" t="s">
        <v>79</v>
      </c>
      <c r="P100" s="55">
        <v>51549</v>
      </c>
      <c r="Q100" s="56">
        <v>51549.435031000598</v>
      </c>
      <c r="R100" s="55">
        <v>51549.435032062611</v>
      </c>
      <c r="S100" s="90">
        <v>52322.676564122317</v>
      </c>
      <c r="T100" s="9">
        <f t="shared" ref="T100:T120" si="113">SUM(P100:S100)</f>
        <v>206970.54662718554</v>
      </c>
      <c r="U100" s="95">
        <v>45836</v>
      </c>
      <c r="V100" s="90">
        <v>34733.869930000001</v>
      </c>
      <c r="W100" s="90">
        <v>43304.306759999992</v>
      </c>
      <c r="X100" s="90">
        <v>31654.335160000006</v>
      </c>
      <c r="Y100" s="9">
        <f t="shared" ref="Y100:Y102" si="114">SUM(U100:X100)</f>
        <v>155528.51185000001</v>
      </c>
      <c r="Z100" s="9">
        <f t="shared" ref="Z100:Z102" si="115">IFERROR(U100-P100,"")</f>
        <v>-5713</v>
      </c>
      <c r="AA100" s="9">
        <f t="shared" ref="AA100:AC102" si="116">IFERROR(V100-Q100,"")</f>
        <v>-16815.565101000597</v>
      </c>
      <c r="AB100" s="9">
        <f t="shared" si="116"/>
        <v>-8245.1282720626186</v>
      </c>
      <c r="AC100" s="57">
        <f t="shared" si="116"/>
        <v>-20668.341404122311</v>
      </c>
      <c r="AD100" s="9">
        <f t="shared" ref="AD100:AD120" si="117">IFERROR(SUM(Z100:AC100),"")</f>
        <v>-51442.03477718553</v>
      </c>
      <c r="AE100" s="58">
        <f t="shared" ref="AE100:AE102" si="118">IFERROR(Z100/P100,"")</f>
        <v>-0.11082659217443597</v>
      </c>
      <c r="AF100" s="58">
        <f t="shared" ref="AF100:AH102" si="119">IFERROR(AA100/Q100,"")</f>
        <v>-0.3262027040817832</v>
      </c>
      <c r="AG100" s="109">
        <f t="shared" si="119"/>
        <v>-0.15994604532395615</v>
      </c>
      <c r="AH100" s="109">
        <f t="shared" si="119"/>
        <v>-0.3950168982428281</v>
      </c>
      <c r="AI100" s="110">
        <f t="shared" ref="AI100:AI102" si="120">IFERROR(AD100/T100,"")</f>
        <v>-0.24854761035079873</v>
      </c>
      <c r="AJ100" s="1" t="str">
        <f t="shared" si="85"/>
        <v>Yes</v>
      </c>
      <c r="AK100" s="1" t="str">
        <f t="shared" si="86"/>
        <v>Yes</v>
      </c>
      <c r="AL100" s="8" t="s">
        <v>377</v>
      </c>
      <c r="AM100" s="60">
        <v>76300</v>
      </c>
      <c r="AN100" s="60">
        <f>AM100</f>
        <v>76300</v>
      </c>
      <c r="AO100" s="60">
        <f>AN100</f>
        <v>76300</v>
      </c>
      <c r="AP100" s="86">
        <f t="shared" ref="AP100:AP112" si="121">AO100</f>
        <v>76300</v>
      </c>
      <c r="AQ100" s="62">
        <f t="shared" ref="AQ100:AQ120" si="122">SUM(AM100:AP100)</f>
        <v>305200</v>
      </c>
      <c r="AR100" s="62">
        <v>63996</v>
      </c>
      <c r="AS100" s="60">
        <v>32921</v>
      </c>
      <c r="AT100" s="60">
        <v>37173</v>
      </c>
      <c r="AU100" s="129">
        <v>34000</v>
      </c>
      <c r="AV100" s="62">
        <f t="shared" si="101"/>
        <v>168090</v>
      </c>
      <c r="AW100" s="62">
        <f t="shared" ref="AW100:AW120" si="123">AR100-AM100</f>
        <v>-12304</v>
      </c>
      <c r="AX100" s="62">
        <f t="shared" ref="AX100:AZ120" si="124">AS100-AN100</f>
        <v>-43379</v>
      </c>
      <c r="AY100" s="62">
        <f t="shared" si="124"/>
        <v>-39127</v>
      </c>
      <c r="AZ100" s="63">
        <f t="shared" si="124"/>
        <v>-42300</v>
      </c>
      <c r="BA100" s="62">
        <f t="shared" ref="BA100:BA120" si="125">SUM(AW100:AZ100)</f>
        <v>-137110</v>
      </c>
      <c r="BB100" s="64">
        <f t="shared" ref="BB100:BB120" si="126">IFERROR(+AW100/AM100,"")</f>
        <v>-0.16125819134993447</v>
      </c>
      <c r="BC100" s="64">
        <f t="shared" ref="BC100:BE120" si="127">IFERROR(+AX100/AN100,"")</f>
        <v>-0.56853211009174309</v>
      </c>
      <c r="BD100" s="82">
        <f t="shared" si="127"/>
        <v>-0.51280471821756224</v>
      </c>
      <c r="BE100" s="65">
        <f t="shared" si="127"/>
        <v>-0.55439056356487548</v>
      </c>
      <c r="BF100" s="64">
        <f t="shared" ref="BF100:BF120" si="128">IFERROR(+BA100/AQ100,"")</f>
        <v>-0.44924639580602882</v>
      </c>
      <c r="BG100" s="2" t="str">
        <f t="shared" si="84"/>
        <v>Yes</v>
      </c>
      <c r="BH100" s="22" t="s">
        <v>104</v>
      </c>
      <c r="BI100" s="22" t="s">
        <v>81</v>
      </c>
      <c r="BJ100" s="22" t="s">
        <v>104</v>
      </c>
      <c r="BK100" s="22" t="s">
        <v>82</v>
      </c>
      <c r="BL100" s="23" t="s">
        <v>526</v>
      </c>
      <c r="BM100" s="23" t="s">
        <v>581</v>
      </c>
    </row>
    <row r="101" spans="3:65" ht="150" x14ac:dyDescent="0.25">
      <c r="C101" s="8" t="s">
        <v>504</v>
      </c>
      <c r="D101" s="52" t="s">
        <v>240</v>
      </c>
      <c r="E101" s="53" t="s">
        <v>434</v>
      </c>
      <c r="F101" s="19" t="s">
        <v>637</v>
      </c>
      <c r="G101" s="19" t="s">
        <v>658</v>
      </c>
      <c r="H101" s="19" t="s">
        <v>435</v>
      </c>
      <c r="I101" s="108" t="s">
        <v>166</v>
      </c>
      <c r="J101" s="108" t="s">
        <v>76</v>
      </c>
      <c r="K101" s="8" t="s">
        <v>76</v>
      </c>
      <c r="L101" s="54" t="s">
        <v>76</v>
      </c>
      <c r="M101" s="1" t="s">
        <v>77</v>
      </c>
      <c r="N101" s="1" t="s">
        <v>78</v>
      </c>
      <c r="O101" s="1" t="s">
        <v>79</v>
      </c>
      <c r="P101" s="68">
        <v>13156</v>
      </c>
      <c r="Q101" s="56">
        <v>13156.131401753786</v>
      </c>
      <c r="R101" s="55">
        <v>13156.131402639538</v>
      </c>
      <c r="S101" s="90">
        <v>13353.473365993585</v>
      </c>
      <c r="T101" s="9">
        <f t="shared" si="113"/>
        <v>52821.73617038691</v>
      </c>
      <c r="U101" s="96">
        <v>27475</v>
      </c>
      <c r="V101" s="90">
        <v>20148.446459999992</v>
      </c>
      <c r="W101" s="90">
        <v>26230.082299998994</v>
      </c>
      <c r="X101" s="90">
        <v>25139.491849999973</v>
      </c>
      <c r="Y101" s="9">
        <f t="shared" si="114"/>
        <v>98993.020609998959</v>
      </c>
      <c r="Z101" s="9">
        <f t="shared" si="115"/>
        <v>14319</v>
      </c>
      <c r="AA101" s="9">
        <f t="shared" si="116"/>
        <v>6992.3150582462058</v>
      </c>
      <c r="AB101" s="9">
        <f t="shared" si="116"/>
        <v>13073.950897359457</v>
      </c>
      <c r="AC101" s="57">
        <f t="shared" si="116"/>
        <v>11786.018484006388</v>
      </c>
      <c r="AD101" s="9">
        <f t="shared" si="117"/>
        <v>46171.284439612049</v>
      </c>
      <c r="AE101" s="58">
        <f t="shared" si="118"/>
        <v>1.0884007297050775</v>
      </c>
      <c r="AF101" s="58">
        <f t="shared" si="119"/>
        <v>0.53148717086499231</v>
      </c>
      <c r="AG101" s="59">
        <f t="shared" si="119"/>
        <v>0.99375344447657366</v>
      </c>
      <c r="AH101" s="84">
        <f t="shared" si="119"/>
        <v>0.88261818936345571</v>
      </c>
      <c r="AI101" s="85">
        <f t="shared" si="120"/>
        <v>0.87409630555643758</v>
      </c>
      <c r="AJ101" s="1" t="str">
        <f t="shared" si="85"/>
        <v>No</v>
      </c>
      <c r="AK101" s="1" t="str">
        <f t="shared" si="86"/>
        <v>Yes</v>
      </c>
      <c r="AL101" s="8" t="s">
        <v>436</v>
      </c>
      <c r="AM101" s="70">
        <v>0</v>
      </c>
      <c r="AN101" s="70">
        <v>0</v>
      </c>
      <c r="AO101" s="70">
        <v>0</v>
      </c>
      <c r="AP101" s="86">
        <f t="shared" si="121"/>
        <v>0</v>
      </c>
      <c r="AQ101" s="62">
        <f t="shared" si="122"/>
        <v>0</v>
      </c>
      <c r="AR101" s="62">
        <v>0</v>
      </c>
      <c r="AS101" s="60">
        <v>0</v>
      </c>
      <c r="AT101" s="60">
        <v>0</v>
      </c>
      <c r="AU101" s="86">
        <f>AT101</f>
        <v>0</v>
      </c>
      <c r="AV101" s="62">
        <f t="shared" ref="AV101:AV120" si="129">SUM(AR101:AU101)</f>
        <v>0</v>
      </c>
      <c r="AW101" s="71">
        <f t="shared" si="123"/>
        <v>0</v>
      </c>
      <c r="AX101" s="71">
        <f t="shared" si="124"/>
        <v>0</v>
      </c>
      <c r="AY101" s="71">
        <f t="shared" si="124"/>
        <v>0</v>
      </c>
      <c r="AZ101" s="63">
        <f t="shared" si="124"/>
        <v>0</v>
      </c>
      <c r="BA101" s="71">
        <f t="shared" si="125"/>
        <v>0</v>
      </c>
      <c r="BB101" s="10" t="str">
        <f t="shared" si="126"/>
        <v/>
      </c>
      <c r="BC101" s="10" t="str">
        <f t="shared" si="127"/>
        <v/>
      </c>
      <c r="BD101" s="83" t="str">
        <f t="shared" si="127"/>
        <v/>
      </c>
      <c r="BE101" s="65" t="str">
        <f t="shared" si="127"/>
        <v/>
      </c>
      <c r="BF101" s="10" t="str">
        <f t="shared" si="128"/>
        <v/>
      </c>
      <c r="BG101" s="2" t="str">
        <f t="shared" si="84"/>
        <v>No</v>
      </c>
      <c r="BH101" s="22" t="s">
        <v>81</v>
      </c>
      <c r="BI101" s="22" t="s">
        <v>81</v>
      </c>
      <c r="BJ101" s="22" t="s">
        <v>172</v>
      </c>
      <c r="BK101" s="22" t="s">
        <v>82</v>
      </c>
      <c r="BL101" s="23" t="s">
        <v>529</v>
      </c>
      <c r="BM101" s="23" t="s">
        <v>597</v>
      </c>
    </row>
    <row r="102" spans="3:65" ht="45" x14ac:dyDescent="0.25">
      <c r="C102" s="8" t="s">
        <v>504</v>
      </c>
      <c r="D102" s="52" t="s">
        <v>240</v>
      </c>
      <c r="E102" s="53" t="s">
        <v>437</v>
      </c>
      <c r="F102" s="19" t="s">
        <v>438</v>
      </c>
      <c r="G102" s="19" t="s">
        <v>646</v>
      </c>
      <c r="H102" s="19" t="s">
        <v>439</v>
      </c>
      <c r="I102" s="108" t="s">
        <v>166</v>
      </c>
      <c r="J102" s="108" t="s">
        <v>76</v>
      </c>
      <c r="K102" s="8" t="s">
        <v>76</v>
      </c>
      <c r="L102" s="54" t="s">
        <v>76</v>
      </c>
      <c r="M102" s="1" t="s">
        <v>77</v>
      </c>
      <c r="N102" s="1" t="s">
        <v>78</v>
      </c>
      <c r="O102" s="1" t="s">
        <v>79</v>
      </c>
      <c r="P102" s="55">
        <v>396.27885449669333</v>
      </c>
      <c r="Q102" s="55">
        <v>396.27885449669333</v>
      </c>
      <c r="R102" s="55">
        <v>396.27885449669333</v>
      </c>
      <c r="S102" s="90">
        <v>402.22303526548473</v>
      </c>
      <c r="T102" s="9">
        <f t="shared" si="113"/>
        <v>1591.0595987555646</v>
      </c>
      <c r="U102" s="95">
        <v>791</v>
      </c>
      <c r="V102" s="90">
        <v>338.50481000000008</v>
      </c>
      <c r="W102" s="90">
        <v>520.92414999992695</v>
      </c>
      <c r="X102" s="90">
        <v>211.97467</v>
      </c>
      <c r="Y102" s="9">
        <f t="shared" si="114"/>
        <v>1862.403629999927</v>
      </c>
      <c r="Z102" s="9">
        <f t="shared" si="115"/>
        <v>394.72114550330667</v>
      </c>
      <c r="AA102" s="9">
        <f t="shared" si="116"/>
        <v>-57.77404449669325</v>
      </c>
      <c r="AB102" s="57">
        <f t="shared" si="116"/>
        <v>124.64529550323363</v>
      </c>
      <c r="AC102" s="57">
        <f t="shared" si="116"/>
        <v>-190.24836526548472</v>
      </c>
      <c r="AD102" s="9">
        <f t="shared" si="117"/>
        <v>271.34403124436233</v>
      </c>
      <c r="AE102" s="58">
        <f t="shared" si="118"/>
        <v>0.99606915944237029</v>
      </c>
      <c r="AF102" s="58">
        <f t="shared" si="119"/>
        <v>-0.14579138866763666</v>
      </c>
      <c r="AG102" s="59">
        <f t="shared" si="119"/>
        <v>0.31453935552918511</v>
      </c>
      <c r="AH102" s="84">
        <f t="shared" si="119"/>
        <v>-0.47299221721578555</v>
      </c>
      <c r="AI102" s="85">
        <f t="shared" si="120"/>
        <v>0.17054297114739891</v>
      </c>
      <c r="AJ102" s="1" t="str">
        <f t="shared" si="85"/>
        <v>No</v>
      </c>
      <c r="AK102" s="1" t="str">
        <f t="shared" si="86"/>
        <v>No</v>
      </c>
      <c r="AL102" s="8" t="s">
        <v>440</v>
      </c>
      <c r="AM102" s="60">
        <v>0</v>
      </c>
      <c r="AN102" s="60">
        <v>0</v>
      </c>
      <c r="AO102" s="60">
        <v>0</v>
      </c>
      <c r="AP102" s="61">
        <f t="shared" si="121"/>
        <v>0</v>
      </c>
      <c r="AQ102" s="62">
        <f t="shared" si="122"/>
        <v>0</v>
      </c>
      <c r="AR102" s="62">
        <v>0</v>
      </c>
      <c r="AS102" s="60">
        <v>0</v>
      </c>
      <c r="AT102" s="60">
        <v>0</v>
      </c>
      <c r="AU102" s="61">
        <f>AT102</f>
        <v>0</v>
      </c>
      <c r="AV102" s="62">
        <f t="shared" si="129"/>
        <v>0</v>
      </c>
      <c r="AW102" s="62">
        <f t="shared" si="123"/>
        <v>0</v>
      </c>
      <c r="AX102" s="62">
        <f t="shared" si="124"/>
        <v>0</v>
      </c>
      <c r="AY102" s="62">
        <f t="shared" si="124"/>
        <v>0</v>
      </c>
      <c r="AZ102" s="63">
        <f t="shared" si="124"/>
        <v>0</v>
      </c>
      <c r="BA102" s="62">
        <f t="shared" si="125"/>
        <v>0</v>
      </c>
      <c r="BB102" s="64" t="str">
        <f t="shared" si="126"/>
        <v/>
      </c>
      <c r="BC102" s="64" t="str">
        <f t="shared" si="127"/>
        <v/>
      </c>
      <c r="BD102" s="82" t="str">
        <f t="shared" si="127"/>
        <v/>
      </c>
      <c r="BE102" s="65" t="str">
        <f t="shared" si="127"/>
        <v/>
      </c>
      <c r="BF102" s="64" t="str">
        <f t="shared" si="128"/>
        <v/>
      </c>
      <c r="BG102" s="2" t="str">
        <f t="shared" si="84"/>
        <v>No</v>
      </c>
      <c r="BH102" s="22" t="s">
        <v>81</v>
      </c>
      <c r="BI102" s="22" t="s">
        <v>81</v>
      </c>
      <c r="BJ102" s="22" t="s">
        <v>81</v>
      </c>
      <c r="BK102" s="22" t="s">
        <v>82</v>
      </c>
      <c r="BL102" s="23" t="s">
        <v>512</v>
      </c>
      <c r="BM102" s="23" t="s">
        <v>76</v>
      </c>
    </row>
    <row r="103" spans="3:65" ht="90" x14ac:dyDescent="0.25">
      <c r="C103" s="8" t="s">
        <v>504</v>
      </c>
      <c r="D103" s="52" t="s">
        <v>237</v>
      </c>
      <c r="E103" s="53" t="s">
        <v>378</v>
      </c>
      <c r="F103" s="19" t="s">
        <v>379</v>
      </c>
      <c r="G103" s="19" t="s">
        <v>658</v>
      </c>
      <c r="H103" s="19" t="s">
        <v>380</v>
      </c>
      <c r="I103" s="108" t="s">
        <v>166</v>
      </c>
      <c r="J103" s="108" t="s">
        <v>76</v>
      </c>
      <c r="K103" s="2" t="s">
        <v>76</v>
      </c>
      <c r="L103" s="21" t="s">
        <v>76</v>
      </c>
      <c r="M103" s="1" t="s">
        <v>77</v>
      </c>
      <c r="N103" s="1" t="s">
        <v>78</v>
      </c>
      <c r="O103" s="1" t="s">
        <v>79</v>
      </c>
      <c r="P103" s="68">
        <v>24704</v>
      </c>
      <c r="Q103" s="56">
        <v>24703.693795970245</v>
      </c>
      <c r="R103" s="55">
        <v>24703.693792304322</v>
      </c>
      <c r="S103" s="90">
        <v>25074.249194192253</v>
      </c>
      <c r="T103" s="9">
        <f t="shared" si="113"/>
        <v>99185.636782466827</v>
      </c>
      <c r="U103" s="96">
        <v>24119</v>
      </c>
      <c r="V103" s="90">
        <v>16676.710989999996</v>
      </c>
      <c r="W103" s="90">
        <v>12002.069540000002</v>
      </c>
      <c r="X103" s="90">
        <v>20847.293400000002</v>
      </c>
      <c r="Y103" s="9">
        <f t="shared" ref="Y103:Y131" si="130">SUM(U103:X103)</f>
        <v>73645.073929999999</v>
      </c>
      <c r="Z103" s="9">
        <f t="shared" ref="Z103:Z131" si="131">IFERROR(U103-P103,"")</f>
        <v>-585</v>
      </c>
      <c r="AA103" s="9">
        <f t="shared" ref="AA103:AC131" si="132">IFERROR(V103-Q103,"")</f>
        <v>-8026.9828059702486</v>
      </c>
      <c r="AB103" s="57">
        <f t="shared" si="132"/>
        <v>-12701.62425230432</v>
      </c>
      <c r="AC103" s="57">
        <f t="shared" si="132"/>
        <v>-4226.9557941922503</v>
      </c>
      <c r="AD103" s="9">
        <f t="shared" si="117"/>
        <v>-25540.562852466817</v>
      </c>
      <c r="AE103" s="58">
        <f t="shared" ref="AE103:AE131" si="133">IFERROR(Z103/P103,"")</f>
        <v>-2.3680375647668395E-2</v>
      </c>
      <c r="AF103" s="58">
        <f t="shared" ref="AF103:AH131" si="134">IFERROR(AA103/Q103,"")</f>
        <v>-0.32493046879004139</v>
      </c>
      <c r="AG103" s="109">
        <f t="shared" si="134"/>
        <v>-0.51415890915313733</v>
      </c>
      <c r="AH103" s="109">
        <f t="shared" si="134"/>
        <v>-0.16857756184266151</v>
      </c>
      <c r="AI103" s="110">
        <f t="shared" ref="AI103:AI131" si="135">IFERROR(AD103/T103,"")</f>
        <v>-0.25750263527048967</v>
      </c>
      <c r="AJ103" s="1" t="str">
        <f t="shared" si="85"/>
        <v>No</v>
      </c>
      <c r="AK103" s="1" t="str">
        <f t="shared" si="86"/>
        <v>No</v>
      </c>
      <c r="AL103" s="8" t="s">
        <v>367</v>
      </c>
      <c r="AM103" s="70">
        <v>0</v>
      </c>
      <c r="AN103" s="70">
        <v>0</v>
      </c>
      <c r="AO103" s="70">
        <v>0</v>
      </c>
      <c r="AP103" s="61">
        <f t="shared" si="121"/>
        <v>0</v>
      </c>
      <c r="AQ103" s="71">
        <f t="shared" si="122"/>
        <v>0</v>
      </c>
      <c r="AR103" s="71">
        <v>0</v>
      </c>
      <c r="AS103" s="70">
        <v>0</v>
      </c>
      <c r="AT103" s="70">
        <v>0</v>
      </c>
      <c r="AU103" s="61">
        <f>AT103</f>
        <v>0</v>
      </c>
      <c r="AV103" s="71">
        <f t="shared" si="129"/>
        <v>0</v>
      </c>
      <c r="AW103" s="71">
        <f t="shared" si="123"/>
        <v>0</v>
      </c>
      <c r="AX103" s="71">
        <f t="shared" si="124"/>
        <v>0</v>
      </c>
      <c r="AY103" s="71">
        <f t="shared" si="124"/>
        <v>0</v>
      </c>
      <c r="AZ103" s="63">
        <f t="shared" si="124"/>
        <v>0</v>
      </c>
      <c r="BA103" s="71">
        <f t="shared" si="125"/>
        <v>0</v>
      </c>
      <c r="BB103" s="10" t="str">
        <f t="shared" si="126"/>
        <v/>
      </c>
      <c r="BC103" s="10" t="str">
        <f t="shared" si="127"/>
        <v/>
      </c>
      <c r="BD103" s="83" t="str">
        <f t="shared" si="127"/>
        <v/>
      </c>
      <c r="BE103" s="65" t="str">
        <f t="shared" si="127"/>
        <v/>
      </c>
      <c r="BF103" s="10" t="str">
        <f t="shared" si="128"/>
        <v/>
      </c>
      <c r="BG103" s="2" t="str">
        <f t="shared" si="84"/>
        <v>No</v>
      </c>
      <c r="BH103" s="22" t="s">
        <v>81</v>
      </c>
      <c r="BI103" s="22" t="s">
        <v>81</v>
      </c>
      <c r="BJ103" s="22" t="s">
        <v>81</v>
      </c>
      <c r="BK103" s="22" t="s">
        <v>82</v>
      </c>
      <c r="BL103" s="23" t="s">
        <v>512</v>
      </c>
      <c r="BM103" s="23" t="s">
        <v>76</v>
      </c>
    </row>
    <row r="104" spans="3:65" ht="150" x14ac:dyDescent="0.25">
      <c r="C104" s="8" t="s">
        <v>504</v>
      </c>
      <c r="D104" s="52" t="s">
        <v>237</v>
      </c>
      <c r="E104" s="53" t="s">
        <v>381</v>
      </c>
      <c r="F104" s="19" t="s">
        <v>382</v>
      </c>
      <c r="G104" s="19" t="s">
        <v>640</v>
      </c>
      <c r="H104" s="19" t="s">
        <v>383</v>
      </c>
      <c r="I104" s="108" t="s">
        <v>301</v>
      </c>
      <c r="J104" s="108" t="s">
        <v>76</v>
      </c>
      <c r="K104" s="2" t="s">
        <v>76</v>
      </c>
      <c r="L104" s="21" t="s">
        <v>76</v>
      </c>
      <c r="M104" s="1" t="s">
        <v>77</v>
      </c>
      <c r="N104" s="1" t="s">
        <v>78</v>
      </c>
      <c r="O104" s="1" t="s">
        <v>79</v>
      </c>
      <c r="P104" s="55">
        <v>37680</v>
      </c>
      <c r="Q104" s="56">
        <v>37679.634745301293</v>
      </c>
      <c r="R104" s="55">
        <v>37679.634752384118</v>
      </c>
      <c r="S104" s="90">
        <v>38244.829275792807</v>
      </c>
      <c r="T104" s="9">
        <f t="shared" si="113"/>
        <v>151284.09877347824</v>
      </c>
      <c r="U104" s="95">
        <v>22908</v>
      </c>
      <c r="V104" s="90">
        <v>12118.623829999999</v>
      </c>
      <c r="W104" s="90">
        <v>7967.9891000000007</v>
      </c>
      <c r="X104" s="90">
        <v>17056.866600000001</v>
      </c>
      <c r="Y104" s="9">
        <f t="shared" si="130"/>
        <v>60051.479529999997</v>
      </c>
      <c r="Z104" s="9">
        <f t="shared" si="131"/>
        <v>-14772</v>
      </c>
      <c r="AA104" s="9">
        <f t="shared" si="132"/>
        <v>-25561.010915301296</v>
      </c>
      <c r="AB104" s="9">
        <f t="shared" si="132"/>
        <v>-29711.645652384119</v>
      </c>
      <c r="AC104" s="57">
        <f t="shared" si="132"/>
        <v>-21187.962675792805</v>
      </c>
      <c r="AD104" s="9">
        <f t="shared" si="117"/>
        <v>-91232.619243478228</v>
      </c>
      <c r="AE104" s="58">
        <f t="shared" si="133"/>
        <v>-0.39203821656050958</v>
      </c>
      <c r="AF104" s="58">
        <f t="shared" si="134"/>
        <v>-0.67837735392296483</v>
      </c>
      <c r="AG104" s="109">
        <f t="shared" si="134"/>
        <v>-0.78853327129197193</v>
      </c>
      <c r="AH104" s="109">
        <f t="shared" si="134"/>
        <v>-0.55400855689539708</v>
      </c>
      <c r="AI104" s="110">
        <f t="shared" si="135"/>
        <v>-0.60305491444995341</v>
      </c>
      <c r="AJ104" s="1" t="str">
        <f t="shared" si="85"/>
        <v>Yes</v>
      </c>
      <c r="AK104" s="1" t="str">
        <f t="shared" si="86"/>
        <v>Yes</v>
      </c>
      <c r="AL104" s="8" t="s">
        <v>384</v>
      </c>
      <c r="AM104" s="60">
        <v>217</v>
      </c>
      <c r="AN104" s="60">
        <f>AM104</f>
        <v>217</v>
      </c>
      <c r="AO104" s="60">
        <f>AN104</f>
        <v>217</v>
      </c>
      <c r="AP104" s="86">
        <f t="shared" si="121"/>
        <v>217</v>
      </c>
      <c r="AQ104" s="62">
        <f t="shared" si="122"/>
        <v>868</v>
      </c>
      <c r="AR104" s="62">
        <v>188</v>
      </c>
      <c r="AS104" s="60">
        <v>43</v>
      </c>
      <c r="AT104" s="111">
        <v>75</v>
      </c>
      <c r="AU104" s="27">
        <v>43</v>
      </c>
      <c r="AV104" s="62">
        <f t="shared" si="129"/>
        <v>349</v>
      </c>
      <c r="AW104" s="62">
        <f t="shared" si="123"/>
        <v>-29</v>
      </c>
      <c r="AX104" s="62">
        <f t="shared" si="124"/>
        <v>-174</v>
      </c>
      <c r="AY104" s="62">
        <f t="shared" si="124"/>
        <v>-142</v>
      </c>
      <c r="AZ104" s="63">
        <f t="shared" si="124"/>
        <v>-174</v>
      </c>
      <c r="BA104" s="62">
        <f t="shared" si="125"/>
        <v>-519</v>
      </c>
      <c r="BB104" s="64">
        <f t="shared" si="126"/>
        <v>-0.13364055299539171</v>
      </c>
      <c r="BC104" s="64">
        <f t="shared" si="127"/>
        <v>-0.8018433179723502</v>
      </c>
      <c r="BD104" s="82">
        <f t="shared" si="127"/>
        <v>-0.65437788018433185</v>
      </c>
      <c r="BE104" s="65">
        <f t="shared" si="127"/>
        <v>-0.8018433179723502</v>
      </c>
      <c r="BF104" s="64">
        <f t="shared" si="128"/>
        <v>-0.59792626728110598</v>
      </c>
      <c r="BG104" s="2" t="str">
        <f t="shared" ref="BG104:BG131" si="136">IFERROR(IF(ABS(BE104)&gt;20%,"Yes","No"),"No")</f>
        <v>Yes</v>
      </c>
      <c r="BH104" s="31" t="s">
        <v>104</v>
      </c>
      <c r="BI104" s="31" t="s">
        <v>104</v>
      </c>
      <c r="BJ104" s="31" t="s">
        <v>104</v>
      </c>
      <c r="BK104" s="31" t="s">
        <v>82</v>
      </c>
      <c r="BL104" s="28" t="s">
        <v>549</v>
      </c>
      <c r="BM104" s="23" t="s">
        <v>582</v>
      </c>
    </row>
    <row r="105" spans="3:65" ht="150" x14ac:dyDescent="0.25">
      <c r="C105" s="8" t="s">
        <v>504</v>
      </c>
      <c r="D105" s="52" t="s">
        <v>239</v>
      </c>
      <c r="E105" s="53" t="s">
        <v>177</v>
      </c>
      <c r="F105" s="19" t="s">
        <v>178</v>
      </c>
      <c r="G105" s="19" t="s">
        <v>657</v>
      </c>
      <c r="H105" s="19" t="s">
        <v>179</v>
      </c>
      <c r="I105" s="108" t="s">
        <v>166</v>
      </c>
      <c r="J105" s="108" t="s">
        <v>76</v>
      </c>
      <c r="K105" s="8" t="s">
        <v>76</v>
      </c>
      <c r="L105" s="21" t="s">
        <v>76</v>
      </c>
      <c r="M105" s="1" t="s">
        <v>77</v>
      </c>
      <c r="N105" s="1" t="s">
        <v>78</v>
      </c>
      <c r="O105" s="1" t="s">
        <v>79</v>
      </c>
      <c r="P105" s="68">
        <v>80517</v>
      </c>
      <c r="Q105" s="56">
        <v>80516.860832142236</v>
      </c>
      <c r="R105" s="55">
        <v>80516.860825687676</v>
      </c>
      <c r="S105" s="90">
        <v>81724.613740409783</v>
      </c>
      <c r="T105" s="9">
        <f t="shared" si="113"/>
        <v>323275.33539823967</v>
      </c>
      <c r="U105" s="96">
        <v>37216</v>
      </c>
      <c r="V105" s="90">
        <v>61284.351129999995</v>
      </c>
      <c r="W105" s="90">
        <v>85045.120549999905</v>
      </c>
      <c r="X105" s="90">
        <v>97701.892659999954</v>
      </c>
      <c r="Y105" s="9">
        <f t="shared" si="130"/>
        <v>281247.36433999985</v>
      </c>
      <c r="Z105" s="9">
        <f t="shared" si="131"/>
        <v>-43301</v>
      </c>
      <c r="AA105" s="9">
        <f t="shared" si="132"/>
        <v>-19232.509702142241</v>
      </c>
      <c r="AB105" s="57">
        <f t="shared" si="132"/>
        <v>4528.2597243122291</v>
      </c>
      <c r="AC105" s="57">
        <f t="shared" si="132"/>
        <v>15977.278919590171</v>
      </c>
      <c r="AD105" s="9">
        <f t="shared" si="117"/>
        <v>-42027.97105823984</v>
      </c>
      <c r="AE105" s="58">
        <f t="shared" si="133"/>
        <v>-0.53778705118173797</v>
      </c>
      <c r="AF105" s="58">
        <f t="shared" si="134"/>
        <v>-0.2388631338004753</v>
      </c>
      <c r="AG105" s="59">
        <f t="shared" si="134"/>
        <v>5.6239894077782487E-2</v>
      </c>
      <c r="AH105" s="84">
        <f t="shared" si="134"/>
        <v>0.19550143082156901</v>
      </c>
      <c r="AI105" s="85">
        <f t="shared" si="135"/>
        <v>-0.1300067356096499</v>
      </c>
      <c r="AJ105" s="1" t="str">
        <f t="shared" si="85"/>
        <v>No</v>
      </c>
      <c r="AK105" s="1" t="str">
        <f t="shared" si="86"/>
        <v>No</v>
      </c>
      <c r="AL105" s="8" t="s">
        <v>180</v>
      </c>
      <c r="AM105" s="70">
        <v>3</v>
      </c>
      <c r="AN105" s="70">
        <v>3</v>
      </c>
      <c r="AO105" s="70">
        <v>3</v>
      </c>
      <c r="AP105" s="86">
        <f t="shared" si="121"/>
        <v>3</v>
      </c>
      <c r="AQ105" s="62">
        <f t="shared" si="122"/>
        <v>12</v>
      </c>
      <c r="AR105" s="62">
        <v>0</v>
      </c>
      <c r="AS105" s="130">
        <v>0</v>
      </c>
      <c r="AT105" s="27">
        <v>3</v>
      </c>
      <c r="AU105" s="27">
        <v>4</v>
      </c>
      <c r="AV105" s="62">
        <f t="shared" si="129"/>
        <v>7</v>
      </c>
      <c r="AW105" s="71">
        <f t="shared" si="123"/>
        <v>-3</v>
      </c>
      <c r="AX105" s="71">
        <f t="shared" si="124"/>
        <v>-3</v>
      </c>
      <c r="AY105" s="71">
        <f t="shared" si="124"/>
        <v>0</v>
      </c>
      <c r="AZ105" s="63">
        <f t="shared" si="124"/>
        <v>1</v>
      </c>
      <c r="BA105" s="71">
        <f t="shared" si="125"/>
        <v>-5</v>
      </c>
      <c r="BB105" s="10">
        <f t="shared" si="126"/>
        <v>-1</v>
      </c>
      <c r="BC105" s="10">
        <f t="shared" si="127"/>
        <v>-1</v>
      </c>
      <c r="BD105" s="83">
        <f t="shared" si="127"/>
        <v>0</v>
      </c>
      <c r="BE105" s="65">
        <f t="shared" si="127"/>
        <v>0.33333333333333331</v>
      </c>
      <c r="BF105" s="10">
        <f t="shared" si="128"/>
        <v>-0.41666666666666669</v>
      </c>
      <c r="BG105" s="131" t="str">
        <f t="shared" si="136"/>
        <v>Yes</v>
      </c>
      <c r="BH105" s="21" t="s">
        <v>104</v>
      </c>
      <c r="BI105" s="21" t="s">
        <v>104</v>
      </c>
      <c r="BJ105" s="21" t="s">
        <v>104</v>
      </c>
      <c r="BK105" s="21" t="s">
        <v>116</v>
      </c>
      <c r="BL105" s="19" t="s">
        <v>610</v>
      </c>
      <c r="BM105" s="79" t="s">
        <v>607</v>
      </c>
    </row>
    <row r="106" spans="3:65" ht="29.1" customHeight="1" x14ac:dyDescent="0.25">
      <c r="C106" s="8" t="s">
        <v>504</v>
      </c>
      <c r="D106" s="52" t="s">
        <v>237</v>
      </c>
      <c r="E106" s="53" t="s">
        <v>385</v>
      </c>
      <c r="F106" s="19" t="s">
        <v>386</v>
      </c>
      <c r="G106" s="19" t="s">
        <v>657</v>
      </c>
      <c r="H106" s="19" t="s">
        <v>387</v>
      </c>
      <c r="I106" s="108" t="s">
        <v>166</v>
      </c>
      <c r="J106" s="108" t="s">
        <v>76</v>
      </c>
      <c r="K106" s="2" t="s">
        <v>76</v>
      </c>
      <c r="L106" s="21" t="s">
        <v>76</v>
      </c>
      <c r="M106" s="1" t="s">
        <v>77</v>
      </c>
      <c r="N106" s="1" t="s">
        <v>78</v>
      </c>
      <c r="O106" s="1" t="s">
        <v>79</v>
      </c>
      <c r="P106" s="68">
        <v>7741</v>
      </c>
      <c r="Q106" s="56">
        <v>7741.3112693998901</v>
      </c>
      <c r="R106" s="55">
        <v>7741.311267804017</v>
      </c>
      <c r="S106" s="90">
        <v>7857.430940815233</v>
      </c>
      <c r="T106" s="9">
        <f t="shared" si="113"/>
        <v>31081.053478019141</v>
      </c>
      <c r="U106" s="96">
        <v>5762</v>
      </c>
      <c r="V106" s="90">
        <v>8049.038129999999</v>
      </c>
      <c r="W106" s="90">
        <v>6233.74262</v>
      </c>
      <c r="X106" s="90">
        <v>6621.4922800000004</v>
      </c>
      <c r="Y106" s="9">
        <f t="shared" si="130"/>
        <v>26666.273029999997</v>
      </c>
      <c r="Z106" s="9">
        <f t="shared" si="131"/>
        <v>-1979</v>
      </c>
      <c r="AA106" s="9">
        <f t="shared" si="132"/>
        <v>307.72686060010892</v>
      </c>
      <c r="AB106" s="57">
        <f t="shared" si="132"/>
        <v>-1507.568647804017</v>
      </c>
      <c r="AC106" s="57">
        <f t="shared" si="132"/>
        <v>-1235.9386608152327</v>
      </c>
      <c r="AD106" s="9">
        <f t="shared" si="117"/>
        <v>-4414.7804480191407</v>
      </c>
      <c r="AE106" s="58">
        <f t="shared" si="133"/>
        <v>-0.25565172458338714</v>
      </c>
      <c r="AF106" s="58">
        <f t="shared" si="134"/>
        <v>3.9751257880108991E-2</v>
      </c>
      <c r="AG106" s="109">
        <f t="shared" si="134"/>
        <v>-0.19474331875453318</v>
      </c>
      <c r="AH106" s="109">
        <f t="shared" si="134"/>
        <v>-0.1572955168330121</v>
      </c>
      <c r="AI106" s="110">
        <f t="shared" si="135"/>
        <v>-0.14204088838691781</v>
      </c>
      <c r="AJ106" s="1" t="str">
        <f t="shared" si="85"/>
        <v>No</v>
      </c>
      <c r="AK106" s="1" t="str">
        <f t="shared" si="86"/>
        <v>No</v>
      </c>
      <c r="AL106" s="8" t="s">
        <v>322</v>
      </c>
      <c r="AM106" s="70">
        <v>0</v>
      </c>
      <c r="AN106" s="70">
        <v>0</v>
      </c>
      <c r="AO106" s="70">
        <v>0</v>
      </c>
      <c r="AP106" s="86">
        <f t="shared" si="121"/>
        <v>0</v>
      </c>
      <c r="AQ106" s="62">
        <f t="shared" si="122"/>
        <v>0</v>
      </c>
      <c r="AR106" s="62">
        <v>0</v>
      </c>
      <c r="AS106" s="60">
        <v>0</v>
      </c>
      <c r="AT106" s="60">
        <v>0</v>
      </c>
      <c r="AU106" s="86">
        <f>AT106</f>
        <v>0</v>
      </c>
      <c r="AV106" s="62">
        <f t="shared" si="129"/>
        <v>0</v>
      </c>
      <c r="AW106" s="71">
        <f t="shared" si="123"/>
        <v>0</v>
      </c>
      <c r="AX106" s="71">
        <f t="shared" si="124"/>
        <v>0</v>
      </c>
      <c r="AY106" s="71">
        <f t="shared" si="124"/>
        <v>0</v>
      </c>
      <c r="AZ106" s="63">
        <f t="shared" si="124"/>
        <v>0</v>
      </c>
      <c r="BA106" s="71">
        <f t="shared" si="125"/>
        <v>0</v>
      </c>
      <c r="BB106" s="10" t="str">
        <f t="shared" si="126"/>
        <v/>
      </c>
      <c r="BC106" s="10" t="str">
        <f t="shared" si="127"/>
        <v/>
      </c>
      <c r="BD106" s="83" t="str">
        <f t="shared" si="127"/>
        <v/>
      </c>
      <c r="BE106" s="65" t="str">
        <f t="shared" si="127"/>
        <v/>
      </c>
      <c r="BF106" s="10" t="str">
        <f t="shared" si="128"/>
        <v/>
      </c>
      <c r="BG106" s="2" t="str">
        <f t="shared" si="136"/>
        <v>No</v>
      </c>
      <c r="BH106" s="38" t="s">
        <v>81</v>
      </c>
      <c r="BI106" s="38" t="s">
        <v>81</v>
      </c>
      <c r="BJ106" s="38" t="s">
        <v>81</v>
      </c>
      <c r="BK106" s="38" t="s">
        <v>82</v>
      </c>
      <c r="BL106" s="39" t="s">
        <v>512</v>
      </c>
      <c r="BM106" s="23" t="s">
        <v>76</v>
      </c>
    </row>
    <row r="107" spans="3:65" ht="129" customHeight="1" x14ac:dyDescent="0.25">
      <c r="C107" s="8" t="s">
        <v>504</v>
      </c>
      <c r="D107" s="52" t="s">
        <v>240</v>
      </c>
      <c r="E107" s="53" t="s">
        <v>441</v>
      </c>
      <c r="F107" s="19" t="s">
        <v>442</v>
      </c>
      <c r="G107" s="19" t="s">
        <v>646</v>
      </c>
      <c r="H107" s="19" t="s">
        <v>443</v>
      </c>
      <c r="I107" s="108" t="s">
        <v>166</v>
      </c>
      <c r="J107" s="108" t="s">
        <v>76</v>
      </c>
      <c r="K107" s="8" t="s">
        <v>76</v>
      </c>
      <c r="L107" s="54" t="s">
        <v>76</v>
      </c>
      <c r="M107" s="1" t="s">
        <v>77</v>
      </c>
      <c r="N107" s="1" t="s">
        <v>78</v>
      </c>
      <c r="O107" s="1" t="s">
        <v>79</v>
      </c>
      <c r="P107" s="55">
        <v>87713</v>
      </c>
      <c r="Q107" s="56">
        <v>87712.570458901915</v>
      </c>
      <c r="R107" s="55">
        <v>87712.570459130089</v>
      </c>
      <c r="S107" s="90">
        <v>89028.25901534775</v>
      </c>
      <c r="T107" s="9">
        <f t="shared" si="113"/>
        <v>352166.39993337978</v>
      </c>
      <c r="U107" s="95">
        <v>53675</v>
      </c>
      <c r="V107" s="90">
        <v>52756.483740000003</v>
      </c>
      <c r="W107" s="90">
        <v>44530.378789991795</v>
      </c>
      <c r="X107" s="90">
        <v>64805.937020000092</v>
      </c>
      <c r="Y107" s="9">
        <f t="shared" si="130"/>
        <v>215767.79954999188</v>
      </c>
      <c r="Z107" s="9">
        <f t="shared" si="131"/>
        <v>-34038</v>
      </c>
      <c r="AA107" s="9">
        <f t="shared" si="132"/>
        <v>-34956.086718901912</v>
      </c>
      <c r="AB107" s="9">
        <f t="shared" si="132"/>
        <v>-43182.191669138294</v>
      </c>
      <c r="AC107" s="57">
        <f t="shared" si="132"/>
        <v>-24222.321995347658</v>
      </c>
      <c r="AD107" s="9">
        <f t="shared" si="117"/>
        <v>-136398.60038338785</v>
      </c>
      <c r="AE107" s="58">
        <f t="shared" si="133"/>
        <v>-0.38806106278430791</v>
      </c>
      <c r="AF107" s="58">
        <f t="shared" si="134"/>
        <v>-0.39852995455515389</v>
      </c>
      <c r="AG107" s="59">
        <f t="shared" si="134"/>
        <v>-0.49231474397685282</v>
      </c>
      <c r="AH107" s="59">
        <f t="shared" si="134"/>
        <v>-0.27207453299936962</v>
      </c>
      <c r="AI107" s="69">
        <f t="shared" si="135"/>
        <v>-0.38731293050441701</v>
      </c>
      <c r="AJ107" s="1" t="str">
        <f t="shared" si="85"/>
        <v>Yes</v>
      </c>
      <c r="AK107" s="1" t="str">
        <f t="shared" si="86"/>
        <v>Yes</v>
      </c>
      <c r="AL107" s="8" t="s">
        <v>444</v>
      </c>
      <c r="AM107" s="60">
        <v>47</v>
      </c>
      <c r="AN107" s="60">
        <v>37</v>
      </c>
      <c r="AO107" s="60">
        <v>35</v>
      </c>
      <c r="AP107" s="86">
        <f t="shared" si="121"/>
        <v>35</v>
      </c>
      <c r="AQ107" s="62">
        <f t="shared" si="122"/>
        <v>154</v>
      </c>
      <c r="AR107" s="62">
        <v>30</v>
      </c>
      <c r="AS107" s="60">
        <v>21</v>
      </c>
      <c r="AT107" s="27">
        <v>25</v>
      </c>
      <c r="AU107" s="27">
        <v>19</v>
      </c>
      <c r="AV107" s="62">
        <f t="shared" si="129"/>
        <v>95</v>
      </c>
      <c r="AW107" s="62">
        <f t="shared" si="123"/>
        <v>-17</v>
      </c>
      <c r="AX107" s="62">
        <f t="shared" si="124"/>
        <v>-16</v>
      </c>
      <c r="AY107" s="62">
        <f t="shared" si="124"/>
        <v>-10</v>
      </c>
      <c r="AZ107" s="63">
        <f t="shared" si="124"/>
        <v>-16</v>
      </c>
      <c r="BA107" s="62">
        <f t="shared" si="125"/>
        <v>-59</v>
      </c>
      <c r="BB107" s="64">
        <f t="shared" si="126"/>
        <v>-0.36170212765957449</v>
      </c>
      <c r="BC107" s="64">
        <f t="shared" si="127"/>
        <v>-0.43243243243243246</v>
      </c>
      <c r="BD107" s="82">
        <f t="shared" si="127"/>
        <v>-0.2857142857142857</v>
      </c>
      <c r="BE107" s="65">
        <f t="shared" si="127"/>
        <v>-0.45714285714285713</v>
      </c>
      <c r="BF107" s="64">
        <f t="shared" si="128"/>
        <v>-0.38311688311688313</v>
      </c>
      <c r="BG107" s="2" t="str">
        <f t="shared" si="136"/>
        <v>Yes</v>
      </c>
      <c r="BH107" s="22" t="s">
        <v>104</v>
      </c>
      <c r="BI107" s="22" t="s">
        <v>104</v>
      </c>
      <c r="BJ107" s="22" t="s">
        <v>104</v>
      </c>
      <c r="BK107" s="22" t="s">
        <v>116</v>
      </c>
      <c r="BL107" s="23" t="s">
        <v>559</v>
      </c>
      <c r="BM107" s="23" t="s">
        <v>598</v>
      </c>
    </row>
    <row r="108" spans="3:65" ht="258" customHeight="1" x14ac:dyDescent="0.25">
      <c r="C108" s="8" t="s">
        <v>504</v>
      </c>
      <c r="D108" s="52" t="s">
        <v>239</v>
      </c>
      <c r="E108" s="53" t="s">
        <v>181</v>
      </c>
      <c r="F108" s="19" t="s">
        <v>182</v>
      </c>
      <c r="G108" s="19" t="s">
        <v>660</v>
      </c>
      <c r="H108" s="19" t="s">
        <v>183</v>
      </c>
      <c r="I108" s="108" t="s">
        <v>176</v>
      </c>
      <c r="J108" s="108" t="s">
        <v>76</v>
      </c>
      <c r="K108" s="8" t="s">
        <v>76</v>
      </c>
      <c r="L108" s="21" t="s">
        <v>76</v>
      </c>
      <c r="M108" s="1" t="s">
        <v>77</v>
      </c>
      <c r="N108" s="1" t="s">
        <v>78</v>
      </c>
      <c r="O108" s="1" t="s">
        <v>79</v>
      </c>
      <c r="P108" s="68">
        <v>78139</v>
      </c>
      <c r="Q108" s="56">
        <v>78138.671620000008</v>
      </c>
      <c r="R108" s="55">
        <v>78138.671619999994</v>
      </c>
      <c r="S108" s="90">
        <v>79310.751700084715</v>
      </c>
      <c r="T108" s="9">
        <f t="shared" si="113"/>
        <v>313727.09494008473</v>
      </c>
      <c r="U108" s="96">
        <v>62535</v>
      </c>
      <c r="V108" s="90">
        <v>65742.757499999978</v>
      </c>
      <c r="W108" s="90">
        <v>89921.842439999993</v>
      </c>
      <c r="X108" s="90">
        <v>95688.111109999998</v>
      </c>
      <c r="Y108" s="9">
        <f t="shared" si="130"/>
        <v>313887.71104999998</v>
      </c>
      <c r="Z108" s="9">
        <f t="shared" si="131"/>
        <v>-15604</v>
      </c>
      <c r="AA108" s="9">
        <f t="shared" si="132"/>
        <v>-12395.91412000003</v>
      </c>
      <c r="AB108" s="9">
        <f t="shared" si="132"/>
        <v>11783.170819999999</v>
      </c>
      <c r="AC108" s="57">
        <f t="shared" si="132"/>
        <v>16377.359409915283</v>
      </c>
      <c r="AD108" s="9">
        <f t="shared" si="117"/>
        <v>160.61610991525231</v>
      </c>
      <c r="AE108" s="58">
        <f t="shared" si="133"/>
        <v>-0.19969541458170695</v>
      </c>
      <c r="AF108" s="58">
        <f t="shared" si="134"/>
        <v>-0.15863993926442985</v>
      </c>
      <c r="AG108" s="59">
        <f t="shared" si="134"/>
        <v>0.15079819730367719</v>
      </c>
      <c r="AH108" s="84">
        <f t="shared" si="134"/>
        <v>0.20649608103383782</v>
      </c>
      <c r="AI108" s="85">
        <f t="shared" si="135"/>
        <v>5.1196123161095352E-4</v>
      </c>
      <c r="AJ108" s="1" t="str">
        <f t="shared" si="85"/>
        <v>No</v>
      </c>
      <c r="AK108" s="1" t="str">
        <f t="shared" si="86"/>
        <v>Yes</v>
      </c>
      <c r="AL108" s="8" t="s">
        <v>80</v>
      </c>
      <c r="AM108" s="70">
        <v>0</v>
      </c>
      <c r="AN108" s="70">
        <v>0</v>
      </c>
      <c r="AO108" s="70">
        <v>0</v>
      </c>
      <c r="AP108" s="61">
        <f t="shared" si="121"/>
        <v>0</v>
      </c>
      <c r="AQ108" s="71">
        <f t="shared" si="122"/>
        <v>0</v>
      </c>
      <c r="AR108" s="71">
        <v>0</v>
      </c>
      <c r="AS108" s="70">
        <v>0</v>
      </c>
      <c r="AT108" s="70">
        <v>0</v>
      </c>
      <c r="AU108" s="61">
        <f t="shared" ref="AU108:AU117" si="137">AT108</f>
        <v>0</v>
      </c>
      <c r="AV108" s="71">
        <f t="shared" si="129"/>
        <v>0</v>
      </c>
      <c r="AW108" s="71">
        <f t="shared" si="123"/>
        <v>0</v>
      </c>
      <c r="AX108" s="71">
        <f t="shared" si="124"/>
        <v>0</v>
      </c>
      <c r="AY108" s="71">
        <f t="shared" si="124"/>
        <v>0</v>
      </c>
      <c r="AZ108" s="63">
        <f t="shared" si="124"/>
        <v>0</v>
      </c>
      <c r="BA108" s="71">
        <f t="shared" si="125"/>
        <v>0</v>
      </c>
      <c r="BB108" s="10" t="str">
        <f t="shared" si="126"/>
        <v/>
      </c>
      <c r="BC108" s="10" t="str">
        <f t="shared" si="127"/>
        <v/>
      </c>
      <c r="BD108" s="83" t="str">
        <f t="shared" si="127"/>
        <v/>
      </c>
      <c r="BE108" s="65" t="str">
        <f t="shared" si="127"/>
        <v/>
      </c>
      <c r="BF108" s="10" t="str">
        <f t="shared" si="128"/>
        <v/>
      </c>
      <c r="BG108" s="2" t="str">
        <f t="shared" si="136"/>
        <v>No</v>
      </c>
      <c r="BH108" s="29" t="s">
        <v>81</v>
      </c>
      <c r="BI108" s="29" t="s">
        <v>81</v>
      </c>
      <c r="BJ108" s="29" t="s">
        <v>81</v>
      </c>
      <c r="BK108" s="29" t="s">
        <v>82</v>
      </c>
      <c r="BL108" s="30" t="s">
        <v>540</v>
      </c>
      <c r="BM108" s="30" t="s">
        <v>608</v>
      </c>
    </row>
    <row r="109" spans="3:65" ht="30" x14ac:dyDescent="0.25">
      <c r="C109" s="8" t="s">
        <v>504</v>
      </c>
      <c r="D109" s="52" t="s">
        <v>239</v>
      </c>
      <c r="E109" s="66" t="s">
        <v>184</v>
      </c>
      <c r="F109" s="19" t="s">
        <v>187</v>
      </c>
      <c r="G109" s="19" t="s">
        <v>661</v>
      </c>
      <c r="H109" s="19" t="s">
        <v>185</v>
      </c>
      <c r="I109" s="108" t="s">
        <v>186</v>
      </c>
      <c r="J109" s="108" t="s">
        <v>76</v>
      </c>
      <c r="K109" s="8" t="s">
        <v>76</v>
      </c>
      <c r="L109" s="107" t="s">
        <v>89</v>
      </c>
      <c r="M109" s="1" t="s">
        <v>88</v>
      </c>
      <c r="N109" s="1" t="s">
        <v>78</v>
      </c>
      <c r="O109" s="1" t="s">
        <v>79</v>
      </c>
      <c r="P109" s="55">
        <v>96783</v>
      </c>
      <c r="Q109" s="55">
        <v>96783</v>
      </c>
      <c r="R109" s="55">
        <v>96783</v>
      </c>
      <c r="S109" s="90">
        <v>98235.083917891083</v>
      </c>
      <c r="T109" s="9">
        <f t="shared" si="113"/>
        <v>388584.08391789108</v>
      </c>
      <c r="U109" s="96">
        <v>113627</v>
      </c>
      <c r="V109" s="90">
        <v>129288.04359999998</v>
      </c>
      <c r="W109" s="90">
        <v>127649.53710999996</v>
      </c>
      <c r="X109" s="90">
        <v>185065.73629999999</v>
      </c>
      <c r="Y109" s="9">
        <f t="shared" si="130"/>
        <v>555630.31700999988</v>
      </c>
      <c r="Z109" s="9">
        <f t="shared" si="131"/>
        <v>16844</v>
      </c>
      <c r="AA109" s="9">
        <f t="shared" si="132"/>
        <v>32505.043599999975</v>
      </c>
      <c r="AB109" s="57">
        <f t="shared" si="132"/>
        <v>30866.537109999961</v>
      </c>
      <c r="AC109" s="57">
        <f t="shared" si="132"/>
        <v>86830.652382108907</v>
      </c>
      <c r="AD109" s="9">
        <f t="shared" si="117"/>
        <v>167046.23309210886</v>
      </c>
      <c r="AE109" s="58">
        <f t="shared" si="133"/>
        <v>0.17403882913321556</v>
      </c>
      <c r="AF109" s="58">
        <f t="shared" si="134"/>
        <v>0.33585488773854888</v>
      </c>
      <c r="AG109" s="59">
        <f t="shared" si="134"/>
        <v>0.31892519461062335</v>
      </c>
      <c r="AH109" s="84">
        <f t="shared" si="134"/>
        <v>0.88390673595479929</v>
      </c>
      <c r="AI109" s="85">
        <f t="shared" si="135"/>
        <v>0.42988439312250937</v>
      </c>
      <c r="AJ109" s="1" t="str">
        <f t="shared" si="85"/>
        <v>Yes</v>
      </c>
      <c r="AK109" s="1" t="str">
        <f t="shared" si="86"/>
        <v>Yes</v>
      </c>
      <c r="AL109" s="8">
        <v>0</v>
      </c>
      <c r="AM109" s="70">
        <v>0</v>
      </c>
      <c r="AN109" s="70">
        <v>0</v>
      </c>
      <c r="AO109" s="70">
        <v>0</v>
      </c>
      <c r="AP109" s="61">
        <f t="shared" si="121"/>
        <v>0</v>
      </c>
      <c r="AQ109" s="71">
        <f t="shared" si="122"/>
        <v>0</v>
      </c>
      <c r="AR109" s="71">
        <v>0</v>
      </c>
      <c r="AS109" s="70">
        <v>0</v>
      </c>
      <c r="AT109" s="70">
        <v>0</v>
      </c>
      <c r="AU109" s="61">
        <f t="shared" si="137"/>
        <v>0</v>
      </c>
      <c r="AV109" s="71">
        <f t="shared" si="129"/>
        <v>0</v>
      </c>
      <c r="AW109" s="71">
        <f t="shared" si="123"/>
        <v>0</v>
      </c>
      <c r="AX109" s="71">
        <f t="shared" si="124"/>
        <v>0</v>
      </c>
      <c r="AY109" s="71">
        <f t="shared" si="124"/>
        <v>0</v>
      </c>
      <c r="AZ109" s="63">
        <f t="shared" si="124"/>
        <v>0</v>
      </c>
      <c r="BA109" s="71">
        <f t="shared" si="125"/>
        <v>0</v>
      </c>
      <c r="BB109" s="10" t="str">
        <f t="shared" si="126"/>
        <v/>
      </c>
      <c r="BC109" s="10" t="str">
        <f t="shared" si="127"/>
        <v/>
      </c>
      <c r="BD109" s="83" t="str">
        <f t="shared" si="127"/>
        <v/>
      </c>
      <c r="BE109" s="65" t="str">
        <f t="shared" si="127"/>
        <v/>
      </c>
      <c r="BF109" s="10" t="str">
        <f t="shared" si="128"/>
        <v/>
      </c>
      <c r="BG109" s="2" t="str">
        <f t="shared" si="136"/>
        <v>No</v>
      </c>
      <c r="BH109" s="24" t="s">
        <v>507</v>
      </c>
      <c r="BI109" s="24" t="s">
        <v>507</v>
      </c>
      <c r="BJ109" s="24" t="s">
        <v>507</v>
      </c>
      <c r="BK109" s="24" t="s">
        <v>507</v>
      </c>
      <c r="BL109" s="24" t="s">
        <v>76</v>
      </c>
      <c r="BM109" s="23" t="s">
        <v>76</v>
      </c>
    </row>
    <row r="110" spans="3:65" ht="180" x14ac:dyDescent="0.25">
      <c r="C110" s="8" t="s">
        <v>504</v>
      </c>
      <c r="D110" s="52" t="s">
        <v>239</v>
      </c>
      <c r="E110" s="53" t="s">
        <v>184</v>
      </c>
      <c r="F110" s="19" t="s">
        <v>187</v>
      </c>
      <c r="G110" s="19" t="s">
        <v>661</v>
      </c>
      <c r="H110" s="19" t="s">
        <v>185</v>
      </c>
      <c r="I110" s="108" t="s">
        <v>186</v>
      </c>
      <c r="J110" s="108" t="s">
        <v>76</v>
      </c>
      <c r="K110" s="8" t="s">
        <v>76</v>
      </c>
      <c r="L110" s="21" t="s">
        <v>91</v>
      </c>
      <c r="M110" s="1" t="s">
        <v>77</v>
      </c>
      <c r="N110" s="1" t="s">
        <v>78</v>
      </c>
      <c r="O110" s="1" t="s">
        <v>79</v>
      </c>
      <c r="P110" s="55">
        <v>100350</v>
      </c>
      <c r="Q110" s="56">
        <v>100350.33389000002</v>
      </c>
      <c r="R110" s="55">
        <v>100350.33388999998</v>
      </c>
      <c r="S110" s="90">
        <v>101855.58891861128</v>
      </c>
      <c r="T110" s="9">
        <f t="shared" si="113"/>
        <v>402906.25669861131</v>
      </c>
      <c r="U110" s="96">
        <v>113627</v>
      </c>
      <c r="V110" s="90">
        <v>129288.04359999998</v>
      </c>
      <c r="W110" s="90">
        <v>127649.53710999996</v>
      </c>
      <c r="X110" s="90">
        <v>185065.73629999999</v>
      </c>
      <c r="Y110" s="9">
        <f t="shared" si="130"/>
        <v>555630.31700999988</v>
      </c>
      <c r="Z110" s="9">
        <f t="shared" si="131"/>
        <v>13277</v>
      </c>
      <c r="AA110" s="9">
        <f t="shared" si="132"/>
        <v>28937.709709999952</v>
      </c>
      <c r="AB110" s="9">
        <f t="shared" si="132"/>
        <v>27299.203219999981</v>
      </c>
      <c r="AC110" s="57">
        <f t="shared" si="132"/>
        <v>83210.147381388713</v>
      </c>
      <c r="AD110" s="9">
        <f t="shared" si="117"/>
        <v>152724.06031138863</v>
      </c>
      <c r="AE110" s="58">
        <f t="shared" si="133"/>
        <v>0.13230692575984057</v>
      </c>
      <c r="AF110" s="58">
        <f t="shared" si="134"/>
        <v>0.28836685029588738</v>
      </c>
      <c r="AG110" s="59">
        <f t="shared" si="134"/>
        <v>0.27203898743300919</v>
      </c>
      <c r="AH110" s="84">
        <f t="shared" si="134"/>
        <v>0.81694238151112764</v>
      </c>
      <c r="AI110" s="85">
        <f t="shared" si="135"/>
        <v>0.37905606520683011</v>
      </c>
      <c r="AJ110" s="1" t="str">
        <f t="shared" si="85"/>
        <v>Yes</v>
      </c>
      <c r="AK110" s="1" t="str">
        <f t="shared" si="86"/>
        <v>Yes</v>
      </c>
      <c r="AL110" s="8" t="s">
        <v>92</v>
      </c>
      <c r="AM110" s="70">
        <v>0</v>
      </c>
      <c r="AN110" s="70">
        <v>0</v>
      </c>
      <c r="AO110" s="70">
        <v>0</v>
      </c>
      <c r="AP110" s="61">
        <f t="shared" si="121"/>
        <v>0</v>
      </c>
      <c r="AQ110" s="71">
        <f t="shared" si="122"/>
        <v>0</v>
      </c>
      <c r="AR110" s="71">
        <v>0</v>
      </c>
      <c r="AS110" s="70">
        <v>0</v>
      </c>
      <c r="AT110" s="70">
        <v>0</v>
      </c>
      <c r="AU110" s="61">
        <f t="shared" si="137"/>
        <v>0</v>
      </c>
      <c r="AV110" s="71">
        <f t="shared" si="129"/>
        <v>0</v>
      </c>
      <c r="AW110" s="71">
        <f t="shared" si="123"/>
        <v>0</v>
      </c>
      <c r="AX110" s="71">
        <f t="shared" si="124"/>
        <v>0</v>
      </c>
      <c r="AY110" s="71">
        <f t="shared" si="124"/>
        <v>0</v>
      </c>
      <c r="AZ110" s="63">
        <f t="shared" si="124"/>
        <v>0</v>
      </c>
      <c r="BA110" s="71">
        <f t="shared" si="125"/>
        <v>0</v>
      </c>
      <c r="BB110" s="10" t="str">
        <f t="shared" si="126"/>
        <v/>
      </c>
      <c r="BC110" s="10" t="str">
        <f t="shared" si="127"/>
        <v/>
      </c>
      <c r="BD110" s="83" t="str">
        <f t="shared" si="127"/>
        <v/>
      </c>
      <c r="BE110" s="65" t="str">
        <f t="shared" si="127"/>
        <v/>
      </c>
      <c r="BF110" s="10" t="str">
        <f t="shared" si="128"/>
        <v/>
      </c>
      <c r="BG110" s="2" t="str">
        <f t="shared" si="136"/>
        <v>No</v>
      </c>
      <c r="BH110" s="29" t="s">
        <v>172</v>
      </c>
      <c r="BI110" s="29" t="s">
        <v>81</v>
      </c>
      <c r="BJ110" s="29" t="s">
        <v>172</v>
      </c>
      <c r="BK110" s="29" t="s">
        <v>495</v>
      </c>
      <c r="BL110" s="30" t="s">
        <v>541</v>
      </c>
      <c r="BM110" s="23" t="s">
        <v>609</v>
      </c>
    </row>
    <row r="111" spans="3:65" ht="45" x14ac:dyDescent="0.25">
      <c r="C111" s="8" t="s">
        <v>504</v>
      </c>
      <c r="D111" s="52" t="s">
        <v>239</v>
      </c>
      <c r="E111" s="66" t="s">
        <v>184</v>
      </c>
      <c r="F111" s="19" t="s">
        <v>187</v>
      </c>
      <c r="G111" s="19" t="s">
        <v>661</v>
      </c>
      <c r="H111" s="19" t="s">
        <v>185</v>
      </c>
      <c r="I111" s="108" t="s">
        <v>186</v>
      </c>
      <c r="J111" s="108" t="s">
        <v>76</v>
      </c>
      <c r="K111" s="8" t="s">
        <v>188</v>
      </c>
      <c r="L111" s="107" t="s">
        <v>189</v>
      </c>
      <c r="M111" s="1" t="s">
        <v>88</v>
      </c>
      <c r="N111" s="1" t="s">
        <v>190</v>
      </c>
      <c r="O111" s="1" t="s">
        <v>190</v>
      </c>
      <c r="P111" s="55">
        <v>2543</v>
      </c>
      <c r="Q111" s="55">
        <v>2543</v>
      </c>
      <c r="R111" s="55">
        <v>2543</v>
      </c>
      <c r="S111" s="90">
        <v>2581.1450005134461</v>
      </c>
      <c r="T111" s="9">
        <f t="shared" si="113"/>
        <v>10210.145000513447</v>
      </c>
      <c r="U111" s="96">
        <v>0</v>
      </c>
      <c r="V111" s="90">
        <v>0</v>
      </c>
      <c r="W111" s="90">
        <v>0</v>
      </c>
      <c r="X111" s="90">
        <v>0</v>
      </c>
      <c r="Y111" s="9">
        <f t="shared" si="130"/>
        <v>0</v>
      </c>
      <c r="Z111" s="9">
        <f t="shared" si="131"/>
        <v>-2543</v>
      </c>
      <c r="AA111" s="9">
        <f t="shared" si="132"/>
        <v>-2543</v>
      </c>
      <c r="AB111" s="57">
        <f t="shared" si="132"/>
        <v>-2543</v>
      </c>
      <c r="AC111" s="57">
        <f t="shared" si="132"/>
        <v>-2581.1450005134461</v>
      </c>
      <c r="AD111" s="9">
        <f t="shared" si="117"/>
        <v>-10210.145000513447</v>
      </c>
      <c r="AE111" s="58">
        <f t="shared" si="133"/>
        <v>-1</v>
      </c>
      <c r="AF111" s="58">
        <f t="shared" si="134"/>
        <v>-1</v>
      </c>
      <c r="AG111" s="59">
        <f t="shared" si="134"/>
        <v>-1</v>
      </c>
      <c r="AH111" s="84">
        <f t="shared" si="134"/>
        <v>-1</v>
      </c>
      <c r="AI111" s="85">
        <f t="shared" si="135"/>
        <v>-1</v>
      </c>
      <c r="AJ111" s="1" t="str">
        <f t="shared" si="85"/>
        <v>No</v>
      </c>
      <c r="AK111" s="1" t="str">
        <f t="shared" si="86"/>
        <v>No</v>
      </c>
      <c r="AL111" s="8">
        <v>0</v>
      </c>
      <c r="AM111" s="70">
        <v>0</v>
      </c>
      <c r="AN111" s="70">
        <v>0</v>
      </c>
      <c r="AO111" s="70">
        <v>0</v>
      </c>
      <c r="AP111" s="61">
        <f t="shared" si="121"/>
        <v>0</v>
      </c>
      <c r="AQ111" s="71">
        <f t="shared" si="122"/>
        <v>0</v>
      </c>
      <c r="AR111" s="71">
        <v>0</v>
      </c>
      <c r="AS111" s="70">
        <v>0</v>
      </c>
      <c r="AT111" s="70">
        <v>0</v>
      </c>
      <c r="AU111" s="61">
        <f t="shared" si="137"/>
        <v>0</v>
      </c>
      <c r="AV111" s="71">
        <f t="shared" si="129"/>
        <v>0</v>
      </c>
      <c r="AW111" s="71">
        <f t="shared" si="123"/>
        <v>0</v>
      </c>
      <c r="AX111" s="71">
        <f t="shared" si="124"/>
        <v>0</v>
      </c>
      <c r="AY111" s="71">
        <f t="shared" si="124"/>
        <v>0</v>
      </c>
      <c r="AZ111" s="63">
        <f t="shared" si="124"/>
        <v>0</v>
      </c>
      <c r="BA111" s="71">
        <f t="shared" si="125"/>
        <v>0</v>
      </c>
      <c r="BB111" s="10" t="str">
        <f t="shared" si="126"/>
        <v/>
      </c>
      <c r="BC111" s="10" t="str">
        <f t="shared" si="127"/>
        <v/>
      </c>
      <c r="BD111" s="83" t="str">
        <f t="shared" si="127"/>
        <v/>
      </c>
      <c r="BE111" s="65" t="str">
        <f t="shared" si="127"/>
        <v/>
      </c>
      <c r="BF111" s="10" t="str">
        <f t="shared" si="128"/>
        <v/>
      </c>
      <c r="BG111" s="2" t="str">
        <f t="shared" si="136"/>
        <v>No</v>
      </c>
      <c r="BH111" s="24" t="s">
        <v>507</v>
      </c>
      <c r="BI111" s="24" t="s">
        <v>507</v>
      </c>
      <c r="BJ111" s="24" t="s">
        <v>507</v>
      </c>
      <c r="BK111" s="24" t="s">
        <v>507</v>
      </c>
      <c r="BL111" s="24" t="s">
        <v>76</v>
      </c>
      <c r="BM111" s="23" t="s">
        <v>76</v>
      </c>
    </row>
    <row r="112" spans="3:65" ht="30" x14ac:dyDescent="0.25">
      <c r="C112" s="8" t="s">
        <v>504</v>
      </c>
      <c r="D112" s="52" t="s">
        <v>239</v>
      </c>
      <c r="E112" s="66" t="s">
        <v>184</v>
      </c>
      <c r="F112" s="19" t="s">
        <v>187</v>
      </c>
      <c r="G112" s="19" t="s">
        <v>661</v>
      </c>
      <c r="H112" s="19" t="s">
        <v>185</v>
      </c>
      <c r="I112" s="108" t="s">
        <v>186</v>
      </c>
      <c r="J112" s="108" t="s">
        <v>76</v>
      </c>
      <c r="K112" s="8" t="s">
        <v>188</v>
      </c>
      <c r="L112" s="107" t="s">
        <v>191</v>
      </c>
      <c r="M112" s="1" t="s">
        <v>88</v>
      </c>
      <c r="N112" s="1" t="s">
        <v>190</v>
      </c>
      <c r="O112" s="1" t="s">
        <v>190</v>
      </c>
      <c r="P112" s="55">
        <v>1024</v>
      </c>
      <c r="Q112" s="55">
        <v>1024</v>
      </c>
      <c r="R112" s="55">
        <v>1024</v>
      </c>
      <c r="S112" s="90">
        <v>1039.3600002067515</v>
      </c>
      <c r="T112" s="9">
        <f t="shared" si="113"/>
        <v>4111.3600002067515</v>
      </c>
      <c r="U112" s="96">
        <v>0</v>
      </c>
      <c r="V112" s="90">
        <v>0</v>
      </c>
      <c r="W112" s="90">
        <v>0</v>
      </c>
      <c r="X112" s="90">
        <v>0</v>
      </c>
      <c r="Y112" s="9">
        <f t="shared" si="130"/>
        <v>0</v>
      </c>
      <c r="Z112" s="9">
        <f t="shared" si="131"/>
        <v>-1024</v>
      </c>
      <c r="AA112" s="9">
        <f t="shared" si="132"/>
        <v>-1024</v>
      </c>
      <c r="AB112" s="57">
        <f t="shared" si="132"/>
        <v>-1024</v>
      </c>
      <c r="AC112" s="57">
        <f t="shared" si="132"/>
        <v>-1039.3600002067515</v>
      </c>
      <c r="AD112" s="9">
        <f t="shared" si="117"/>
        <v>-4111.3600002067515</v>
      </c>
      <c r="AE112" s="58">
        <f t="shared" si="133"/>
        <v>-1</v>
      </c>
      <c r="AF112" s="58">
        <f t="shared" si="134"/>
        <v>-1</v>
      </c>
      <c r="AG112" s="59">
        <f t="shared" si="134"/>
        <v>-1</v>
      </c>
      <c r="AH112" s="84">
        <f t="shared" si="134"/>
        <v>-1</v>
      </c>
      <c r="AI112" s="85">
        <f t="shared" si="135"/>
        <v>-1</v>
      </c>
      <c r="AJ112" s="1" t="str">
        <f t="shared" si="85"/>
        <v>No</v>
      </c>
      <c r="AK112" s="1" t="str">
        <f t="shared" si="86"/>
        <v>No</v>
      </c>
      <c r="AL112" s="8">
        <v>0</v>
      </c>
      <c r="AM112" s="70">
        <v>0</v>
      </c>
      <c r="AN112" s="70">
        <v>0</v>
      </c>
      <c r="AO112" s="70">
        <v>0</v>
      </c>
      <c r="AP112" s="61">
        <f t="shared" si="121"/>
        <v>0</v>
      </c>
      <c r="AQ112" s="71">
        <f t="shared" si="122"/>
        <v>0</v>
      </c>
      <c r="AR112" s="71">
        <v>0</v>
      </c>
      <c r="AS112" s="70">
        <v>0</v>
      </c>
      <c r="AT112" s="70">
        <v>0</v>
      </c>
      <c r="AU112" s="61">
        <f t="shared" si="137"/>
        <v>0</v>
      </c>
      <c r="AV112" s="71">
        <f t="shared" si="129"/>
        <v>0</v>
      </c>
      <c r="AW112" s="71">
        <f t="shared" si="123"/>
        <v>0</v>
      </c>
      <c r="AX112" s="71">
        <f t="shared" si="124"/>
        <v>0</v>
      </c>
      <c r="AY112" s="71">
        <f t="shared" si="124"/>
        <v>0</v>
      </c>
      <c r="AZ112" s="63">
        <f t="shared" si="124"/>
        <v>0</v>
      </c>
      <c r="BA112" s="71">
        <f t="shared" si="125"/>
        <v>0</v>
      </c>
      <c r="BB112" s="10" t="str">
        <f t="shared" si="126"/>
        <v/>
      </c>
      <c r="BC112" s="10" t="str">
        <f t="shared" si="127"/>
        <v/>
      </c>
      <c r="BD112" s="83" t="str">
        <f t="shared" si="127"/>
        <v/>
      </c>
      <c r="BE112" s="65" t="str">
        <f t="shared" si="127"/>
        <v/>
      </c>
      <c r="BF112" s="10" t="str">
        <f t="shared" si="128"/>
        <v/>
      </c>
      <c r="BG112" s="2" t="str">
        <f t="shared" si="136"/>
        <v>No</v>
      </c>
      <c r="BH112" s="24" t="s">
        <v>507</v>
      </c>
      <c r="BI112" s="24" t="s">
        <v>507</v>
      </c>
      <c r="BJ112" s="24" t="s">
        <v>507</v>
      </c>
      <c r="BK112" s="24" t="s">
        <v>507</v>
      </c>
      <c r="BL112" s="24" t="s">
        <v>76</v>
      </c>
      <c r="BM112" s="23" t="s">
        <v>76</v>
      </c>
    </row>
    <row r="113" spans="1:65" ht="87.6" customHeight="1" x14ac:dyDescent="0.25">
      <c r="C113" s="8" t="s">
        <v>504</v>
      </c>
      <c r="D113" s="52" t="s">
        <v>240</v>
      </c>
      <c r="E113" s="53" t="s">
        <v>445</v>
      </c>
      <c r="F113" s="19" t="s">
        <v>446</v>
      </c>
      <c r="G113" s="19" t="s">
        <v>662</v>
      </c>
      <c r="H113" s="19" t="s">
        <v>447</v>
      </c>
      <c r="I113" s="108" t="s">
        <v>290</v>
      </c>
      <c r="J113" s="108" t="s">
        <v>76</v>
      </c>
      <c r="K113" s="8" t="s">
        <v>76</v>
      </c>
      <c r="L113" s="54" t="s">
        <v>76</v>
      </c>
      <c r="M113" s="1" t="s">
        <v>77</v>
      </c>
      <c r="N113" s="2" t="s">
        <v>78</v>
      </c>
      <c r="O113" s="2" t="s">
        <v>79</v>
      </c>
      <c r="P113" s="68">
        <v>230</v>
      </c>
      <c r="Q113" s="56">
        <v>230.20981462837926</v>
      </c>
      <c r="R113" s="55">
        <v>230.20980970163754</v>
      </c>
      <c r="S113" s="90">
        <v>233.66295219559751</v>
      </c>
      <c r="T113" s="9">
        <f t="shared" si="113"/>
        <v>924.0825765256144</v>
      </c>
      <c r="U113" s="96">
        <v>261</v>
      </c>
      <c r="V113" s="90">
        <v>148.09127999999984</v>
      </c>
      <c r="W113" s="90">
        <v>159.36408999998801</v>
      </c>
      <c r="X113" s="90">
        <v>320.20104999999995</v>
      </c>
      <c r="Y113" s="9">
        <f t="shared" si="130"/>
        <v>888.65641999998775</v>
      </c>
      <c r="Z113" s="9">
        <f t="shared" si="131"/>
        <v>31</v>
      </c>
      <c r="AA113" s="9">
        <f t="shared" si="132"/>
        <v>-82.118534628379422</v>
      </c>
      <c r="AB113" s="57">
        <f t="shared" si="132"/>
        <v>-70.845719701649529</v>
      </c>
      <c r="AC113" s="57">
        <f t="shared" si="132"/>
        <v>86.53809780440244</v>
      </c>
      <c r="AD113" s="9">
        <f t="shared" si="117"/>
        <v>-35.42615652562651</v>
      </c>
      <c r="AE113" s="58">
        <f t="shared" si="133"/>
        <v>0.13478260869565217</v>
      </c>
      <c r="AF113" s="58">
        <f t="shared" si="134"/>
        <v>-0.35671170128406943</v>
      </c>
      <c r="AG113" s="59">
        <f t="shared" si="134"/>
        <v>-0.30774413911148629</v>
      </c>
      <c r="AH113" s="84">
        <f t="shared" si="134"/>
        <v>0.37035438006433319</v>
      </c>
      <c r="AI113" s="85">
        <f t="shared" si="135"/>
        <v>-3.8336570156773803E-2</v>
      </c>
      <c r="AJ113" s="1" t="str">
        <f t="shared" si="85"/>
        <v>No</v>
      </c>
      <c r="AK113" s="1" t="str">
        <f t="shared" si="86"/>
        <v>No</v>
      </c>
      <c r="AL113" s="8" t="s">
        <v>419</v>
      </c>
      <c r="AM113" s="70">
        <v>0</v>
      </c>
      <c r="AN113" s="70">
        <v>0</v>
      </c>
      <c r="AO113" s="70">
        <v>0</v>
      </c>
      <c r="AP113" s="61">
        <f t="shared" ref="AP113:AP131" si="138">AO113</f>
        <v>0</v>
      </c>
      <c r="AQ113" s="71">
        <f t="shared" si="122"/>
        <v>0</v>
      </c>
      <c r="AR113" s="71">
        <v>0</v>
      </c>
      <c r="AS113" s="70">
        <v>0</v>
      </c>
      <c r="AT113" s="70">
        <v>0</v>
      </c>
      <c r="AU113" s="61">
        <f t="shared" si="137"/>
        <v>0</v>
      </c>
      <c r="AV113" s="71">
        <f t="shared" si="129"/>
        <v>0</v>
      </c>
      <c r="AW113" s="71">
        <f t="shared" si="123"/>
        <v>0</v>
      </c>
      <c r="AX113" s="71">
        <f t="shared" si="124"/>
        <v>0</v>
      </c>
      <c r="AY113" s="71">
        <f t="shared" si="124"/>
        <v>0</v>
      </c>
      <c r="AZ113" s="63">
        <f t="shared" si="124"/>
        <v>0</v>
      </c>
      <c r="BA113" s="71">
        <f t="shared" si="125"/>
        <v>0</v>
      </c>
      <c r="BB113" s="10" t="str">
        <f t="shared" si="126"/>
        <v/>
      </c>
      <c r="BC113" s="10" t="str">
        <f t="shared" si="127"/>
        <v/>
      </c>
      <c r="BD113" s="83" t="str">
        <f t="shared" si="127"/>
        <v/>
      </c>
      <c r="BE113" s="65" t="str">
        <f t="shared" si="127"/>
        <v/>
      </c>
      <c r="BF113" s="10" t="str">
        <f t="shared" si="128"/>
        <v/>
      </c>
      <c r="BG113" s="2" t="str">
        <f t="shared" si="136"/>
        <v>No</v>
      </c>
      <c r="BH113" s="22" t="s">
        <v>104</v>
      </c>
      <c r="BI113" s="22" t="s">
        <v>81</v>
      </c>
      <c r="BJ113" s="22" t="s">
        <v>81</v>
      </c>
      <c r="BK113" s="22" t="s">
        <v>82</v>
      </c>
      <c r="BL113" s="23" t="s">
        <v>530</v>
      </c>
      <c r="BM113" s="23" t="s">
        <v>76</v>
      </c>
    </row>
    <row r="114" spans="1:65" ht="44.1" customHeight="1" x14ac:dyDescent="0.25">
      <c r="C114" s="8" t="s">
        <v>504</v>
      </c>
      <c r="D114" s="52" t="s">
        <v>240</v>
      </c>
      <c r="E114" s="53" t="s">
        <v>448</v>
      </c>
      <c r="F114" s="19" t="s">
        <v>449</v>
      </c>
      <c r="G114" s="19" t="s">
        <v>663</v>
      </c>
      <c r="H114" s="19" t="s">
        <v>450</v>
      </c>
      <c r="I114" s="108" t="s">
        <v>451</v>
      </c>
      <c r="J114" s="108" t="s">
        <v>76</v>
      </c>
      <c r="K114" s="8" t="s">
        <v>76</v>
      </c>
      <c r="L114" s="54" t="s">
        <v>76</v>
      </c>
      <c r="M114" s="1" t="s">
        <v>77</v>
      </c>
      <c r="N114" s="1" t="s">
        <v>78</v>
      </c>
      <c r="O114" s="1" t="s">
        <v>79</v>
      </c>
      <c r="P114" s="56">
        <v>3014.4940154330902</v>
      </c>
      <c r="Q114" s="56">
        <v>3014.4940154330902</v>
      </c>
      <c r="R114" s="55">
        <v>3014.4940178055695</v>
      </c>
      <c r="S114" s="90">
        <v>3415.3882779037344</v>
      </c>
      <c r="T114" s="9">
        <f t="shared" si="113"/>
        <v>12458.870326575485</v>
      </c>
      <c r="U114" s="96">
        <v>4350</v>
      </c>
      <c r="V114" s="90">
        <v>2921.2153800000015</v>
      </c>
      <c r="W114" s="90">
        <v>2568.9122099997917</v>
      </c>
      <c r="X114" s="90">
        <v>4269.9768199999589</v>
      </c>
      <c r="Y114" s="9">
        <f t="shared" si="130"/>
        <v>14110.104409999753</v>
      </c>
      <c r="Z114" s="9">
        <f t="shared" si="131"/>
        <v>1335.5059845669098</v>
      </c>
      <c r="AA114" s="9">
        <f t="shared" si="132"/>
        <v>-93.278635433088766</v>
      </c>
      <c r="AB114" s="57">
        <f t="shared" si="132"/>
        <v>-445.58180780577777</v>
      </c>
      <c r="AC114" s="57">
        <f t="shared" si="132"/>
        <v>854.5885420962245</v>
      </c>
      <c r="AD114" s="9">
        <f t="shared" si="117"/>
        <v>1651.2340834242677</v>
      </c>
      <c r="AE114" s="58">
        <f t="shared" si="133"/>
        <v>0.44302824212939718</v>
      </c>
      <c r="AF114" s="58">
        <f t="shared" si="134"/>
        <v>-3.0943380532698617E-2</v>
      </c>
      <c r="AG114" s="59">
        <f t="shared" si="134"/>
        <v>-0.14781313387052047</v>
      </c>
      <c r="AH114" s="84">
        <f t="shared" si="134"/>
        <v>0.25021709760646776</v>
      </c>
      <c r="AI114" s="85">
        <f t="shared" si="135"/>
        <v>0.13253481576913845</v>
      </c>
      <c r="AJ114" s="1" t="str">
        <f t="shared" si="85"/>
        <v>No</v>
      </c>
      <c r="AK114" s="1" t="str">
        <f t="shared" si="86"/>
        <v>No</v>
      </c>
      <c r="AL114" s="8" t="s">
        <v>452</v>
      </c>
      <c r="AM114" s="70">
        <v>0</v>
      </c>
      <c r="AN114" s="70">
        <v>0</v>
      </c>
      <c r="AO114" s="70">
        <v>0</v>
      </c>
      <c r="AP114" s="61">
        <f t="shared" si="138"/>
        <v>0</v>
      </c>
      <c r="AQ114" s="71">
        <f t="shared" si="122"/>
        <v>0</v>
      </c>
      <c r="AR114" s="71">
        <v>0</v>
      </c>
      <c r="AS114" s="70">
        <v>0</v>
      </c>
      <c r="AT114" s="70">
        <v>0</v>
      </c>
      <c r="AU114" s="61">
        <f t="shared" si="137"/>
        <v>0</v>
      </c>
      <c r="AV114" s="71">
        <f t="shared" si="129"/>
        <v>0</v>
      </c>
      <c r="AW114" s="71">
        <f t="shared" si="123"/>
        <v>0</v>
      </c>
      <c r="AX114" s="71">
        <f t="shared" si="124"/>
        <v>0</v>
      </c>
      <c r="AY114" s="71">
        <f t="shared" si="124"/>
        <v>0</v>
      </c>
      <c r="AZ114" s="63">
        <f t="shared" si="124"/>
        <v>0</v>
      </c>
      <c r="BA114" s="71">
        <f t="shared" si="125"/>
        <v>0</v>
      </c>
      <c r="BB114" s="10" t="str">
        <f t="shared" si="126"/>
        <v/>
      </c>
      <c r="BC114" s="10" t="str">
        <f t="shared" si="127"/>
        <v/>
      </c>
      <c r="BD114" s="83" t="str">
        <f t="shared" si="127"/>
        <v/>
      </c>
      <c r="BE114" s="65" t="str">
        <f t="shared" si="127"/>
        <v/>
      </c>
      <c r="BF114" s="10" t="str">
        <f t="shared" si="128"/>
        <v/>
      </c>
      <c r="BG114" s="2" t="str">
        <f t="shared" si="136"/>
        <v>No</v>
      </c>
      <c r="BH114" s="22" t="s">
        <v>81</v>
      </c>
      <c r="BI114" s="22" t="s">
        <v>81</v>
      </c>
      <c r="BJ114" s="22" t="s">
        <v>81</v>
      </c>
      <c r="BK114" s="22" t="s">
        <v>82</v>
      </c>
      <c r="BL114" s="19" t="s">
        <v>512</v>
      </c>
      <c r="BM114" s="23" t="s">
        <v>76</v>
      </c>
    </row>
    <row r="115" spans="1:65" ht="92.45" customHeight="1" x14ac:dyDescent="0.25">
      <c r="C115" s="8" t="s">
        <v>504</v>
      </c>
      <c r="D115" s="52" t="s">
        <v>240</v>
      </c>
      <c r="E115" s="53" t="s">
        <v>453</v>
      </c>
      <c r="F115" s="19" t="s">
        <v>454</v>
      </c>
      <c r="G115" s="19" t="s">
        <v>662</v>
      </c>
      <c r="H115" s="19" t="s">
        <v>455</v>
      </c>
      <c r="I115" s="108" t="s">
        <v>290</v>
      </c>
      <c r="J115" s="108" t="s">
        <v>76</v>
      </c>
      <c r="K115" s="8" t="s">
        <v>76</v>
      </c>
      <c r="L115" s="54" t="s">
        <v>76</v>
      </c>
      <c r="M115" s="1" t="s">
        <v>77</v>
      </c>
      <c r="N115" s="2" t="s">
        <v>304</v>
      </c>
      <c r="O115" s="2" t="s">
        <v>496</v>
      </c>
      <c r="P115" s="55">
        <v>1124</v>
      </c>
      <c r="Q115" s="56">
        <v>1123.9841306202961</v>
      </c>
      <c r="R115" s="55">
        <v>1123.9841291407274</v>
      </c>
      <c r="S115" s="90">
        <v>1140.8438934785797</v>
      </c>
      <c r="T115" s="9">
        <f t="shared" si="113"/>
        <v>4512.8121532396035</v>
      </c>
      <c r="U115" s="95">
        <v>20</v>
      </c>
      <c r="V115" s="90">
        <v>39.987720000000003</v>
      </c>
      <c r="W115" s="90">
        <v>-9.0419499999999999</v>
      </c>
      <c r="X115" s="90">
        <v>0</v>
      </c>
      <c r="Y115" s="9">
        <f t="shared" si="130"/>
        <v>50.945770000000003</v>
      </c>
      <c r="Z115" s="9">
        <f t="shared" si="131"/>
        <v>-1104</v>
      </c>
      <c r="AA115" s="9">
        <f t="shared" si="132"/>
        <v>-1083.996410620296</v>
      </c>
      <c r="AB115" s="57">
        <f t="shared" si="132"/>
        <v>-1133.0260791407275</v>
      </c>
      <c r="AC115" s="57">
        <f t="shared" si="132"/>
        <v>-1140.8438934785797</v>
      </c>
      <c r="AD115" s="9">
        <f t="shared" si="117"/>
        <v>-4461.8663832396032</v>
      </c>
      <c r="AE115" s="58">
        <f t="shared" si="133"/>
        <v>-0.98220640569395012</v>
      </c>
      <c r="AF115" s="58">
        <f t="shared" si="134"/>
        <v>-0.96442323435836064</v>
      </c>
      <c r="AG115" s="59">
        <f t="shared" si="134"/>
        <v>-1.0080445530907207</v>
      </c>
      <c r="AH115" s="84">
        <f t="shared" si="134"/>
        <v>-1</v>
      </c>
      <c r="AI115" s="85">
        <f t="shared" si="135"/>
        <v>-0.9887108595992794</v>
      </c>
      <c r="AJ115" s="1" t="str">
        <f t="shared" si="85"/>
        <v>No</v>
      </c>
      <c r="AK115" s="1" t="str">
        <f t="shared" si="86"/>
        <v>No</v>
      </c>
      <c r="AL115" s="8" t="s">
        <v>419</v>
      </c>
      <c r="AM115" s="60">
        <v>0</v>
      </c>
      <c r="AN115" s="60">
        <v>0</v>
      </c>
      <c r="AO115" s="60">
        <v>0</v>
      </c>
      <c r="AP115" s="61">
        <f t="shared" si="138"/>
        <v>0</v>
      </c>
      <c r="AQ115" s="62">
        <f t="shared" si="122"/>
        <v>0</v>
      </c>
      <c r="AR115" s="62">
        <v>0</v>
      </c>
      <c r="AS115" s="60">
        <v>0</v>
      </c>
      <c r="AT115" s="60">
        <v>0</v>
      </c>
      <c r="AU115" s="61">
        <f t="shared" si="137"/>
        <v>0</v>
      </c>
      <c r="AV115" s="62">
        <f t="shared" si="129"/>
        <v>0</v>
      </c>
      <c r="AW115" s="62">
        <f t="shared" si="123"/>
        <v>0</v>
      </c>
      <c r="AX115" s="62">
        <f t="shared" si="124"/>
        <v>0</v>
      </c>
      <c r="AY115" s="62">
        <f t="shared" si="124"/>
        <v>0</v>
      </c>
      <c r="AZ115" s="63">
        <f t="shared" si="124"/>
        <v>0</v>
      </c>
      <c r="BA115" s="62">
        <f t="shared" si="125"/>
        <v>0</v>
      </c>
      <c r="BB115" s="64" t="str">
        <f t="shared" si="126"/>
        <v/>
      </c>
      <c r="BC115" s="64" t="str">
        <f t="shared" si="127"/>
        <v/>
      </c>
      <c r="BD115" s="82" t="str">
        <f t="shared" si="127"/>
        <v/>
      </c>
      <c r="BE115" s="65" t="str">
        <f t="shared" si="127"/>
        <v/>
      </c>
      <c r="BF115" s="64" t="str">
        <f t="shared" si="128"/>
        <v/>
      </c>
      <c r="BG115" s="2" t="str">
        <f t="shared" si="136"/>
        <v>No</v>
      </c>
      <c r="BH115" s="22" t="s">
        <v>104</v>
      </c>
      <c r="BI115" s="22" t="s">
        <v>81</v>
      </c>
      <c r="BJ115" s="22" t="s">
        <v>104</v>
      </c>
      <c r="BK115" s="22" t="s">
        <v>82</v>
      </c>
      <c r="BL115" s="23" t="s">
        <v>531</v>
      </c>
      <c r="BM115" s="23" t="s">
        <v>76</v>
      </c>
    </row>
    <row r="116" spans="1:65" ht="195.6" customHeight="1" x14ac:dyDescent="0.25">
      <c r="C116" s="8" t="s">
        <v>504</v>
      </c>
      <c r="D116" s="52" t="s">
        <v>240</v>
      </c>
      <c r="E116" s="53" t="s">
        <v>456</v>
      </c>
      <c r="F116" s="19" t="s">
        <v>457</v>
      </c>
      <c r="G116" s="19" t="s">
        <v>663</v>
      </c>
      <c r="H116" s="19" t="s">
        <v>458</v>
      </c>
      <c r="I116" s="108" t="s">
        <v>451</v>
      </c>
      <c r="J116" s="108" t="s">
        <v>76</v>
      </c>
      <c r="K116" s="8" t="s">
        <v>76</v>
      </c>
      <c r="L116" s="54" t="s">
        <v>76</v>
      </c>
      <c r="M116" s="1" t="s">
        <v>77</v>
      </c>
      <c r="N116" s="1" t="s">
        <v>78</v>
      </c>
      <c r="O116" s="1" t="s">
        <v>79</v>
      </c>
      <c r="P116" s="55">
        <v>87353</v>
      </c>
      <c r="Q116" s="56">
        <v>87353.080996712204</v>
      </c>
      <c r="R116" s="55">
        <v>87353.080995962679</v>
      </c>
      <c r="S116" s="90">
        <v>88663.377215188506</v>
      </c>
      <c r="T116" s="9">
        <f t="shared" si="113"/>
        <v>350722.53920786339</v>
      </c>
      <c r="U116" s="95">
        <v>49697</v>
      </c>
      <c r="V116" s="90">
        <v>43344.674709999985</v>
      </c>
      <c r="W116" s="90">
        <v>35987.404099998697</v>
      </c>
      <c r="X116" s="90">
        <v>66500.291639999952</v>
      </c>
      <c r="Y116" s="9">
        <f t="shared" si="130"/>
        <v>195529.37044999865</v>
      </c>
      <c r="Z116" s="9">
        <f t="shared" si="131"/>
        <v>-37656</v>
      </c>
      <c r="AA116" s="9">
        <f t="shared" si="132"/>
        <v>-44008.406286712219</v>
      </c>
      <c r="AB116" s="9">
        <f t="shared" si="132"/>
        <v>-51365.676895963981</v>
      </c>
      <c r="AC116" s="57">
        <f t="shared" si="132"/>
        <v>-22163.085575188554</v>
      </c>
      <c r="AD116" s="9">
        <f t="shared" si="117"/>
        <v>-155193.16875786474</v>
      </c>
      <c r="AE116" s="58">
        <f t="shared" si="133"/>
        <v>-0.43107849759023731</v>
      </c>
      <c r="AF116" s="58">
        <f t="shared" si="134"/>
        <v>-0.50379913089005535</v>
      </c>
      <c r="AG116" s="59">
        <f t="shared" si="134"/>
        <v>-0.58802364278757402</v>
      </c>
      <c r="AH116" s="84">
        <f t="shared" si="134"/>
        <v>-0.24996888536512796</v>
      </c>
      <c r="AI116" s="85">
        <f t="shared" si="135"/>
        <v>-0.44249556674738294</v>
      </c>
      <c r="AJ116" s="1" t="str">
        <f t="shared" si="85"/>
        <v>Yes</v>
      </c>
      <c r="AK116" s="1" t="str">
        <f t="shared" si="86"/>
        <v>Yes</v>
      </c>
      <c r="AL116" s="8" t="s">
        <v>459</v>
      </c>
      <c r="AM116" s="60">
        <v>0</v>
      </c>
      <c r="AN116" s="60">
        <v>0</v>
      </c>
      <c r="AO116" s="60">
        <v>0</v>
      </c>
      <c r="AP116" s="61">
        <f t="shared" si="138"/>
        <v>0</v>
      </c>
      <c r="AQ116" s="62">
        <f t="shared" si="122"/>
        <v>0</v>
      </c>
      <c r="AR116" s="62">
        <v>0</v>
      </c>
      <c r="AS116" s="60">
        <v>0</v>
      </c>
      <c r="AT116" s="60">
        <v>0</v>
      </c>
      <c r="AU116" s="61">
        <f t="shared" si="137"/>
        <v>0</v>
      </c>
      <c r="AV116" s="62">
        <f t="shared" si="129"/>
        <v>0</v>
      </c>
      <c r="AW116" s="62">
        <f t="shared" si="123"/>
        <v>0</v>
      </c>
      <c r="AX116" s="62">
        <f t="shared" si="124"/>
        <v>0</v>
      </c>
      <c r="AY116" s="62">
        <f t="shared" si="124"/>
        <v>0</v>
      </c>
      <c r="AZ116" s="63">
        <f t="shared" si="124"/>
        <v>0</v>
      </c>
      <c r="BA116" s="62">
        <f t="shared" si="125"/>
        <v>0</v>
      </c>
      <c r="BB116" s="64" t="str">
        <f t="shared" si="126"/>
        <v/>
      </c>
      <c r="BC116" s="64" t="str">
        <f t="shared" si="127"/>
        <v/>
      </c>
      <c r="BD116" s="82" t="str">
        <f t="shared" si="127"/>
        <v/>
      </c>
      <c r="BE116" s="65" t="str">
        <f t="shared" si="127"/>
        <v/>
      </c>
      <c r="BF116" s="64" t="str">
        <f t="shared" si="128"/>
        <v/>
      </c>
      <c r="BG116" s="2" t="str">
        <f t="shared" si="136"/>
        <v>No</v>
      </c>
      <c r="BH116" s="22" t="s">
        <v>104</v>
      </c>
      <c r="BI116" s="22" t="s">
        <v>104</v>
      </c>
      <c r="BJ116" s="22" t="s">
        <v>104</v>
      </c>
      <c r="BK116" s="22" t="s">
        <v>116</v>
      </c>
      <c r="BL116" s="26" t="s">
        <v>560</v>
      </c>
      <c r="BM116" s="26" t="s">
        <v>599</v>
      </c>
    </row>
    <row r="117" spans="1:65" ht="105" x14ac:dyDescent="0.25">
      <c r="C117" s="8" t="s">
        <v>504</v>
      </c>
      <c r="D117" s="52" t="s">
        <v>240</v>
      </c>
      <c r="E117" s="53" t="s">
        <v>460</v>
      </c>
      <c r="F117" s="19" t="s">
        <v>638</v>
      </c>
      <c r="G117" s="19" t="s">
        <v>663</v>
      </c>
      <c r="H117" s="19" t="s">
        <v>461</v>
      </c>
      <c r="I117" s="108" t="s">
        <v>451</v>
      </c>
      <c r="J117" s="108" t="s">
        <v>76</v>
      </c>
      <c r="K117" s="8" t="s">
        <v>76</v>
      </c>
      <c r="L117" s="54" t="s">
        <v>76</v>
      </c>
      <c r="M117" s="1" t="s">
        <v>77</v>
      </c>
      <c r="N117" s="1" t="s">
        <v>78</v>
      </c>
      <c r="O117" s="1" t="s">
        <v>79</v>
      </c>
      <c r="P117" s="55">
        <v>3834.8154439457685</v>
      </c>
      <c r="Q117" s="55">
        <v>3834.8154439457685</v>
      </c>
      <c r="R117" s="55">
        <v>3834.8154439457685</v>
      </c>
      <c r="S117" s="90">
        <v>3892.3376852183096</v>
      </c>
      <c r="T117" s="9">
        <f t="shared" si="113"/>
        <v>15396.784017055616</v>
      </c>
      <c r="U117" s="95">
        <v>6446</v>
      </c>
      <c r="V117" s="90">
        <v>7399.7044999999971</v>
      </c>
      <c r="W117" s="90">
        <v>7933.4615799989633</v>
      </c>
      <c r="X117" s="90">
        <v>8810.709420000001</v>
      </c>
      <c r="Y117" s="9">
        <f t="shared" si="130"/>
        <v>30589.875499998961</v>
      </c>
      <c r="Z117" s="9">
        <f t="shared" si="131"/>
        <v>2611.1845560542315</v>
      </c>
      <c r="AA117" s="9">
        <f t="shared" si="132"/>
        <v>3564.8890560542286</v>
      </c>
      <c r="AB117" s="57">
        <f t="shared" si="132"/>
        <v>4098.6461360531948</v>
      </c>
      <c r="AC117" s="57">
        <f t="shared" si="132"/>
        <v>4918.371734781691</v>
      </c>
      <c r="AD117" s="9">
        <f t="shared" si="117"/>
        <v>15193.091482943346</v>
      </c>
      <c r="AE117" s="58">
        <f t="shared" si="133"/>
        <v>0.6809153124113575</v>
      </c>
      <c r="AF117" s="58">
        <f t="shared" si="134"/>
        <v>0.92961163533497093</v>
      </c>
      <c r="AG117" s="59">
        <f t="shared" si="134"/>
        <v>1.0687987977423921</v>
      </c>
      <c r="AH117" s="84">
        <f t="shared" si="134"/>
        <v>1.2636035546093258</v>
      </c>
      <c r="AI117" s="85">
        <f t="shared" si="135"/>
        <v>0.98677044934275682</v>
      </c>
      <c r="AJ117" s="1" t="str">
        <f t="shared" si="85"/>
        <v>No</v>
      </c>
      <c r="AK117" s="1" t="str">
        <f t="shared" si="86"/>
        <v>No</v>
      </c>
      <c r="AL117" s="8" t="s">
        <v>440</v>
      </c>
      <c r="AM117" s="60">
        <v>0</v>
      </c>
      <c r="AN117" s="60">
        <v>0</v>
      </c>
      <c r="AO117" s="60">
        <v>0</v>
      </c>
      <c r="AP117" s="61">
        <f t="shared" si="138"/>
        <v>0</v>
      </c>
      <c r="AQ117" s="62">
        <f t="shared" si="122"/>
        <v>0</v>
      </c>
      <c r="AR117" s="62">
        <v>0</v>
      </c>
      <c r="AS117" s="60">
        <v>0</v>
      </c>
      <c r="AT117" s="60">
        <v>0</v>
      </c>
      <c r="AU117" s="61">
        <f t="shared" si="137"/>
        <v>0</v>
      </c>
      <c r="AV117" s="62">
        <f t="shared" si="129"/>
        <v>0</v>
      </c>
      <c r="AW117" s="62">
        <f t="shared" si="123"/>
        <v>0</v>
      </c>
      <c r="AX117" s="62">
        <f t="shared" si="124"/>
        <v>0</v>
      </c>
      <c r="AY117" s="62">
        <f t="shared" si="124"/>
        <v>0</v>
      </c>
      <c r="AZ117" s="63">
        <f t="shared" si="124"/>
        <v>0</v>
      </c>
      <c r="BA117" s="62">
        <f t="shared" si="125"/>
        <v>0</v>
      </c>
      <c r="BB117" s="64" t="str">
        <f t="shared" si="126"/>
        <v/>
      </c>
      <c r="BC117" s="64" t="str">
        <f t="shared" si="127"/>
        <v/>
      </c>
      <c r="BD117" s="82" t="str">
        <f t="shared" si="127"/>
        <v/>
      </c>
      <c r="BE117" s="65" t="str">
        <f t="shared" si="127"/>
        <v/>
      </c>
      <c r="BF117" s="64" t="str">
        <f t="shared" si="128"/>
        <v/>
      </c>
      <c r="BG117" s="2" t="str">
        <f t="shared" si="136"/>
        <v>No</v>
      </c>
      <c r="BH117" s="24" t="s">
        <v>81</v>
      </c>
      <c r="BI117" s="24" t="s">
        <v>81</v>
      </c>
      <c r="BJ117" s="24" t="s">
        <v>172</v>
      </c>
      <c r="BK117" s="24" t="s">
        <v>82</v>
      </c>
      <c r="BL117" s="23" t="s">
        <v>512</v>
      </c>
      <c r="BM117" s="23" t="s">
        <v>76</v>
      </c>
    </row>
    <row r="118" spans="1:65" ht="93.6" customHeight="1" x14ac:dyDescent="0.25">
      <c r="C118" s="8" t="s">
        <v>504</v>
      </c>
      <c r="D118" s="52" t="s">
        <v>240</v>
      </c>
      <c r="E118" s="53" t="s">
        <v>462</v>
      </c>
      <c r="F118" s="19" t="s">
        <v>463</v>
      </c>
      <c r="G118" s="19" t="s">
        <v>653</v>
      </c>
      <c r="H118" s="19" t="s">
        <v>464</v>
      </c>
      <c r="I118" s="108" t="s">
        <v>290</v>
      </c>
      <c r="J118" s="108" t="s">
        <v>76</v>
      </c>
      <c r="K118" s="8" t="s">
        <v>76</v>
      </c>
      <c r="L118" s="54" t="s">
        <v>76</v>
      </c>
      <c r="M118" s="1" t="s">
        <v>77</v>
      </c>
      <c r="N118" s="2" t="s">
        <v>78</v>
      </c>
      <c r="O118" s="2" t="s">
        <v>79</v>
      </c>
      <c r="P118" s="55">
        <v>98274</v>
      </c>
      <c r="Q118" s="56">
        <v>98274.211465430591</v>
      </c>
      <c r="R118" s="55">
        <v>98274.211465288914</v>
      </c>
      <c r="S118" s="90">
        <v>99748.324635512894</v>
      </c>
      <c r="T118" s="9">
        <f t="shared" si="113"/>
        <v>394570.7475662324</v>
      </c>
      <c r="U118" s="95">
        <v>90033</v>
      </c>
      <c r="V118" s="90">
        <v>101258.20638000002</v>
      </c>
      <c r="W118" s="90">
        <v>93197.834839995965</v>
      </c>
      <c r="X118" s="90">
        <v>100005.91054000006</v>
      </c>
      <c r="Y118" s="9">
        <f t="shared" si="130"/>
        <v>384494.95175999607</v>
      </c>
      <c r="Z118" s="9">
        <f t="shared" si="131"/>
        <v>-8241</v>
      </c>
      <c r="AA118" s="9">
        <f t="shared" si="132"/>
        <v>2983.9949145694263</v>
      </c>
      <c r="AB118" s="57">
        <f t="shared" si="132"/>
        <v>-5076.376625292949</v>
      </c>
      <c r="AC118" s="57">
        <f t="shared" si="132"/>
        <v>257.58590448716132</v>
      </c>
      <c r="AD118" s="9">
        <f t="shared" si="117"/>
        <v>-10075.795806236361</v>
      </c>
      <c r="AE118" s="58">
        <f t="shared" si="133"/>
        <v>-8.3857378350326639E-2</v>
      </c>
      <c r="AF118" s="58">
        <f t="shared" si="134"/>
        <v>3.0363967006940482E-2</v>
      </c>
      <c r="AG118" s="59">
        <f t="shared" si="134"/>
        <v>-5.1655226224694338E-2</v>
      </c>
      <c r="AH118" s="84">
        <f t="shared" si="134"/>
        <v>2.5823582042946345E-3</v>
      </c>
      <c r="AI118" s="85">
        <f t="shared" si="135"/>
        <v>-2.5536094270508597E-2</v>
      </c>
      <c r="AJ118" s="1" t="str">
        <f t="shared" si="85"/>
        <v>No</v>
      </c>
      <c r="AK118" s="1" t="str">
        <f t="shared" si="86"/>
        <v>No</v>
      </c>
      <c r="AL118" s="8" t="s">
        <v>465</v>
      </c>
      <c r="AM118" s="60">
        <v>3570</v>
      </c>
      <c r="AN118" s="60">
        <f>AM118</f>
        <v>3570</v>
      </c>
      <c r="AO118" s="60">
        <f>AN118</f>
        <v>3570</v>
      </c>
      <c r="AP118" s="86">
        <f t="shared" si="138"/>
        <v>3570</v>
      </c>
      <c r="AQ118" s="62">
        <f t="shared" si="122"/>
        <v>14280</v>
      </c>
      <c r="AR118" s="62">
        <v>3145</v>
      </c>
      <c r="AS118" s="60">
        <v>2837</v>
      </c>
      <c r="AT118" s="60">
        <v>2091</v>
      </c>
      <c r="AU118" s="132">
        <v>2008</v>
      </c>
      <c r="AV118" s="62">
        <f t="shared" si="129"/>
        <v>10081</v>
      </c>
      <c r="AW118" s="62">
        <f t="shared" si="123"/>
        <v>-425</v>
      </c>
      <c r="AX118" s="62">
        <f t="shared" si="124"/>
        <v>-733</v>
      </c>
      <c r="AY118" s="62">
        <f t="shared" si="124"/>
        <v>-1479</v>
      </c>
      <c r="AZ118" s="63">
        <f t="shared" si="124"/>
        <v>-1562</v>
      </c>
      <c r="BA118" s="62">
        <f t="shared" si="125"/>
        <v>-4199</v>
      </c>
      <c r="BB118" s="64">
        <f t="shared" si="126"/>
        <v>-0.11904761904761904</v>
      </c>
      <c r="BC118" s="64">
        <f t="shared" si="127"/>
        <v>-0.20532212885154061</v>
      </c>
      <c r="BD118" s="82">
        <f t="shared" si="127"/>
        <v>-0.41428571428571431</v>
      </c>
      <c r="BE118" s="65">
        <f t="shared" si="127"/>
        <v>-0.43753501400560224</v>
      </c>
      <c r="BF118" s="64">
        <f t="shared" si="128"/>
        <v>-0.29404761904761906</v>
      </c>
      <c r="BG118" s="2" t="str">
        <f t="shared" si="136"/>
        <v>Yes</v>
      </c>
      <c r="BH118" s="22" t="s">
        <v>104</v>
      </c>
      <c r="BI118" s="22" t="s">
        <v>81</v>
      </c>
      <c r="BJ118" s="22" t="s">
        <v>81</v>
      </c>
      <c r="BK118" s="22" t="s">
        <v>82</v>
      </c>
      <c r="BL118" s="26" t="s">
        <v>530</v>
      </c>
      <c r="BM118" s="26"/>
    </row>
    <row r="119" spans="1:65" ht="111.6" customHeight="1" x14ac:dyDescent="0.25">
      <c r="C119" s="8" t="s">
        <v>504</v>
      </c>
      <c r="D119" s="52" t="s">
        <v>240</v>
      </c>
      <c r="E119" s="53" t="s">
        <v>466</v>
      </c>
      <c r="F119" s="19" t="s">
        <v>467</v>
      </c>
      <c r="G119" s="19" t="s">
        <v>663</v>
      </c>
      <c r="H119" s="19" t="s">
        <v>468</v>
      </c>
      <c r="I119" s="108" t="s">
        <v>451</v>
      </c>
      <c r="J119" s="108" t="s">
        <v>76</v>
      </c>
      <c r="K119" s="8" t="s">
        <v>76</v>
      </c>
      <c r="L119" s="54" t="s">
        <v>76</v>
      </c>
      <c r="M119" s="1" t="s">
        <v>77</v>
      </c>
      <c r="N119" s="1" t="s">
        <v>78</v>
      </c>
      <c r="O119" s="1" t="s">
        <v>79</v>
      </c>
      <c r="P119" s="68">
        <v>166</v>
      </c>
      <c r="Q119" s="56">
        <v>165.63437077753821</v>
      </c>
      <c r="R119" s="55">
        <v>165.63436603183149</v>
      </c>
      <c r="S119" s="90">
        <v>168.11888208416974</v>
      </c>
      <c r="T119" s="9">
        <f t="shared" si="113"/>
        <v>665.38761889353941</v>
      </c>
      <c r="U119" s="96">
        <v>0</v>
      </c>
      <c r="V119" s="90">
        <v>0</v>
      </c>
      <c r="W119" s="90">
        <v>0</v>
      </c>
      <c r="X119" s="90">
        <v>0</v>
      </c>
      <c r="Y119" s="9">
        <f t="shared" si="130"/>
        <v>0</v>
      </c>
      <c r="Z119" s="9">
        <f t="shared" si="131"/>
        <v>-166</v>
      </c>
      <c r="AA119" s="9">
        <f t="shared" si="132"/>
        <v>-165.63437077753821</v>
      </c>
      <c r="AB119" s="57">
        <f t="shared" si="132"/>
        <v>-165.63436603183149</v>
      </c>
      <c r="AC119" s="57">
        <f t="shared" si="132"/>
        <v>-168.11888208416974</v>
      </c>
      <c r="AD119" s="9">
        <f t="shared" si="117"/>
        <v>-665.38761889353941</v>
      </c>
      <c r="AE119" s="58">
        <f t="shared" si="133"/>
        <v>-1</v>
      </c>
      <c r="AF119" s="58">
        <f t="shared" si="134"/>
        <v>-1</v>
      </c>
      <c r="AG119" s="59">
        <f t="shared" si="134"/>
        <v>-1</v>
      </c>
      <c r="AH119" s="84">
        <f t="shared" si="134"/>
        <v>-1</v>
      </c>
      <c r="AI119" s="85">
        <f t="shared" si="135"/>
        <v>-1</v>
      </c>
      <c r="AJ119" s="1" t="str">
        <f t="shared" si="85"/>
        <v>No</v>
      </c>
      <c r="AK119" s="1" t="str">
        <f t="shared" si="86"/>
        <v>No</v>
      </c>
      <c r="AL119" s="8" t="s">
        <v>469</v>
      </c>
      <c r="AM119" s="60">
        <v>0</v>
      </c>
      <c r="AN119" s="60">
        <v>0</v>
      </c>
      <c r="AO119" s="60">
        <v>0</v>
      </c>
      <c r="AP119" s="61">
        <f t="shared" si="138"/>
        <v>0</v>
      </c>
      <c r="AQ119" s="62">
        <f t="shared" si="122"/>
        <v>0</v>
      </c>
      <c r="AR119" s="62">
        <v>0</v>
      </c>
      <c r="AS119" s="60">
        <v>0</v>
      </c>
      <c r="AT119" s="60">
        <v>0</v>
      </c>
      <c r="AU119" s="61">
        <f>AT119</f>
        <v>0</v>
      </c>
      <c r="AV119" s="62">
        <f t="shared" si="129"/>
        <v>0</v>
      </c>
      <c r="AW119" s="71">
        <f t="shared" si="123"/>
        <v>0</v>
      </c>
      <c r="AX119" s="71">
        <f t="shared" si="124"/>
        <v>0</v>
      </c>
      <c r="AY119" s="71">
        <f t="shared" si="124"/>
        <v>0</v>
      </c>
      <c r="AZ119" s="63">
        <f t="shared" si="124"/>
        <v>0</v>
      </c>
      <c r="BA119" s="71">
        <f t="shared" si="125"/>
        <v>0</v>
      </c>
      <c r="BB119" s="10" t="str">
        <f t="shared" si="126"/>
        <v/>
      </c>
      <c r="BC119" s="10" t="str">
        <f t="shared" si="127"/>
        <v/>
      </c>
      <c r="BD119" s="83" t="str">
        <f t="shared" si="127"/>
        <v/>
      </c>
      <c r="BE119" s="65" t="str">
        <f t="shared" si="127"/>
        <v/>
      </c>
      <c r="BF119" s="10" t="str">
        <f t="shared" si="128"/>
        <v/>
      </c>
      <c r="BG119" s="2" t="str">
        <f t="shared" si="136"/>
        <v>No</v>
      </c>
      <c r="BH119" s="22" t="s">
        <v>81</v>
      </c>
      <c r="BI119" s="22" t="s">
        <v>81</v>
      </c>
      <c r="BJ119" s="22" t="s">
        <v>81</v>
      </c>
      <c r="BK119" s="22" t="s">
        <v>82</v>
      </c>
      <c r="BL119" s="26" t="s">
        <v>553</v>
      </c>
      <c r="BM119" s="23" t="s">
        <v>76</v>
      </c>
    </row>
    <row r="120" spans="1:65" s="80" customFormat="1" ht="273.60000000000002" customHeight="1" x14ac:dyDescent="0.25">
      <c r="A120" s="133"/>
      <c r="B120" s="133"/>
      <c r="C120" s="106" t="s">
        <v>504</v>
      </c>
      <c r="D120" s="134" t="s">
        <v>240</v>
      </c>
      <c r="E120" s="135" t="s">
        <v>470</v>
      </c>
      <c r="F120" s="19" t="s">
        <v>471</v>
      </c>
      <c r="G120" s="19" t="s">
        <v>664</v>
      </c>
      <c r="H120" s="19" t="s">
        <v>472</v>
      </c>
      <c r="I120" s="108" t="s">
        <v>451</v>
      </c>
      <c r="J120" s="108" t="s">
        <v>76</v>
      </c>
      <c r="K120" s="106" t="s">
        <v>76</v>
      </c>
      <c r="L120" s="136" t="s">
        <v>76</v>
      </c>
      <c r="M120" s="136" t="s">
        <v>77</v>
      </c>
      <c r="N120" s="136" t="s">
        <v>78</v>
      </c>
      <c r="O120" s="136" t="s">
        <v>79</v>
      </c>
      <c r="P120" s="91">
        <v>136614</v>
      </c>
      <c r="Q120" s="90">
        <v>136614.13707950289</v>
      </c>
      <c r="R120" s="91">
        <v>136614.13709052996</v>
      </c>
      <c r="S120" s="90">
        <v>138663.34912170915</v>
      </c>
      <c r="T120" s="137">
        <f t="shared" si="113"/>
        <v>548505.62329174206</v>
      </c>
      <c r="U120" s="95">
        <v>93182</v>
      </c>
      <c r="V120" s="90">
        <v>98284.618889999954</v>
      </c>
      <c r="W120" s="90">
        <v>52514.656709994131</v>
      </c>
      <c r="X120" s="90">
        <v>34700.271940000035</v>
      </c>
      <c r="Y120" s="137">
        <f t="shared" si="130"/>
        <v>278681.54753999412</v>
      </c>
      <c r="Z120" s="137">
        <f t="shared" si="131"/>
        <v>-43432</v>
      </c>
      <c r="AA120" s="137">
        <f t="shared" si="132"/>
        <v>-38329.518189502938</v>
      </c>
      <c r="AB120" s="137">
        <f t="shared" si="132"/>
        <v>-84099.480380535824</v>
      </c>
      <c r="AC120" s="137">
        <f t="shared" si="132"/>
        <v>-103963.07718170912</v>
      </c>
      <c r="AD120" s="137">
        <f t="shared" si="117"/>
        <v>-269824.07575174788</v>
      </c>
      <c r="AE120" s="138">
        <f t="shared" si="133"/>
        <v>-0.31791763655262273</v>
      </c>
      <c r="AF120" s="138">
        <f t="shared" si="134"/>
        <v>-0.28056772899862475</v>
      </c>
      <c r="AG120" s="138">
        <f t="shared" si="134"/>
        <v>-0.61559866476194702</v>
      </c>
      <c r="AH120" s="109">
        <f t="shared" si="134"/>
        <v>-0.74975166718681718</v>
      </c>
      <c r="AI120" s="110">
        <f t="shared" si="135"/>
        <v>-0.49192581496695509</v>
      </c>
      <c r="AJ120" s="136" t="str">
        <f t="shared" si="85"/>
        <v>Yes</v>
      </c>
      <c r="AK120" s="136" t="str">
        <f t="shared" si="86"/>
        <v>Yes</v>
      </c>
      <c r="AL120" s="106" t="s">
        <v>92</v>
      </c>
      <c r="AM120" s="130">
        <v>0</v>
      </c>
      <c r="AN120" s="130">
        <v>0</v>
      </c>
      <c r="AO120" s="130">
        <v>0</v>
      </c>
      <c r="AP120" s="139">
        <f t="shared" si="138"/>
        <v>0</v>
      </c>
      <c r="AQ120" s="140">
        <f t="shared" si="122"/>
        <v>0</v>
      </c>
      <c r="AR120" s="140">
        <v>0</v>
      </c>
      <c r="AS120" s="130">
        <v>0</v>
      </c>
      <c r="AT120" s="130">
        <v>0</v>
      </c>
      <c r="AU120" s="139">
        <f>AT120</f>
        <v>0</v>
      </c>
      <c r="AV120" s="140">
        <f t="shared" si="129"/>
        <v>0</v>
      </c>
      <c r="AW120" s="140">
        <f t="shared" si="123"/>
        <v>0</v>
      </c>
      <c r="AX120" s="140">
        <f t="shared" si="124"/>
        <v>0</v>
      </c>
      <c r="AY120" s="140">
        <f t="shared" si="124"/>
        <v>0</v>
      </c>
      <c r="AZ120" s="141">
        <f t="shared" si="124"/>
        <v>0</v>
      </c>
      <c r="BA120" s="140">
        <f t="shared" si="125"/>
        <v>0</v>
      </c>
      <c r="BB120" s="82" t="str">
        <f t="shared" si="126"/>
        <v/>
      </c>
      <c r="BC120" s="82" t="str">
        <f t="shared" si="127"/>
        <v/>
      </c>
      <c r="BD120" s="82" t="str">
        <f t="shared" si="127"/>
        <v/>
      </c>
      <c r="BE120" s="83" t="str">
        <f t="shared" si="127"/>
        <v/>
      </c>
      <c r="BF120" s="82" t="str">
        <f t="shared" si="128"/>
        <v/>
      </c>
      <c r="BG120" s="104" t="str">
        <f t="shared" si="136"/>
        <v>No</v>
      </c>
      <c r="BH120" s="102" t="s">
        <v>104</v>
      </c>
      <c r="BI120" s="102" t="s">
        <v>104</v>
      </c>
      <c r="BJ120" s="102" t="s">
        <v>104</v>
      </c>
      <c r="BK120" s="102" t="s">
        <v>116</v>
      </c>
      <c r="BL120" s="103" t="s">
        <v>551</v>
      </c>
      <c r="BM120" s="103" t="s">
        <v>600</v>
      </c>
    </row>
    <row r="121" spans="1:65" s="80" customFormat="1" ht="126.6" customHeight="1" x14ac:dyDescent="0.25">
      <c r="A121" s="133"/>
      <c r="B121" s="133"/>
      <c r="C121" s="106" t="s">
        <v>504</v>
      </c>
      <c r="D121" s="134" t="s">
        <v>240</v>
      </c>
      <c r="E121" s="135" t="s">
        <v>473</v>
      </c>
      <c r="F121" s="19" t="s">
        <v>474</v>
      </c>
      <c r="G121" s="19" t="s">
        <v>662</v>
      </c>
      <c r="H121" s="19" t="s">
        <v>475</v>
      </c>
      <c r="I121" s="108" t="s">
        <v>290</v>
      </c>
      <c r="J121" s="108" t="s">
        <v>76</v>
      </c>
      <c r="K121" s="106" t="s">
        <v>76</v>
      </c>
      <c r="L121" s="136" t="s">
        <v>76</v>
      </c>
      <c r="M121" s="136" t="s">
        <v>77</v>
      </c>
      <c r="N121" s="104" t="s">
        <v>304</v>
      </c>
      <c r="O121" s="104" t="s">
        <v>496</v>
      </c>
      <c r="P121" s="142">
        <v>43910</v>
      </c>
      <c r="Q121" s="90">
        <v>43909.691569385614</v>
      </c>
      <c r="R121" s="91">
        <v>43909.691572651791</v>
      </c>
      <c r="S121" s="90">
        <v>44568.336947039214</v>
      </c>
      <c r="T121" s="137">
        <f t="shared" ref="T121:T130" si="139">SUM(P121:S121)</f>
        <v>176297.72008907661</v>
      </c>
      <c r="U121" s="96">
        <v>26864</v>
      </c>
      <c r="V121" s="90">
        <v>32397.522089999999</v>
      </c>
      <c r="W121" s="90">
        <v>20677.380009999299</v>
      </c>
      <c r="X121" s="90">
        <v>7903.6241999999984</v>
      </c>
      <c r="Y121" s="137">
        <f t="shared" si="130"/>
        <v>87842.526299999299</v>
      </c>
      <c r="Z121" s="137">
        <f t="shared" si="131"/>
        <v>-17046</v>
      </c>
      <c r="AA121" s="137">
        <f t="shared" si="132"/>
        <v>-11512.169479385615</v>
      </c>
      <c r="AB121" s="137">
        <f t="shared" si="132"/>
        <v>-23232.311562652492</v>
      </c>
      <c r="AC121" s="137">
        <f t="shared" si="132"/>
        <v>-36664.712747039215</v>
      </c>
      <c r="AD121" s="137">
        <f t="shared" ref="AD121:AD130" si="140">IFERROR(SUM(Z121:AC121),"")</f>
        <v>-88455.193789077326</v>
      </c>
      <c r="AE121" s="138">
        <f t="shared" si="133"/>
        <v>-0.38820314279207468</v>
      </c>
      <c r="AF121" s="138">
        <f t="shared" si="134"/>
        <v>-0.26217832710562794</v>
      </c>
      <c r="AG121" s="138">
        <f t="shared" si="134"/>
        <v>-0.52909302549331139</v>
      </c>
      <c r="AH121" s="109">
        <f t="shared" si="134"/>
        <v>-0.82266279737132852</v>
      </c>
      <c r="AI121" s="110">
        <f t="shared" si="135"/>
        <v>-0.50173759334144674</v>
      </c>
      <c r="AJ121" s="136" t="str">
        <f t="shared" si="85"/>
        <v>Yes</v>
      </c>
      <c r="AK121" s="136" t="str">
        <f t="shared" si="86"/>
        <v>Yes</v>
      </c>
      <c r="AL121" s="106" t="s">
        <v>465</v>
      </c>
      <c r="AM121" s="130">
        <v>1598</v>
      </c>
      <c r="AN121" s="130">
        <f>AM121</f>
        <v>1598</v>
      </c>
      <c r="AO121" s="130">
        <f>AN121</f>
        <v>1598</v>
      </c>
      <c r="AP121" s="143">
        <f t="shared" si="138"/>
        <v>1598</v>
      </c>
      <c r="AQ121" s="140">
        <f t="shared" ref="AQ121:AQ130" si="141">SUM(AM121:AP121)</f>
        <v>6392</v>
      </c>
      <c r="AR121" s="140">
        <v>783</v>
      </c>
      <c r="AS121" s="130">
        <v>795</v>
      </c>
      <c r="AT121" s="130">
        <v>390</v>
      </c>
      <c r="AU121" s="136">
        <v>143</v>
      </c>
      <c r="AV121" s="140">
        <f t="shared" ref="AV121:AV130" si="142">SUM(AR121:AU121)</f>
        <v>2111</v>
      </c>
      <c r="AW121" s="141">
        <f t="shared" ref="AW121:AW130" si="143">AR121-AM121</f>
        <v>-815</v>
      </c>
      <c r="AX121" s="141">
        <f t="shared" ref="AX121:AZ131" si="144">AS121-AN121</f>
        <v>-803</v>
      </c>
      <c r="AY121" s="141">
        <f t="shared" si="144"/>
        <v>-1208</v>
      </c>
      <c r="AZ121" s="141">
        <f t="shared" si="144"/>
        <v>-1455</v>
      </c>
      <c r="BA121" s="141">
        <f t="shared" ref="BA121:BA130" si="145">SUM(AW121:AZ121)</f>
        <v>-4281</v>
      </c>
      <c r="BB121" s="83">
        <f t="shared" ref="BB121:BB130" si="146">IFERROR(+AW121/AM121,"")</f>
        <v>-0.51001251564455574</v>
      </c>
      <c r="BC121" s="83">
        <f t="shared" ref="BC121:BE131" si="147">IFERROR(+AX121/AN121,"")</f>
        <v>-0.50250312891113891</v>
      </c>
      <c r="BD121" s="83">
        <f t="shared" si="147"/>
        <v>-0.75594493116395489</v>
      </c>
      <c r="BE121" s="83">
        <f t="shared" si="147"/>
        <v>-0.91051314142678352</v>
      </c>
      <c r="BF121" s="83">
        <f t="shared" ref="BF121:BF130" si="148">IFERROR(+BA121/AQ121,"")</f>
        <v>-0.66974342928660824</v>
      </c>
      <c r="BG121" s="104" t="str">
        <f t="shared" si="136"/>
        <v>Yes</v>
      </c>
      <c r="BH121" s="102" t="s">
        <v>104</v>
      </c>
      <c r="BI121" s="102" t="s">
        <v>81</v>
      </c>
      <c r="BJ121" s="102" t="s">
        <v>104</v>
      </c>
      <c r="BK121" s="102" t="s">
        <v>82</v>
      </c>
      <c r="BL121" s="105" t="s">
        <v>531</v>
      </c>
      <c r="BM121" s="105" t="s">
        <v>601</v>
      </c>
    </row>
    <row r="122" spans="1:65" s="80" customFormat="1" ht="350.1" customHeight="1" x14ac:dyDescent="0.25">
      <c r="A122" s="133"/>
      <c r="B122" s="133"/>
      <c r="C122" s="106" t="s">
        <v>504</v>
      </c>
      <c r="D122" s="134" t="s">
        <v>240</v>
      </c>
      <c r="E122" s="135" t="s">
        <v>476</v>
      </c>
      <c r="F122" s="19" t="s">
        <v>477</v>
      </c>
      <c r="G122" s="19" t="s">
        <v>665</v>
      </c>
      <c r="H122" s="19" t="s">
        <v>478</v>
      </c>
      <c r="I122" s="147" t="s">
        <v>301</v>
      </c>
      <c r="J122" s="108" t="s">
        <v>76</v>
      </c>
      <c r="K122" s="106" t="s">
        <v>76</v>
      </c>
      <c r="L122" s="136" t="s">
        <v>76</v>
      </c>
      <c r="M122" s="136" t="s">
        <v>77</v>
      </c>
      <c r="N122" s="136" t="s">
        <v>78</v>
      </c>
      <c r="O122" s="136" t="s">
        <v>79</v>
      </c>
      <c r="P122" s="91">
        <v>89283</v>
      </c>
      <c r="Q122" s="90">
        <v>89283.220093568874</v>
      </c>
      <c r="R122" s="91">
        <v>89283.220081489344</v>
      </c>
      <c r="S122" s="90">
        <v>90622.468392948664</v>
      </c>
      <c r="T122" s="137">
        <f t="shared" si="139"/>
        <v>358471.90856800688</v>
      </c>
      <c r="U122" s="95">
        <v>112885</v>
      </c>
      <c r="V122" s="90">
        <v>40736.677460000028</v>
      </c>
      <c r="W122" s="90">
        <v>8485.2922499989108</v>
      </c>
      <c r="X122" s="90">
        <v>22684.937480000008</v>
      </c>
      <c r="Y122" s="137">
        <f t="shared" si="130"/>
        <v>184791.90718999895</v>
      </c>
      <c r="Z122" s="137">
        <f t="shared" si="131"/>
        <v>23602</v>
      </c>
      <c r="AA122" s="137">
        <f t="shared" si="132"/>
        <v>-48546.542633568846</v>
      </c>
      <c r="AB122" s="137">
        <f t="shared" si="132"/>
        <v>-80797.927831490437</v>
      </c>
      <c r="AC122" s="137">
        <f t="shared" si="132"/>
        <v>-67937.530912948656</v>
      </c>
      <c r="AD122" s="137">
        <f t="shared" si="140"/>
        <v>-173680.00137800793</v>
      </c>
      <c r="AE122" s="138">
        <f t="shared" si="133"/>
        <v>0.2643504362532621</v>
      </c>
      <c r="AF122" s="138">
        <f t="shared" si="134"/>
        <v>-0.54373646674808584</v>
      </c>
      <c r="AG122" s="138">
        <f t="shared" si="134"/>
        <v>-0.90496207190719236</v>
      </c>
      <c r="AH122" s="109">
        <f t="shared" si="134"/>
        <v>-0.74967645571476038</v>
      </c>
      <c r="AI122" s="110">
        <f t="shared" si="135"/>
        <v>-0.48450100894044962</v>
      </c>
      <c r="AJ122" s="136" t="str">
        <f t="shared" si="85"/>
        <v>Yes</v>
      </c>
      <c r="AK122" s="136" t="str">
        <f t="shared" si="86"/>
        <v>Yes</v>
      </c>
      <c r="AL122" s="106" t="s">
        <v>92</v>
      </c>
      <c r="AM122" s="130">
        <v>0</v>
      </c>
      <c r="AN122" s="130">
        <v>0</v>
      </c>
      <c r="AO122" s="130">
        <v>0</v>
      </c>
      <c r="AP122" s="139">
        <f t="shared" si="138"/>
        <v>0</v>
      </c>
      <c r="AQ122" s="140">
        <f t="shared" si="141"/>
        <v>0</v>
      </c>
      <c r="AR122" s="140">
        <v>0</v>
      </c>
      <c r="AS122" s="130">
        <v>0</v>
      </c>
      <c r="AT122" s="130">
        <v>0</v>
      </c>
      <c r="AU122" s="139">
        <f>AT122</f>
        <v>0</v>
      </c>
      <c r="AV122" s="140">
        <f t="shared" si="142"/>
        <v>0</v>
      </c>
      <c r="AW122" s="140">
        <f t="shared" si="143"/>
        <v>0</v>
      </c>
      <c r="AX122" s="140">
        <f t="shared" si="144"/>
        <v>0</v>
      </c>
      <c r="AY122" s="140">
        <f t="shared" si="144"/>
        <v>0</v>
      </c>
      <c r="AZ122" s="141">
        <f t="shared" si="144"/>
        <v>0</v>
      </c>
      <c r="BA122" s="140">
        <f t="shared" si="145"/>
        <v>0</v>
      </c>
      <c r="BB122" s="82" t="str">
        <f t="shared" si="146"/>
        <v/>
      </c>
      <c r="BC122" s="82" t="str">
        <f t="shared" si="147"/>
        <v/>
      </c>
      <c r="BD122" s="82" t="str">
        <f t="shared" si="147"/>
        <v/>
      </c>
      <c r="BE122" s="83" t="str">
        <f t="shared" si="147"/>
        <v/>
      </c>
      <c r="BF122" s="82" t="str">
        <f t="shared" si="148"/>
        <v/>
      </c>
      <c r="BG122" s="104" t="str">
        <f t="shared" si="136"/>
        <v>No</v>
      </c>
      <c r="BH122" s="102" t="s">
        <v>104</v>
      </c>
      <c r="BI122" s="102" t="s">
        <v>104</v>
      </c>
      <c r="BJ122" s="102" t="s">
        <v>104</v>
      </c>
      <c r="BK122" s="102" t="s">
        <v>116</v>
      </c>
      <c r="BL122" s="105" t="s">
        <v>613</v>
      </c>
      <c r="BM122" s="105" t="s">
        <v>672</v>
      </c>
    </row>
    <row r="123" spans="1:65" s="80" customFormat="1" ht="60" x14ac:dyDescent="0.25">
      <c r="A123" s="133"/>
      <c r="B123" s="133"/>
      <c r="C123" s="106" t="s">
        <v>504</v>
      </c>
      <c r="D123" s="134" t="s">
        <v>240</v>
      </c>
      <c r="E123" s="135" t="s">
        <v>479</v>
      </c>
      <c r="F123" s="19" t="s">
        <v>480</v>
      </c>
      <c r="G123" s="19" t="s">
        <v>663</v>
      </c>
      <c r="H123" s="19" t="s">
        <v>481</v>
      </c>
      <c r="I123" s="108" t="s">
        <v>451</v>
      </c>
      <c r="J123" s="108" t="s">
        <v>76</v>
      </c>
      <c r="K123" s="106" t="s">
        <v>76</v>
      </c>
      <c r="L123" s="136" t="s">
        <v>76</v>
      </c>
      <c r="M123" s="136" t="s">
        <v>77</v>
      </c>
      <c r="N123" s="136" t="s">
        <v>78</v>
      </c>
      <c r="O123" s="136" t="s">
        <v>79</v>
      </c>
      <c r="P123" s="142">
        <v>1426</v>
      </c>
      <c r="Q123" s="90">
        <v>1426.2649252869328</v>
      </c>
      <c r="R123" s="91">
        <v>1426.2649291053408</v>
      </c>
      <c r="S123" s="90">
        <v>1447.6589045145847</v>
      </c>
      <c r="T123" s="137">
        <f t="shared" si="139"/>
        <v>5726.1887589068583</v>
      </c>
      <c r="U123" s="96">
        <v>788</v>
      </c>
      <c r="V123" s="90">
        <v>1082.5506499999999</v>
      </c>
      <c r="W123" s="90">
        <v>1886.2258300000001</v>
      </c>
      <c r="X123" s="90">
        <v>825.91199000000006</v>
      </c>
      <c r="Y123" s="137">
        <f t="shared" si="130"/>
        <v>4582.6884700000001</v>
      </c>
      <c r="Z123" s="137">
        <f t="shared" si="131"/>
        <v>-638</v>
      </c>
      <c r="AA123" s="137">
        <f t="shared" si="132"/>
        <v>-343.71427528693289</v>
      </c>
      <c r="AB123" s="137">
        <f t="shared" si="132"/>
        <v>459.96090089465929</v>
      </c>
      <c r="AC123" s="137">
        <f t="shared" si="132"/>
        <v>-621.74691451458466</v>
      </c>
      <c r="AD123" s="137">
        <f t="shared" si="140"/>
        <v>-1143.5002889068583</v>
      </c>
      <c r="AE123" s="138">
        <f t="shared" si="133"/>
        <v>-0.4474053295932679</v>
      </c>
      <c r="AF123" s="138">
        <f t="shared" si="134"/>
        <v>-0.24098908217755213</v>
      </c>
      <c r="AG123" s="138">
        <f t="shared" si="134"/>
        <v>0.32249331208275656</v>
      </c>
      <c r="AH123" s="109">
        <f t="shared" si="134"/>
        <v>-0.42948439896693963</v>
      </c>
      <c r="AI123" s="110">
        <f t="shared" si="135"/>
        <v>-0.1996965760390258</v>
      </c>
      <c r="AJ123" s="136" t="str">
        <f t="shared" si="85"/>
        <v>No</v>
      </c>
      <c r="AK123" s="136" t="str">
        <f t="shared" si="86"/>
        <v>No</v>
      </c>
      <c r="AL123" s="106" t="s">
        <v>482</v>
      </c>
      <c r="AM123" s="130">
        <v>0</v>
      </c>
      <c r="AN123" s="130">
        <v>0</v>
      </c>
      <c r="AO123" s="130">
        <v>0</v>
      </c>
      <c r="AP123" s="139">
        <f t="shared" si="138"/>
        <v>0</v>
      </c>
      <c r="AQ123" s="140">
        <f t="shared" si="141"/>
        <v>0</v>
      </c>
      <c r="AR123" s="140">
        <v>0</v>
      </c>
      <c r="AS123" s="130">
        <v>0</v>
      </c>
      <c r="AT123" s="130">
        <v>0</v>
      </c>
      <c r="AU123" s="139">
        <f>AT123</f>
        <v>0</v>
      </c>
      <c r="AV123" s="140">
        <f t="shared" si="142"/>
        <v>0</v>
      </c>
      <c r="AW123" s="141">
        <f t="shared" si="143"/>
        <v>0</v>
      </c>
      <c r="AX123" s="141">
        <f t="shared" si="144"/>
        <v>0</v>
      </c>
      <c r="AY123" s="141">
        <f t="shared" si="144"/>
        <v>0</v>
      </c>
      <c r="AZ123" s="141">
        <f t="shared" si="144"/>
        <v>0</v>
      </c>
      <c r="BA123" s="141">
        <f t="shared" si="145"/>
        <v>0</v>
      </c>
      <c r="BB123" s="83" t="str">
        <f t="shared" si="146"/>
        <v/>
      </c>
      <c r="BC123" s="83" t="str">
        <f t="shared" si="147"/>
        <v/>
      </c>
      <c r="BD123" s="83" t="str">
        <f t="shared" si="147"/>
        <v/>
      </c>
      <c r="BE123" s="83" t="str">
        <f t="shared" si="147"/>
        <v/>
      </c>
      <c r="BF123" s="83" t="str">
        <f t="shared" si="148"/>
        <v/>
      </c>
      <c r="BG123" s="104" t="str">
        <f t="shared" si="136"/>
        <v>No</v>
      </c>
      <c r="BH123" s="104" t="s">
        <v>81</v>
      </c>
      <c r="BI123" s="104" t="s">
        <v>81</v>
      </c>
      <c r="BJ123" s="104" t="s">
        <v>81</v>
      </c>
      <c r="BK123" s="104" t="s">
        <v>82</v>
      </c>
      <c r="BL123" s="106" t="s">
        <v>512</v>
      </c>
      <c r="BM123" s="105" t="s">
        <v>76</v>
      </c>
    </row>
    <row r="124" spans="1:65" s="80" customFormat="1" ht="45" x14ac:dyDescent="0.25">
      <c r="A124" s="133"/>
      <c r="B124" s="133"/>
      <c r="C124" s="106" t="s">
        <v>504</v>
      </c>
      <c r="D124" s="134" t="s">
        <v>240</v>
      </c>
      <c r="E124" s="135" t="s">
        <v>483</v>
      </c>
      <c r="F124" s="19" t="s">
        <v>484</v>
      </c>
      <c r="G124" s="19" t="s">
        <v>666</v>
      </c>
      <c r="H124" s="19" t="s">
        <v>485</v>
      </c>
      <c r="I124" s="108" t="s">
        <v>312</v>
      </c>
      <c r="J124" s="108" t="s">
        <v>76</v>
      </c>
      <c r="K124" s="106" t="s">
        <v>76</v>
      </c>
      <c r="L124" s="136" t="s">
        <v>76</v>
      </c>
      <c r="M124" s="136" t="s">
        <v>77</v>
      </c>
      <c r="N124" s="136" t="s">
        <v>78</v>
      </c>
      <c r="O124" s="136" t="s">
        <v>79</v>
      </c>
      <c r="P124" s="142">
        <v>6193</v>
      </c>
      <c r="Q124" s="90">
        <v>6192.9835214675932</v>
      </c>
      <c r="R124" s="91">
        <v>6192.9835194155357</v>
      </c>
      <c r="S124" s="90">
        <v>6285.878267976912</v>
      </c>
      <c r="T124" s="137">
        <f t="shared" si="139"/>
        <v>24864.845308860044</v>
      </c>
      <c r="U124" s="96">
        <v>7724</v>
      </c>
      <c r="V124" s="90">
        <v>13837.452419999998</v>
      </c>
      <c r="W124" s="90">
        <v>9304.5676799999928</v>
      </c>
      <c r="X124" s="90">
        <v>4283.7534500000011</v>
      </c>
      <c r="Y124" s="137">
        <f t="shared" si="130"/>
        <v>35149.773549999991</v>
      </c>
      <c r="Z124" s="137">
        <f t="shared" si="131"/>
        <v>1531</v>
      </c>
      <c r="AA124" s="137">
        <f t="shared" si="132"/>
        <v>7644.4688985324046</v>
      </c>
      <c r="AB124" s="137">
        <f t="shared" si="132"/>
        <v>3111.5841605844571</v>
      </c>
      <c r="AC124" s="137">
        <f t="shared" si="132"/>
        <v>-2002.1248179769109</v>
      </c>
      <c r="AD124" s="137">
        <f t="shared" si="140"/>
        <v>10284.928241139951</v>
      </c>
      <c r="AE124" s="138">
        <f t="shared" si="133"/>
        <v>0.24721459712578717</v>
      </c>
      <c r="AF124" s="138">
        <f t="shared" si="134"/>
        <v>1.2343757854406245</v>
      </c>
      <c r="AG124" s="138">
        <f t="shared" si="134"/>
        <v>0.50243701615374448</v>
      </c>
      <c r="AH124" s="109">
        <f t="shared" si="134"/>
        <v>-0.31851154804836651</v>
      </c>
      <c r="AI124" s="110">
        <f t="shared" si="135"/>
        <v>0.41363330893014411</v>
      </c>
      <c r="AJ124" s="136" t="str">
        <f t="shared" si="85"/>
        <v>No</v>
      </c>
      <c r="AK124" s="136" t="str">
        <f t="shared" si="86"/>
        <v>No</v>
      </c>
      <c r="AL124" s="106" t="s">
        <v>486</v>
      </c>
      <c r="AM124" s="130">
        <v>0</v>
      </c>
      <c r="AN124" s="130">
        <v>0</v>
      </c>
      <c r="AO124" s="130">
        <v>0</v>
      </c>
      <c r="AP124" s="139">
        <f t="shared" si="138"/>
        <v>0</v>
      </c>
      <c r="AQ124" s="140">
        <f t="shared" si="141"/>
        <v>0</v>
      </c>
      <c r="AR124" s="140">
        <v>0</v>
      </c>
      <c r="AS124" s="130">
        <v>0</v>
      </c>
      <c r="AT124" s="130">
        <v>0</v>
      </c>
      <c r="AU124" s="139">
        <f>AT124</f>
        <v>0</v>
      </c>
      <c r="AV124" s="140">
        <f t="shared" si="142"/>
        <v>0</v>
      </c>
      <c r="AW124" s="141">
        <f t="shared" si="143"/>
        <v>0</v>
      </c>
      <c r="AX124" s="141">
        <f t="shared" si="144"/>
        <v>0</v>
      </c>
      <c r="AY124" s="141">
        <f t="shared" si="144"/>
        <v>0</v>
      </c>
      <c r="AZ124" s="141">
        <f t="shared" si="144"/>
        <v>0</v>
      </c>
      <c r="BA124" s="141">
        <f t="shared" si="145"/>
        <v>0</v>
      </c>
      <c r="BB124" s="83" t="str">
        <f t="shared" si="146"/>
        <v/>
      </c>
      <c r="BC124" s="83" t="str">
        <f t="shared" si="147"/>
        <v/>
      </c>
      <c r="BD124" s="83" t="str">
        <f t="shared" si="147"/>
        <v/>
      </c>
      <c r="BE124" s="83" t="str">
        <f t="shared" si="147"/>
        <v/>
      </c>
      <c r="BF124" s="83" t="str">
        <f t="shared" si="148"/>
        <v/>
      </c>
      <c r="BG124" s="104" t="str">
        <f t="shared" si="136"/>
        <v>No</v>
      </c>
      <c r="BH124" s="104" t="s">
        <v>81</v>
      </c>
      <c r="BI124" s="104" t="s">
        <v>81</v>
      </c>
      <c r="BJ124" s="104" t="s">
        <v>81</v>
      </c>
      <c r="BK124" s="104" t="s">
        <v>82</v>
      </c>
      <c r="BL124" s="106" t="s">
        <v>512</v>
      </c>
      <c r="BM124" s="105" t="s">
        <v>76</v>
      </c>
    </row>
    <row r="125" spans="1:65" s="80" customFormat="1" ht="75" x14ac:dyDescent="0.25">
      <c r="A125" s="133"/>
      <c r="B125" s="133"/>
      <c r="C125" s="106" t="s">
        <v>504</v>
      </c>
      <c r="D125" s="134" t="s">
        <v>237</v>
      </c>
      <c r="E125" s="144" t="s">
        <v>388</v>
      </c>
      <c r="F125" s="19" t="s">
        <v>393</v>
      </c>
      <c r="G125" s="19" t="s">
        <v>639</v>
      </c>
      <c r="H125" s="19" t="s">
        <v>389</v>
      </c>
      <c r="I125" s="108" t="s">
        <v>244</v>
      </c>
      <c r="J125" s="108" t="s">
        <v>76</v>
      </c>
      <c r="K125" s="104" t="s">
        <v>265</v>
      </c>
      <c r="L125" s="145" t="s">
        <v>391</v>
      </c>
      <c r="M125" s="136" t="s">
        <v>88</v>
      </c>
      <c r="N125" s="136" t="s">
        <v>78</v>
      </c>
      <c r="O125" s="136" t="s">
        <v>79</v>
      </c>
      <c r="P125" s="142">
        <v>8622</v>
      </c>
      <c r="Q125" s="90">
        <v>8622</v>
      </c>
      <c r="R125" s="91">
        <v>8622</v>
      </c>
      <c r="S125" s="90">
        <v>8751.3300032885309</v>
      </c>
      <c r="T125" s="137">
        <f t="shared" si="139"/>
        <v>34617.330003288531</v>
      </c>
      <c r="U125" s="96">
        <v>7607</v>
      </c>
      <c r="V125" s="90">
        <v>7290</v>
      </c>
      <c r="W125" s="90">
        <v>7921.8059999999996</v>
      </c>
      <c r="X125" s="90">
        <v>10766.145</v>
      </c>
      <c r="Y125" s="137">
        <f t="shared" si="130"/>
        <v>33584.951000000001</v>
      </c>
      <c r="Z125" s="137">
        <f t="shared" si="131"/>
        <v>-1015</v>
      </c>
      <c r="AA125" s="137">
        <f t="shared" si="132"/>
        <v>-1332</v>
      </c>
      <c r="AB125" s="137">
        <f t="shared" si="132"/>
        <v>-700.19400000000041</v>
      </c>
      <c r="AC125" s="137">
        <f t="shared" si="132"/>
        <v>2014.8149967114696</v>
      </c>
      <c r="AD125" s="137">
        <f t="shared" si="140"/>
        <v>-1032.3790032885308</v>
      </c>
      <c r="AE125" s="138">
        <f t="shared" si="133"/>
        <v>-0.11772210623985155</v>
      </c>
      <c r="AF125" s="138">
        <f t="shared" si="134"/>
        <v>-0.1544885177453027</v>
      </c>
      <c r="AG125" s="109">
        <f t="shared" si="134"/>
        <v>-8.1210160055671582E-2</v>
      </c>
      <c r="AH125" s="109">
        <f t="shared" si="134"/>
        <v>0.23022957607064898</v>
      </c>
      <c r="AI125" s="110">
        <f t="shared" si="135"/>
        <v>-2.9822606283917859E-2</v>
      </c>
      <c r="AJ125" s="136" t="str">
        <f t="shared" si="85"/>
        <v>No</v>
      </c>
      <c r="AK125" s="136" t="str">
        <f t="shared" si="86"/>
        <v>No</v>
      </c>
      <c r="AL125" s="106" t="s">
        <v>392</v>
      </c>
      <c r="AM125" s="130">
        <v>347</v>
      </c>
      <c r="AN125" s="130">
        <f t="shared" ref="AN125:AO128" si="149">AM125</f>
        <v>347</v>
      </c>
      <c r="AO125" s="130">
        <f t="shared" si="149"/>
        <v>347</v>
      </c>
      <c r="AP125" s="139">
        <f t="shared" si="138"/>
        <v>347</v>
      </c>
      <c r="AQ125" s="140">
        <f t="shared" si="141"/>
        <v>1388</v>
      </c>
      <c r="AR125" s="140">
        <v>355</v>
      </c>
      <c r="AS125" s="130">
        <v>325</v>
      </c>
      <c r="AT125" s="136">
        <v>295</v>
      </c>
      <c r="AU125" s="136">
        <v>363</v>
      </c>
      <c r="AV125" s="140">
        <f t="shared" si="142"/>
        <v>1338</v>
      </c>
      <c r="AW125" s="141">
        <f t="shared" si="143"/>
        <v>8</v>
      </c>
      <c r="AX125" s="141">
        <f t="shared" si="144"/>
        <v>-22</v>
      </c>
      <c r="AY125" s="141">
        <f t="shared" si="144"/>
        <v>-52</v>
      </c>
      <c r="AZ125" s="141">
        <f t="shared" si="144"/>
        <v>16</v>
      </c>
      <c r="BA125" s="141">
        <f t="shared" si="145"/>
        <v>-50</v>
      </c>
      <c r="BB125" s="83">
        <f t="shared" si="146"/>
        <v>2.3054755043227664E-2</v>
      </c>
      <c r="BC125" s="83">
        <f t="shared" si="147"/>
        <v>-6.3400576368876083E-2</v>
      </c>
      <c r="BD125" s="83">
        <f t="shared" si="147"/>
        <v>-0.14985590778097982</v>
      </c>
      <c r="BE125" s="83">
        <f t="shared" si="147"/>
        <v>4.6109510086455328E-2</v>
      </c>
      <c r="BF125" s="83">
        <f t="shared" si="148"/>
        <v>-3.6023054755043228E-2</v>
      </c>
      <c r="BG125" s="104" t="str">
        <f t="shared" si="136"/>
        <v>No</v>
      </c>
      <c r="BH125" s="102" t="s">
        <v>76</v>
      </c>
      <c r="BI125" s="102" t="s">
        <v>76</v>
      </c>
      <c r="BJ125" s="102" t="s">
        <v>76</v>
      </c>
      <c r="BK125" s="102" t="s">
        <v>76</v>
      </c>
      <c r="BL125" s="102" t="s">
        <v>76</v>
      </c>
      <c r="BM125" s="105" t="s">
        <v>76</v>
      </c>
    </row>
    <row r="126" spans="1:65" s="80" customFormat="1" ht="36.950000000000003" customHeight="1" x14ac:dyDescent="0.25">
      <c r="A126" s="133"/>
      <c r="B126" s="133"/>
      <c r="C126" s="106" t="s">
        <v>504</v>
      </c>
      <c r="D126" s="134" t="s">
        <v>237</v>
      </c>
      <c r="E126" s="144" t="s">
        <v>388</v>
      </c>
      <c r="F126" s="19" t="s">
        <v>393</v>
      </c>
      <c r="G126" s="19" t="s">
        <v>639</v>
      </c>
      <c r="H126" s="19" t="s">
        <v>389</v>
      </c>
      <c r="I126" s="108" t="s">
        <v>244</v>
      </c>
      <c r="J126" s="108" t="s">
        <v>76</v>
      </c>
      <c r="K126" s="104" t="s">
        <v>76</v>
      </c>
      <c r="L126" s="145" t="s">
        <v>89</v>
      </c>
      <c r="M126" s="136" t="s">
        <v>88</v>
      </c>
      <c r="N126" s="136" t="s">
        <v>78</v>
      </c>
      <c r="O126" s="136" t="s">
        <v>79</v>
      </c>
      <c r="P126" s="142">
        <v>5265</v>
      </c>
      <c r="Q126" s="90">
        <v>5265</v>
      </c>
      <c r="R126" s="91">
        <v>5265</v>
      </c>
      <c r="S126" s="90">
        <v>5343.9750020081328</v>
      </c>
      <c r="T126" s="137">
        <f t="shared" si="139"/>
        <v>21138.975002008134</v>
      </c>
      <c r="U126" s="96">
        <v>18846</v>
      </c>
      <c r="V126" s="90">
        <v>13297.868340000005</v>
      </c>
      <c r="W126" s="90">
        <v>25499.887650000015</v>
      </c>
      <c r="X126" s="90">
        <v>39939.73864000001</v>
      </c>
      <c r="Y126" s="137">
        <f t="shared" si="130"/>
        <v>97583.49463000003</v>
      </c>
      <c r="Z126" s="137">
        <f t="shared" si="131"/>
        <v>13581</v>
      </c>
      <c r="AA126" s="137">
        <f t="shared" si="132"/>
        <v>8032.8683400000045</v>
      </c>
      <c r="AB126" s="137">
        <f t="shared" si="132"/>
        <v>20234.887650000015</v>
      </c>
      <c r="AC126" s="137">
        <f t="shared" si="132"/>
        <v>34595.763637991877</v>
      </c>
      <c r="AD126" s="137">
        <f t="shared" si="140"/>
        <v>76444.519627991889</v>
      </c>
      <c r="AE126" s="138">
        <f t="shared" si="133"/>
        <v>2.5794871794871796</v>
      </c>
      <c r="AF126" s="138">
        <f t="shared" si="134"/>
        <v>1.5257109857549866</v>
      </c>
      <c r="AG126" s="109">
        <f t="shared" si="134"/>
        <v>3.843283504273507</v>
      </c>
      <c r="AH126" s="109">
        <f t="shared" si="134"/>
        <v>6.4737884486719439</v>
      </c>
      <c r="AI126" s="110">
        <f t="shared" si="135"/>
        <v>3.6162831745971555</v>
      </c>
      <c r="AJ126" s="136" t="str">
        <f t="shared" si="85"/>
        <v>Yes</v>
      </c>
      <c r="AK126" s="136" t="str">
        <f t="shared" si="86"/>
        <v>Yes</v>
      </c>
      <c r="AL126" s="106" t="s">
        <v>390</v>
      </c>
      <c r="AM126" s="130">
        <v>25</v>
      </c>
      <c r="AN126" s="130">
        <f t="shared" si="149"/>
        <v>25</v>
      </c>
      <c r="AO126" s="130">
        <f t="shared" si="149"/>
        <v>25</v>
      </c>
      <c r="AP126" s="139">
        <f t="shared" si="138"/>
        <v>25</v>
      </c>
      <c r="AQ126" s="140">
        <f t="shared" si="141"/>
        <v>100</v>
      </c>
      <c r="AR126" s="140">
        <v>33</v>
      </c>
      <c r="AS126" s="130">
        <v>24</v>
      </c>
      <c r="AT126" s="130">
        <v>39</v>
      </c>
      <c r="AU126" s="136">
        <v>78</v>
      </c>
      <c r="AV126" s="140">
        <f t="shared" si="142"/>
        <v>174</v>
      </c>
      <c r="AW126" s="141">
        <f t="shared" si="143"/>
        <v>8</v>
      </c>
      <c r="AX126" s="141">
        <f t="shared" si="144"/>
        <v>-1</v>
      </c>
      <c r="AY126" s="141">
        <f t="shared" si="144"/>
        <v>14</v>
      </c>
      <c r="AZ126" s="141">
        <f t="shared" si="144"/>
        <v>53</v>
      </c>
      <c r="BA126" s="141">
        <f t="shared" si="145"/>
        <v>74</v>
      </c>
      <c r="BB126" s="83">
        <f t="shared" si="146"/>
        <v>0.32</v>
      </c>
      <c r="BC126" s="83">
        <f t="shared" si="147"/>
        <v>-0.04</v>
      </c>
      <c r="BD126" s="83">
        <f t="shared" si="147"/>
        <v>0.56000000000000005</v>
      </c>
      <c r="BE126" s="83">
        <f t="shared" si="147"/>
        <v>2.12</v>
      </c>
      <c r="BF126" s="83">
        <f t="shared" si="148"/>
        <v>0.74</v>
      </c>
      <c r="BG126" s="104" t="str">
        <f t="shared" si="136"/>
        <v>Yes</v>
      </c>
      <c r="BH126" s="102" t="s">
        <v>76</v>
      </c>
      <c r="BI126" s="102" t="s">
        <v>76</v>
      </c>
      <c r="BJ126" s="102" t="s">
        <v>76</v>
      </c>
      <c r="BK126" s="102" t="s">
        <v>76</v>
      </c>
      <c r="BL126" s="102" t="s">
        <v>76</v>
      </c>
      <c r="BM126" s="105" t="s">
        <v>76</v>
      </c>
    </row>
    <row r="127" spans="1:65" s="80" customFormat="1" ht="75" x14ac:dyDescent="0.25">
      <c r="A127" s="133"/>
      <c r="B127" s="133"/>
      <c r="C127" s="106" t="s">
        <v>504</v>
      </c>
      <c r="D127" s="134" t="s">
        <v>237</v>
      </c>
      <c r="E127" s="135" t="s">
        <v>388</v>
      </c>
      <c r="F127" s="19" t="s">
        <v>393</v>
      </c>
      <c r="G127" s="19" t="s">
        <v>639</v>
      </c>
      <c r="H127" s="19" t="s">
        <v>389</v>
      </c>
      <c r="I127" s="108" t="s">
        <v>244</v>
      </c>
      <c r="J127" s="108" t="s">
        <v>76</v>
      </c>
      <c r="K127" s="104" t="s">
        <v>76</v>
      </c>
      <c r="L127" s="104" t="s">
        <v>91</v>
      </c>
      <c r="M127" s="136" t="s">
        <v>77</v>
      </c>
      <c r="N127" s="136" t="s">
        <v>78</v>
      </c>
      <c r="O127" s="136" t="s">
        <v>79</v>
      </c>
      <c r="P127" s="142">
        <v>13887</v>
      </c>
      <c r="Q127" s="90">
        <v>13887.017528200007</v>
      </c>
      <c r="R127" s="91">
        <v>13887.017528639995</v>
      </c>
      <c r="S127" s="90">
        <v>14095.322796866265</v>
      </c>
      <c r="T127" s="137">
        <f t="shared" si="139"/>
        <v>55756.357853706271</v>
      </c>
      <c r="U127" s="96">
        <v>26453</v>
      </c>
      <c r="V127" s="90">
        <v>20587.868340000005</v>
      </c>
      <c r="W127" s="90">
        <v>33421.693650000016</v>
      </c>
      <c r="X127" s="90">
        <v>50705.883640000015</v>
      </c>
      <c r="Y127" s="137">
        <f t="shared" si="130"/>
        <v>131168.44563000003</v>
      </c>
      <c r="Z127" s="137">
        <f t="shared" si="131"/>
        <v>12566</v>
      </c>
      <c r="AA127" s="137">
        <f t="shared" si="132"/>
        <v>6700.8508117999972</v>
      </c>
      <c r="AB127" s="137">
        <f t="shared" si="132"/>
        <v>19534.676121360018</v>
      </c>
      <c r="AC127" s="137">
        <f t="shared" si="132"/>
        <v>36610.560843133746</v>
      </c>
      <c r="AD127" s="137">
        <f t="shared" si="140"/>
        <v>75412.08777629376</v>
      </c>
      <c r="AE127" s="138">
        <f t="shared" si="133"/>
        <v>0.90487506300856912</v>
      </c>
      <c r="AF127" s="138">
        <f t="shared" si="134"/>
        <v>0.4825262730599103</v>
      </c>
      <c r="AG127" s="109">
        <f t="shared" si="134"/>
        <v>1.4066862147377961</v>
      </c>
      <c r="AH127" s="109">
        <f t="shared" si="134"/>
        <v>2.5973552625040393</v>
      </c>
      <c r="AI127" s="110">
        <f t="shared" si="135"/>
        <v>1.3525289434105481</v>
      </c>
      <c r="AJ127" s="136" t="str">
        <f t="shared" si="85"/>
        <v>Yes</v>
      </c>
      <c r="AK127" s="136" t="str">
        <f t="shared" si="86"/>
        <v>Yes</v>
      </c>
      <c r="AL127" s="106" t="s">
        <v>394</v>
      </c>
      <c r="AM127" s="130">
        <v>383</v>
      </c>
      <c r="AN127" s="130">
        <f t="shared" si="149"/>
        <v>383</v>
      </c>
      <c r="AO127" s="130">
        <f t="shared" si="149"/>
        <v>383</v>
      </c>
      <c r="AP127" s="139">
        <f t="shared" si="138"/>
        <v>383</v>
      </c>
      <c r="AQ127" s="140">
        <f t="shared" si="141"/>
        <v>1532</v>
      </c>
      <c r="AR127" s="140">
        <v>388</v>
      </c>
      <c r="AS127" s="130">
        <v>349</v>
      </c>
      <c r="AT127" s="130">
        <v>342</v>
      </c>
      <c r="AU127" s="136">
        <v>441</v>
      </c>
      <c r="AV127" s="140">
        <f t="shared" si="142"/>
        <v>1520</v>
      </c>
      <c r="AW127" s="141">
        <f t="shared" si="143"/>
        <v>5</v>
      </c>
      <c r="AX127" s="141">
        <f t="shared" si="144"/>
        <v>-34</v>
      </c>
      <c r="AY127" s="141">
        <f t="shared" si="144"/>
        <v>-41</v>
      </c>
      <c r="AZ127" s="141">
        <f t="shared" si="144"/>
        <v>58</v>
      </c>
      <c r="BA127" s="141">
        <f t="shared" si="145"/>
        <v>-12</v>
      </c>
      <c r="BB127" s="83">
        <f t="shared" si="146"/>
        <v>1.3054830287206266E-2</v>
      </c>
      <c r="BC127" s="83">
        <f t="shared" si="147"/>
        <v>-8.877284595300261E-2</v>
      </c>
      <c r="BD127" s="83">
        <f t="shared" si="147"/>
        <v>-0.10704960835509138</v>
      </c>
      <c r="BE127" s="83">
        <f t="shared" si="147"/>
        <v>0.1514360313315927</v>
      </c>
      <c r="BF127" s="83">
        <f t="shared" si="148"/>
        <v>-7.832898172323759E-3</v>
      </c>
      <c r="BG127" s="104" t="str">
        <f t="shared" si="136"/>
        <v>No</v>
      </c>
      <c r="BH127" s="102" t="s">
        <v>81</v>
      </c>
      <c r="BI127" s="102" t="s">
        <v>81</v>
      </c>
      <c r="BJ127" s="102" t="s">
        <v>172</v>
      </c>
      <c r="BK127" s="102" t="s">
        <v>82</v>
      </c>
      <c r="BL127" s="105" t="s">
        <v>527</v>
      </c>
      <c r="BM127" s="105" t="s">
        <v>583</v>
      </c>
    </row>
    <row r="128" spans="1:65" s="80" customFormat="1" ht="90" x14ac:dyDescent="0.25">
      <c r="A128" s="133"/>
      <c r="B128" s="133"/>
      <c r="C128" s="106" t="s">
        <v>504</v>
      </c>
      <c r="D128" s="134" t="s">
        <v>237</v>
      </c>
      <c r="E128" s="135" t="s">
        <v>395</v>
      </c>
      <c r="F128" s="19" t="s">
        <v>396</v>
      </c>
      <c r="G128" s="19" t="s">
        <v>639</v>
      </c>
      <c r="H128" s="19" t="s">
        <v>397</v>
      </c>
      <c r="I128" s="108" t="s">
        <v>244</v>
      </c>
      <c r="J128" s="108" t="s">
        <v>76</v>
      </c>
      <c r="K128" s="104" t="s">
        <v>265</v>
      </c>
      <c r="L128" s="104" t="s">
        <v>398</v>
      </c>
      <c r="M128" s="136" t="s">
        <v>77</v>
      </c>
      <c r="N128" s="136" t="s">
        <v>78</v>
      </c>
      <c r="O128" s="136" t="s">
        <v>79</v>
      </c>
      <c r="P128" s="142">
        <v>2705</v>
      </c>
      <c r="Q128" s="90">
        <v>2704.9657200000006</v>
      </c>
      <c r="R128" s="91">
        <v>2704.9657200000006</v>
      </c>
      <c r="S128" s="90">
        <v>2745.5402079696319</v>
      </c>
      <c r="T128" s="137">
        <f t="shared" si="139"/>
        <v>10860.471647969633</v>
      </c>
      <c r="U128" s="96">
        <v>3230</v>
      </c>
      <c r="V128" s="90">
        <v>4524.2730500000025</v>
      </c>
      <c r="W128" s="90">
        <v>2829.4353099999998</v>
      </c>
      <c r="X128" s="90">
        <v>5812.1929900000014</v>
      </c>
      <c r="Y128" s="137">
        <f t="shared" si="130"/>
        <v>16395.901350000004</v>
      </c>
      <c r="Z128" s="137">
        <f t="shared" si="131"/>
        <v>525</v>
      </c>
      <c r="AA128" s="137">
        <f t="shared" si="132"/>
        <v>1819.3073300000019</v>
      </c>
      <c r="AB128" s="137">
        <f t="shared" si="132"/>
        <v>124.46958999999924</v>
      </c>
      <c r="AC128" s="137">
        <f t="shared" si="132"/>
        <v>3066.6527820303695</v>
      </c>
      <c r="AD128" s="137">
        <f t="shared" si="140"/>
        <v>5535.4297020303711</v>
      </c>
      <c r="AE128" s="138">
        <f t="shared" si="133"/>
        <v>0.19408502772643252</v>
      </c>
      <c r="AF128" s="138">
        <f t="shared" si="134"/>
        <v>0.67258054937568723</v>
      </c>
      <c r="AG128" s="109">
        <f t="shared" si="134"/>
        <v>4.6015219002479339E-2</v>
      </c>
      <c r="AH128" s="109">
        <f t="shared" si="134"/>
        <v>1.1169578843276913</v>
      </c>
      <c r="AI128" s="110">
        <f t="shared" si="135"/>
        <v>0.50968594011892854</v>
      </c>
      <c r="AJ128" s="136" t="str">
        <f t="shared" si="85"/>
        <v>No</v>
      </c>
      <c r="AK128" s="136" t="str">
        <f t="shared" si="86"/>
        <v>No</v>
      </c>
      <c r="AL128" s="106" t="s">
        <v>399</v>
      </c>
      <c r="AM128" s="130">
        <v>24</v>
      </c>
      <c r="AN128" s="130">
        <f t="shared" si="149"/>
        <v>24</v>
      </c>
      <c r="AO128" s="130">
        <f t="shared" si="149"/>
        <v>24</v>
      </c>
      <c r="AP128" s="139">
        <f t="shared" si="138"/>
        <v>24</v>
      </c>
      <c r="AQ128" s="140">
        <f t="shared" si="141"/>
        <v>96</v>
      </c>
      <c r="AR128" s="140">
        <v>39</v>
      </c>
      <c r="AS128" s="130">
        <v>26</v>
      </c>
      <c r="AT128" s="130">
        <v>56</v>
      </c>
      <c r="AU128" s="136">
        <v>62</v>
      </c>
      <c r="AV128" s="140">
        <f t="shared" si="142"/>
        <v>183</v>
      </c>
      <c r="AW128" s="141">
        <f t="shared" si="143"/>
        <v>15</v>
      </c>
      <c r="AX128" s="141">
        <f t="shared" si="144"/>
        <v>2</v>
      </c>
      <c r="AY128" s="141">
        <f t="shared" si="144"/>
        <v>32</v>
      </c>
      <c r="AZ128" s="141">
        <f t="shared" si="144"/>
        <v>38</v>
      </c>
      <c r="BA128" s="141">
        <f t="shared" si="145"/>
        <v>87</v>
      </c>
      <c r="BB128" s="83">
        <f t="shared" si="146"/>
        <v>0.625</v>
      </c>
      <c r="BC128" s="83">
        <f t="shared" si="147"/>
        <v>8.3333333333333329E-2</v>
      </c>
      <c r="BD128" s="83">
        <f t="shared" si="147"/>
        <v>1.3333333333333333</v>
      </c>
      <c r="BE128" s="83">
        <f t="shared" si="147"/>
        <v>1.5833333333333333</v>
      </c>
      <c r="BF128" s="83">
        <f t="shared" si="148"/>
        <v>0.90625</v>
      </c>
      <c r="BG128" s="104" t="str">
        <f t="shared" si="136"/>
        <v>Yes</v>
      </c>
      <c r="BH128" s="102" t="s">
        <v>172</v>
      </c>
      <c r="BI128" s="102" t="s">
        <v>81</v>
      </c>
      <c r="BJ128" s="102" t="s">
        <v>172</v>
      </c>
      <c r="BK128" s="102" t="s">
        <v>82</v>
      </c>
      <c r="BL128" s="105" t="s">
        <v>591</v>
      </c>
      <c r="BM128" s="105" t="s">
        <v>583</v>
      </c>
    </row>
    <row r="129" spans="1:65" s="80" customFormat="1" ht="120" x14ac:dyDescent="0.25">
      <c r="A129" s="133"/>
      <c r="B129" s="133"/>
      <c r="C129" s="106" t="s">
        <v>504</v>
      </c>
      <c r="D129" s="134" t="s">
        <v>237</v>
      </c>
      <c r="E129" s="135" t="s">
        <v>400</v>
      </c>
      <c r="F129" s="19" t="s">
        <v>401</v>
      </c>
      <c r="G129" s="19" t="s">
        <v>688</v>
      </c>
      <c r="H129" s="19" t="s">
        <v>686</v>
      </c>
      <c r="I129" s="108" t="s">
        <v>295</v>
      </c>
      <c r="J129" s="13" t="s">
        <v>673</v>
      </c>
      <c r="K129" s="106" t="s">
        <v>76</v>
      </c>
      <c r="L129" s="104" t="s">
        <v>76</v>
      </c>
      <c r="M129" s="136" t="s">
        <v>77</v>
      </c>
      <c r="N129" s="136" t="s">
        <v>78</v>
      </c>
      <c r="O129" s="136" t="s">
        <v>79</v>
      </c>
      <c r="P129" s="91">
        <v>23047</v>
      </c>
      <c r="Q129" s="90">
        <v>43712.500042834603</v>
      </c>
      <c r="R129" s="91">
        <v>45190.492687095466</v>
      </c>
      <c r="S129" s="90">
        <v>45996.142980000004</v>
      </c>
      <c r="T129" s="137">
        <f t="shared" si="139"/>
        <v>157946.13570993009</v>
      </c>
      <c r="U129" s="95">
        <v>6586</v>
      </c>
      <c r="V129" s="90">
        <v>29704.272220000003</v>
      </c>
      <c r="W129" s="90">
        <v>16828.651289999994</v>
      </c>
      <c r="X129" s="90">
        <v>56752.993899999987</v>
      </c>
      <c r="Y129" s="137">
        <f t="shared" si="130"/>
        <v>109871.91740999998</v>
      </c>
      <c r="Z129" s="137">
        <f t="shared" si="131"/>
        <v>-16461</v>
      </c>
      <c r="AA129" s="137">
        <f t="shared" si="132"/>
        <v>-14008.2278228346</v>
      </c>
      <c r="AB129" s="137">
        <f t="shared" si="132"/>
        <v>-28361.841397095472</v>
      </c>
      <c r="AC129" s="137">
        <f t="shared" si="132"/>
        <v>10756.850919999983</v>
      </c>
      <c r="AD129" s="137">
        <f t="shared" si="140"/>
        <v>-48074.218299930086</v>
      </c>
      <c r="AE129" s="138">
        <f t="shared" si="133"/>
        <v>-0.71423612617694276</v>
      </c>
      <c r="AF129" s="138">
        <f t="shared" si="134"/>
        <v>-0.32046274656237245</v>
      </c>
      <c r="AG129" s="109">
        <f t="shared" si="134"/>
        <v>-0.62760637715274215</v>
      </c>
      <c r="AH129" s="109">
        <f t="shared" si="134"/>
        <v>0.23386419432336458</v>
      </c>
      <c r="AI129" s="110">
        <f t="shared" si="135"/>
        <v>-0.30437096851941314</v>
      </c>
      <c r="AJ129" s="136" t="str">
        <f t="shared" si="85"/>
        <v>No</v>
      </c>
      <c r="AK129" s="136" t="str">
        <f t="shared" si="86"/>
        <v>Yes</v>
      </c>
      <c r="AL129" s="106" t="s">
        <v>402</v>
      </c>
      <c r="AM129" s="130">
        <v>6</v>
      </c>
      <c r="AN129" s="130">
        <v>11</v>
      </c>
      <c r="AO129" s="146">
        <v>11</v>
      </c>
      <c r="AP129" s="143">
        <v>21</v>
      </c>
      <c r="AQ129" s="140">
        <f t="shared" si="141"/>
        <v>49</v>
      </c>
      <c r="AR129" s="140">
        <v>5.5</v>
      </c>
      <c r="AS129" s="130">
        <v>11</v>
      </c>
      <c r="AT129" s="130">
        <v>5</v>
      </c>
      <c r="AU129" s="136">
        <v>12</v>
      </c>
      <c r="AV129" s="140">
        <f t="shared" si="142"/>
        <v>33.5</v>
      </c>
      <c r="AW129" s="140">
        <f t="shared" si="143"/>
        <v>-0.5</v>
      </c>
      <c r="AX129" s="140">
        <f t="shared" si="144"/>
        <v>0</v>
      </c>
      <c r="AY129" s="140">
        <f t="shared" si="144"/>
        <v>-6</v>
      </c>
      <c r="AZ129" s="141">
        <f t="shared" si="144"/>
        <v>-9</v>
      </c>
      <c r="BA129" s="140">
        <f t="shared" si="145"/>
        <v>-15.5</v>
      </c>
      <c r="BB129" s="82">
        <f t="shared" si="146"/>
        <v>-8.3333333333333329E-2</v>
      </c>
      <c r="BC129" s="82">
        <f t="shared" si="147"/>
        <v>0</v>
      </c>
      <c r="BD129" s="82">
        <f t="shared" si="147"/>
        <v>-0.54545454545454541</v>
      </c>
      <c r="BE129" s="83">
        <f t="shared" si="147"/>
        <v>-0.42857142857142855</v>
      </c>
      <c r="BF129" s="82">
        <f t="shared" si="148"/>
        <v>-0.31632653061224492</v>
      </c>
      <c r="BG129" s="104" t="str">
        <f t="shared" si="136"/>
        <v>Yes</v>
      </c>
      <c r="BH129" s="102" t="s">
        <v>104</v>
      </c>
      <c r="BI129" s="102" t="s">
        <v>104</v>
      </c>
      <c r="BJ129" s="102" t="s">
        <v>104</v>
      </c>
      <c r="BK129" s="102" t="s">
        <v>116</v>
      </c>
      <c r="BL129" s="105" t="s">
        <v>528</v>
      </c>
      <c r="BM129" s="105" t="s">
        <v>584</v>
      </c>
    </row>
    <row r="130" spans="1:65" s="80" customFormat="1" ht="120" x14ac:dyDescent="0.25">
      <c r="A130" s="133"/>
      <c r="B130" s="133"/>
      <c r="C130" s="106" t="s">
        <v>504</v>
      </c>
      <c r="D130" s="134" t="s">
        <v>237</v>
      </c>
      <c r="E130" s="135" t="s">
        <v>403</v>
      </c>
      <c r="F130" s="19" t="s">
        <v>404</v>
      </c>
      <c r="G130" s="19" t="s">
        <v>688</v>
      </c>
      <c r="H130" s="19" t="s">
        <v>687</v>
      </c>
      <c r="I130" s="108" t="s">
        <v>295</v>
      </c>
      <c r="J130" s="13" t="s">
        <v>673</v>
      </c>
      <c r="K130" s="106" t="s">
        <v>170</v>
      </c>
      <c r="L130" s="104" t="s">
        <v>403</v>
      </c>
      <c r="M130" s="136" t="s">
        <v>77</v>
      </c>
      <c r="N130" s="136" t="s">
        <v>78</v>
      </c>
      <c r="O130" s="136" t="s">
        <v>79</v>
      </c>
      <c r="P130" s="91">
        <v>557495</v>
      </c>
      <c r="Q130" s="90">
        <v>580065.86778193375</v>
      </c>
      <c r="R130" s="91">
        <v>604825.88493852515</v>
      </c>
      <c r="S130" s="90">
        <v>698698.99996000004</v>
      </c>
      <c r="T130" s="137">
        <f t="shared" si="139"/>
        <v>2441085.7526804591</v>
      </c>
      <c r="U130" s="95">
        <v>919542</v>
      </c>
      <c r="V130" s="90">
        <v>808572.53731999954</v>
      </c>
      <c r="W130" s="90">
        <v>805667.54978999938</v>
      </c>
      <c r="X130" s="90">
        <v>673774.38803999999</v>
      </c>
      <c r="Y130" s="137">
        <f t="shared" si="130"/>
        <v>3207556.4751499989</v>
      </c>
      <c r="Z130" s="137">
        <f t="shared" si="131"/>
        <v>362047</v>
      </c>
      <c r="AA130" s="137">
        <f t="shared" si="132"/>
        <v>228506.66953806579</v>
      </c>
      <c r="AB130" s="137">
        <f t="shared" si="132"/>
        <v>200841.66485147423</v>
      </c>
      <c r="AC130" s="137">
        <f t="shared" si="132"/>
        <v>-24924.611920000054</v>
      </c>
      <c r="AD130" s="137">
        <f t="shared" si="140"/>
        <v>766470.72246953996</v>
      </c>
      <c r="AE130" s="138">
        <f t="shared" si="133"/>
        <v>0.64941748356487505</v>
      </c>
      <c r="AF130" s="138">
        <f t="shared" si="134"/>
        <v>0.39393227946997411</v>
      </c>
      <c r="AG130" s="109">
        <f t="shared" si="134"/>
        <v>0.33206526018953025</v>
      </c>
      <c r="AH130" s="109">
        <f t="shared" si="134"/>
        <v>-3.5672889071584425E-2</v>
      </c>
      <c r="AI130" s="110">
        <f t="shared" si="135"/>
        <v>0.31398762686968656</v>
      </c>
      <c r="AJ130" s="136" t="str">
        <f t="shared" si="85"/>
        <v>Yes</v>
      </c>
      <c r="AK130" s="136" t="str">
        <f t="shared" si="86"/>
        <v>No</v>
      </c>
      <c r="AL130" s="106" t="s">
        <v>405</v>
      </c>
      <c r="AM130" s="130">
        <v>1043</v>
      </c>
      <c r="AN130" s="130">
        <v>1000</v>
      </c>
      <c r="AO130" s="130">
        <v>644</v>
      </c>
      <c r="AP130" s="143">
        <v>1050</v>
      </c>
      <c r="AQ130" s="140">
        <f t="shared" si="141"/>
        <v>3737</v>
      </c>
      <c r="AR130" s="140">
        <v>1427</v>
      </c>
      <c r="AS130" s="130">
        <v>1356</v>
      </c>
      <c r="AT130" s="130">
        <v>1161</v>
      </c>
      <c r="AU130" s="136">
        <v>757</v>
      </c>
      <c r="AV130" s="140">
        <f t="shared" si="142"/>
        <v>4701</v>
      </c>
      <c r="AW130" s="140">
        <f t="shared" si="143"/>
        <v>384</v>
      </c>
      <c r="AX130" s="140">
        <f t="shared" si="144"/>
        <v>356</v>
      </c>
      <c r="AY130" s="140">
        <f t="shared" si="144"/>
        <v>517</v>
      </c>
      <c r="AZ130" s="141">
        <f t="shared" si="144"/>
        <v>-293</v>
      </c>
      <c r="BA130" s="140">
        <f t="shared" si="145"/>
        <v>964</v>
      </c>
      <c r="BB130" s="82">
        <f t="shared" si="146"/>
        <v>0.36816874400767019</v>
      </c>
      <c r="BC130" s="82">
        <f t="shared" si="147"/>
        <v>0.35599999999999998</v>
      </c>
      <c r="BD130" s="82">
        <f t="shared" si="147"/>
        <v>0.80279503105590067</v>
      </c>
      <c r="BE130" s="83">
        <f t="shared" si="147"/>
        <v>-0.27904761904761904</v>
      </c>
      <c r="BF130" s="82">
        <f t="shared" si="148"/>
        <v>0.25796093122825797</v>
      </c>
      <c r="BG130" s="104" t="str">
        <f t="shared" si="136"/>
        <v>Yes</v>
      </c>
      <c r="BH130" s="102" t="s">
        <v>172</v>
      </c>
      <c r="BI130" s="102" t="s">
        <v>172</v>
      </c>
      <c r="BJ130" s="102" t="s">
        <v>172</v>
      </c>
      <c r="BK130" s="102" t="s">
        <v>495</v>
      </c>
      <c r="BL130" s="105" t="s">
        <v>547</v>
      </c>
      <c r="BM130" s="105" t="s">
        <v>585</v>
      </c>
    </row>
    <row r="131" spans="1:65" s="80" customFormat="1" ht="75" x14ac:dyDescent="0.25">
      <c r="A131" s="133"/>
      <c r="B131" s="133"/>
      <c r="C131" s="106" t="s">
        <v>504</v>
      </c>
      <c r="D131" s="134" t="s">
        <v>237</v>
      </c>
      <c r="E131" s="135" t="s">
        <v>406</v>
      </c>
      <c r="F131" s="19" t="s">
        <v>407</v>
      </c>
      <c r="G131" s="19" t="s">
        <v>639</v>
      </c>
      <c r="H131" s="19" t="s">
        <v>408</v>
      </c>
      <c r="I131" s="108" t="s">
        <v>244</v>
      </c>
      <c r="J131" s="108" t="s">
        <v>76</v>
      </c>
      <c r="K131" s="104" t="s">
        <v>265</v>
      </c>
      <c r="L131" s="104" t="s">
        <v>406</v>
      </c>
      <c r="M131" s="136" t="s">
        <v>77</v>
      </c>
      <c r="N131" s="136" t="s">
        <v>78</v>
      </c>
      <c r="O131" s="136" t="s">
        <v>79</v>
      </c>
      <c r="P131" s="142">
        <v>7127</v>
      </c>
      <c r="Q131" s="90">
        <v>7126.7935318232285</v>
      </c>
      <c r="R131" s="91">
        <v>7126.7935333415553</v>
      </c>
      <c r="S131" s="90">
        <v>7233.6954310256933</v>
      </c>
      <c r="T131" s="137">
        <f t="shared" ref="T131" si="150">SUM(P131:S131)</f>
        <v>28614.282496190477</v>
      </c>
      <c r="U131" s="96">
        <v>18764</v>
      </c>
      <c r="V131" s="90">
        <v>6049.3259599999983</v>
      </c>
      <c r="W131" s="90">
        <v>14072.142830000001</v>
      </c>
      <c r="X131" s="90">
        <v>30807.80693000001</v>
      </c>
      <c r="Y131" s="137">
        <f t="shared" si="130"/>
        <v>69693.275720000005</v>
      </c>
      <c r="Z131" s="137">
        <f t="shared" si="131"/>
        <v>11637</v>
      </c>
      <c r="AA131" s="137">
        <f t="shared" si="132"/>
        <v>-1077.4675718232302</v>
      </c>
      <c r="AB131" s="137">
        <f t="shared" si="132"/>
        <v>6945.3492966584454</v>
      </c>
      <c r="AC131" s="137">
        <f t="shared" si="132"/>
        <v>23574.111498974315</v>
      </c>
      <c r="AD131" s="137">
        <f t="shared" ref="AD131" si="151">IFERROR(SUM(Z131:AC131),"")</f>
        <v>41078.993223809528</v>
      </c>
      <c r="AE131" s="138">
        <f t="shared" si="133"/>
        <v>1.6328048267153079</v>
      </c>
      <c r="AF131" s="138">
        <f t="shared" si="134"/>
        <v>-0.15118546187875664</v>
      </c>
      <c r="AG131" s="109">
        <f t="shared" si="134"/>
        <v>0.97454055097369496</v>
      </c>
      <c r="AH131" s="109">
        <f t="shared" si="134"/>
        <v>3.2589306148920416</v>
      </c>
      <c r="AI131" s="110">
        <f t="shared" si="135"/>
        <v>1.4356115072701376</v>
      </c>
      <c r="AJ131" s="136" t="str">
        <f t="shared" si="85"/>
        <v>Yes</v>
      </c>
      <c r="AK131" s="136" t="str">
        <f t="shared" si="86"/>
        <v>Yes</v>
      </c>
      <c r="AL131" s="106" t="s">
        <v>409</v>
      </c>
      <c r="AM131" s="130">
        <v>15</v>
      </c>
      <c r="AN131" s="130">
        <f>AM131</f>
        <v>15</v>
      </c>
      <c r="AO131" s="130">
        <f>AN131</f>
        <v>15</v>
      </c>
      <c r="AP131" s="139">
        <f t="shared" si="138"/>
        <v>15</v>
      </c>
      <c r="AQ131" s="140">
        <f t="shared" ref="AQ131" si="152">SUM(AM131:AP131)</f>
        <v>60</v>
      </c>
      <c r="AR131" s="140">
        <v>58</v>
      </c>
      <c r="AS131" s="130">
        <v>7.7</v>
      </c>
      <c r="AT131" s="136">
        <v>17</v>
      </c>
      <c r="AU131" s="136">
        <v>47.6</v>
      </c>
      <c r="AV131" s="141">
        <f t="shared" ref="AV131" si="153">SUM(AR131:AU131)</f>
        <v>130.30000000000001</v>
      </c>
      <c r="AW131" s="141">
        <f>AR131-AM131</f>
        <v>43</v>
      </c>
      <c r="AX131" s="141">
        <f t="shared" ref="AX131:AY131" si="154">AS131-AN131</f>
        <v>-7.3</v>
      </c>
      <c r="AY131" s="141">
        <f t="shared" si="154"/>
        <v>2</v>
      </c>
      <c r="AZ131" s="141">
        <f t="shared" si="144"/>
        <v>32.6</v>
      </c>
      <c r="BA131" s="141">
        <f t="shared" ref="BA131" si="155">SUM(AW131:AZ131)</f>
        <v>70.300000000000011</v>
      </c>
      <c r="BB131" s="83">
        <f t="shared" ref="BB131" si="156">IFERROR(+AW131/AM131,"")</f>
        <v>2.8666666666666667</v>
      </c>
      <c r="BC131" s="83">
        <f t="shared" ref="BC131:BD131" si="157">IFERROR(+AX131/AN131,"")</f>
        <v>-0.48666666666666664</v>
      </c>
      <c r="BD131" s="83">
        <f t="shared" si="157"/>
        <v>0.13333333333333333</v>
      </c>
      <c r="BE131" s="83">
        <f t="shared" si="147"/>
        <v>2.1733333333333333</v>
      </c>
      <c r="BF131" s="83">
        <f t="shared" ref="BF131" si="158">IFERROR(+BA131/AQ131,"")</f>
        <v>1.1716666666666669</v>
      </c>
      <c r="BG131" s="104" t="str">
        <f t="shared" si="136"/>
        <v>Yes</v>
      </c>
      <c r="BH131" s="102" t="s">
        <v>172</v>
      </c>
      <c r="BI131" s="102" t="s">
        <v>172</v>
      </c>
      <c r="BJ131" s="102" t="s">
        <v>172</v>
      </c>
      <c r="BK131" s="102" t="s">
        <v>495</v>
      </c>
      <c r="BL131" s="105" t="s">
        <v>548</v>
      </c>
      <c r="BM131" s="105" t="s">
        <v>586</v>
      </c>
    </row>
    <row r="132" spans="1:65" x14ac:dyDescent="0.25">
      <c r="U132" s="74"/>
      <c r="V132" s="74"/>
    </row>
    <row r="133" spans="1:65" x14ac:dyDescent="0.25">
      <c r="P133" s="74"/>
      <c r="Q133" s="74"/>
    </row>
    <row r="134" spans="1:65" x14ac:dyDescent="0.25">
      <c r="P134" s="74"/>
      <c r="U134" s="74"/>
      <c r="V134" s="74"/>
    </row>
    <row r="135" spans="1:65" x14ac:dyDescent="0.25">
      <c r="P135" s="74"/>
      <c r="U135" s="75"/>
      <c r="V135" s="75"/>
    </row>
    <row r="136" spans="1:65" x14ac:dyDescent="0.25">
      <c r="P136" s="74"/>
    </row>
    <row r="137" spans="1:65" x14ac:dyDescent="0.25">
      <c r="AQ137" s="45"/>
      <c r="AR137" s="45"/>
      <c r="AS137" s="45"/>
      <c r="AT137" s="45"/>
    </row>
  </sheetData>
  <autoFilter ref="A7:BM131" xr:uid="{901603E9-5D51-44FA-8C86-B5E3366AFD15}"/>
  <mergeCells count="9">
    <mergeCell ref="P6:S6"/>
    <mergeCell ref="U6:X6"/>
    <mergeCell ref="Z6:AC6"/>
    <mergeCell ref="BH6:BJ6"/>
    <mergeCell ref="AR6:AU6"/>
    <mergeCell ref="AW6:AZ6"/>
    <mergeCell ref="BB6:BE6"/>
    <mergeCell ref="AE6:AH6"/>
    <mergeCell ref="AM6:AP6"/>
  </mergeCells>
  <hyperlinks>
    <hyperlink ref="I8" r:id="rId1" display="../../../../../:b:/t/Public/regpublic/EW2bic-elgtJqYhxMmrnkdMB4K4eq20_ucMxGOjlqHOeNA" xr:uid="{C90B5640-DA8E-44BB-87BB-E80F077F0194}"/>
    <hyperlink ref="I9" r:id="rId2" display="../../../../../:b:/t/Public/regpublic/EQXgMUzFV8tIruTqVsvImSIBhBf1HrD9HsRb9qSJnjNJOA" xr:uid="{10F33D1A-8BFF-4118-9247-99B53CE8D2D6}"/>
    <hyperlink ref="I10" r:id="rId3" display="../../../../../:b:/t/Public/regpublic/EW2bic-elgtJqYhxMmrnkdMB4K4eq20_ucMxGOjlqHOeNA" xr:uid="{20AFE0AA-A890-492F-9ABF-A21F273E166D}"/>
    <hyperlink ref="I16" r:id="rId4" display="../../../../../:b:/t/Public/regpublic/EW2bic-elgtJqYhxMmrnkdMB4K4eq20_ucMxGOjlqHOeNA" xr:uid="{CA70DD10-74F4-4C84-A313-73D5B325D0C5}"/>
    <hyperlink ref="I17" r:id="rId5" display="../../../../../:b:/t/Public/regpublic/EYAAXlV9KQVArBQZsWpeHgwB7tooutr6YnaFyilk_YxAIw" xr:uid="{1E234DF9-A490-46B5-BA8C-70273A3C57D2}"/>
    <hyperlink ref="I18" r:id="rId6" display="../../../../../:b:/t/Public/regpublic/EW2bic-elgtJqYhxMmrnkdMB4K4eq20_ucMxGOjlqHOeNA" xr:uid="{6B2B7B0E-A53B-40D5-B43C-FC9D74EA8385}"/>
    <hyperlink ref="I19" r:id="rId7" display="../../../../../:b:/t/Public/regpublic/EW2bic-elgtJqYhxMmrnkdMB4K4eq20_ucMxGOjlqHOeNA" xr:uid="{D53C76FE-A097-45CC-ADF0-DEEA99E25F9A}"/>
    <hyperlink ref="I20" r:id="rId8" display="../../../../../:b:/t/Public/regpublic/EW2bic-elgtJqYhxMmrnkdMB4K4eq20_ucMxGOjlqHOeNA" xr:uid="{7330787E-73B5-4AFF-A3C9-9FF27AAAEBEC}"/>
    <hyperlink ref="I35" r:id="rId9" display="../../../../../:b:/t/Public/regpublic/EYAAXlV9KQVArBQZsWpeHgwB7tooutr6YnaFyilk_YxAIw" xr:uid="{3C316A43-9D3E-4839-8EA6-D570CA23C5A9}"/>
    <hyperlink ref="I36" r:id="rId10" display="../../../../../:b:/t/Public/regpublic/EQXgMUzFV8tIruTqVsvImSIBhBf1HrD9HsRb9qSJnjNJOA" xr:uid="{5566EB17-E459-42B4-BEE2-4AB36788A5D7}"/>
    <hyperlink ref="I37" r:id="rId11" display="../../../../../:b:/t/Public/regpublic/EQiStRgC31ZJorySG77u3aEBtN-_2iokTDfcXTB35dP9jg" xr:uid="{92D9E694-8368-4F36-A66B-28C09922BC1C}"/>
    <hyperlink ref="I38" r:id="rId12" display="../../../../../:b:/t/Public/regpublic/EW62QxmRAB1Huf3OGoXMxWUB79cQEZ40bRUhKW2Eo9Fz9Q" xr:uid="{82C73410-2DE0-446C-B743-91A115D5B0E6}"/>
    <hyperlink ref="I39" r:id="rId13" display="../../../../../:b:/t/Public/regpublic/EQOwXXK1X01Pmy9yoxU9rmoBJki-fn5QxLJx9YuFFqxDMA" xr:uid="{848591C6-F8A9-4B87-86B5-A7FEC813E7B1}"/>
    <hyperlink ref="I40" r:id="rId14" display="../../../../../:b:/t/Public/regpublic/EU1Im0eTcItFhc36jNVjQDIBJzDz6aQv-_B77JD-iHyoBw" xr:uid="{D379DAF0-315D-4331-9735-89759D26E87E}"/>
    <hyperlink ref="I41" r:id="rId15" display="../../../../../:b:/t/Public/regpublic/EW62QxmRAB1Huf3OGoXMxWUB79cQEZ40bRUhKW2Eo9Fz9Q" xr:uid="{6973E5ED-CB4E-48B5-957F-42651E4D437E}"/>
    <hyperlink ref="I42" r:id="rId16" display="../../../../../:b:/t/Public/regpublic/EQiStRgC31ZJorySG77u3aEBtN-_2iokTDfcXTB35dP9jg" xr:uid="{C4050DEA-4185-4B62-876E-EF5DF0ACC1AC}"/>
    <hyperlink ref="I43" r:id="rId17" display="../../../../../:b:/t/Public/regpublic/EaofyrWyaGZLtZGudVDcxFQBWKSN2-OTYy0tG-EHNHxZBQ" xr:uid="{878B8292-AF47-4423-AAA7-E895E9027589}"/>
    <hyperlink ref="I44" r:id="rId18" display="../../../../../:b:/t/Public/regpublic/EaofyrWyaGZLtZGudVDcxFQBWKSN2-OTYy0tG-EHNHxZBQ" xr:uid="{7BEF67F4-8F3E-4B3C-B3C3-B78912E55287}"/>
    <hyperlink ref="I46" r:id="rId19" display="../../../../../:b:/t/Public/regpublic/EQiStRgC31ZJorySG77u3aEBtN-_2iokTDfcXTB35dP9jg" xr:uid="{1F70D289-5F27-4547-839D-712413E6EA12}"/>
    <hyperlink ref="I45" r:id="rId20" display="../../../../../:b:/t/Public/regpublic/EQXgMUzFV8tIruTqVsvImSIBhBf1HrD9HsRb9qSJnjNJOA" xr:uid="{F75F75B5-B563-40C9-B519-8C86E52EA70D}"/>
    <hyperlink ref="I47" r:id="rId21" display="../../../../../:b:/t/Public/regpublic/EQiStRgC31ZJorySG77u3aEBtN-_2iokTDfcXTB35dP9jg" xr:uid="{D63B5129-FE83-46EC-87F4-30BB9C0E6E51}"/>
    <hyperlink ref="I48" r:id="rId22" display="../../../../../:b:/t/Public/regpublic/EU1Im0eTcItFhc36jNVjQDIBJzDz6aQv-_B77JD-iHyoBw" xr:uid="{9FF69327-3009-4CD9-B068-99F26D4C63A2}"/>
    <hyperlink ref="I49" r:id="rId23" display="../../../../../:b:/t/Public/regpublic/EW62QxmRAB1Huf3OGoXMxWUB79cQEZ40bRUhKW2Eo9Fz9Q" xr:uid="{2F03B188-6715-40AC-8AAB-45D859AB2853}"/>
    <hyperlink ref="I50" r:id="rId24" display="../../../../../:b:/t/Public/regpublic/EYAAXlV9KQVArBQZsWpeHgwB7tooutr6YnaFyilk_YxAIw" xr:uid="{A386CF25-AB4F-436E-9609-EFAD1F2A367B}"/>
    <hyperlink ref="I51" r:id="rId25" display="../../../../../:b:/t/Public/regpublic/EQOwXXK1X01Pmy9yoxU9rmoBJki-fn5QxLJx9YuFFqxDMA" xr:uid="{10029252-983C-40AD-9E26-4A91A3CEA536}"/>
    <hyperlink ref="I61" r:id="rId26" display="../../../../../:b:/t/Public/regpublic/EQOwXXK1X01Pmy9yoxU9rmoBJki-fn5QxLJx9YuFFqxDMA" xr:uid="{6963C670-5BA2-40EC-BFBD-790904E37A7F}"/>
    <hyperlink ref="I65" r:id="rId27" display="../../../../../:b:/t/Public/regpublic/EQOwXXK1X01Pmy9yoxU9rmoBJki-fn5QxLJx9YuFFqxDMA" xr:uid="{56A6B1EB-0BB0-409C-8681-EE4C366D3413}"/>
    <hyperlink ref="I80" r:id="rId28" display="../../../../../:b:/t/Public/regpublic/EZIZW6D8yhRErPXfp5eFsjwBuMFxpravGKSbcYDhIKzR0w" xr:uid="{67CE1C9C-D476-445E-ADCE-C15D2EBF7622}"/>
    <hyperlink ref="I84" r:id="rId29" display="../../../../../:b:/t/Public/regpublic/EU1Im0eTcItFhc36jNVjQDIBJzDz6aQv-_B77JD-iHyoBw" xr:uid="{242E2BBB-7B0F-49C0-AE6E-F9354B6C7E81}"/>
    <hyperlink ref="I86" r:id="rId30" display="../../../../../:b:/t/Public/regpublic/EW2bic-elgtJqYhxMmrnkdMB4K4eq20_ucMxGOjlqHOeNA" xr:uid="{D7D630CE-468E-40C7-8CE2-53BBE4134977}"/>
    <hyperlink ref="I88" r:id="rId31" display="../../../../../:b:/t/Public/regpublic/EW2bic-elgtJqYhxMmrnkdMB4K4eq20_ucMxGOjlqHOeNA" xr:uid="{674FF50F-68FC-42C9-A213-98629BD3D735}"/>
    <hyperlink ref="I90" r:id="rId32" display="../../../../../:b:/t/Public/regpublic/EQiStRgC31ZJorySG77u3aEBtN-_2iokTDfcXTB35dP9jg" xr:uid="{22C931E7-8DE1-453B-AFF5-E5CA694656C7}"/>
    <hyperlink ref="I91" r:id="rId33" display="../../../../../:b:/t/Public/regpublic/EUgKPwP6Y9ZOr5V3B0FpBOoBuFNfpJtuazFIIoMewfg3nw" xr:uid="{119B4C5B-9B3D-4A83-938E-AF4C5234878B}"/>
    <hyperlink ref="I96" r:id="rId34" display="../../../../../:b:/t/Public/regpublic/EdFqjjP4zNJFgQJV-a9sYgUBcZWCwq_WngFkrDDWjUWupQ" xr:uid="{FB44C836-4F31-4B85-B6C7-2E536FB2BC37}"/>
    <hyperlink ref="I100" r:id="rId35" display="../../../../../:b:/t/Public/regpublic/EW2bic-elgtJqYhxMmrnkdMB4K4eq20_ucMxGOjlqHOeNA" xr:uid="{381F8AFD-EAFB-48CE-B345-67F51ADC0AA2}"/>
    <hyperlink ref="I103" r:id="rId36" display="../../../../../:b:/t/Public/regpublic/EUgKPwP6Y9ZOr5V3B0FpBOoBuFNfpJtuazFIIoMewfg3nw" xr:uid="{16C416B2-B310-4DB5-B1C9-6415B288B408}"/>
    <hyperlink ref="I104" r:id="rId37" display="../../../../../:b:/t/Public/regpublic/EU1Im0eTcItFhc36jNVjQDIBJzDz6aQv-_B77JD-iHyoBw" xr:uid="{5FF5EE08-8CD9-4406-AF37-D2CF4250DFE0}"/>
    <hyperlink ref="I106" r:id="rId38" display="../../../../../:b:/t/Public/regpublic/EUgKPwP6Y9ZOr5V3B0FpBOoBuFNfpJtuazFIIoMewfg3nw" xr:uid="{F22B5341-CD53-4B3B-B147-CD5CE5ACADD1}"/>
    <hyperlink ref="I125" r:id="rId39" display="../../../../../:b:/t/Public/regpublic/EW2bic-elgtJqYhxMmrnkdMB4K4eq20_ucMxGOjlqHOeNA" xr:uid="{6E006579-B6C9-484D-830D-D4CA76622A41}"/>
    <hyperlink ref="I126" r:id="rId40" display="../../../../../:b:/t/Public/regpublic/EW2bic-elgtJqYhxMmrnkdMB4K4eq20_ucMxGOjlqHOeNA" xr:uid="{C7A07809-5190-4B3D-ABCB-3C5A9435E96B}"/>
    <hyperlink ref="I127" r:id="rId41" display="../../../../../:b:/t/Public/regpublic/EW2bic-elgtJqYhxMmrnkdMB4K4eq20_ucMxGOjlqHOeNA" xr:uid="{83C20116-A064-41AB-B193-845C43774122}"/>
    <hyperlink ref="I128" r:id="rId42" display="../../../../../:b:/t/Public/regpublic/EW2bic-elgtJqYhxMmrnkdMB4K4eq20_ucMxGOjlqHOeNA" xr:uid="{E9E06489-47BE-4992-B7D9-35E203EF4678}"/>
    <hyperlink ref="I129" r:id="rId43" display="../../../../../:b:/t/Public/regpublic/EQOwXXK1X01Pmy9yoxU9rmoBJki-fn5QxLJx9YuFFqxDMA" xr:uid="{4E2A8030-4152-4D43-89A6-FE12934376DD}"/>
    <hyperlink ref="I130" r:id="rId44" display="../../../../../:b:/t/Public/regpublic/EQOwXXK1X01Pmy9yoxU9rmoBJki-fn5QxLJx9YuFFqxDMA" xr:uid="{4D596A4F-672D-4D00-9270-B6CA599F4536}"/>
    <hyperlink ref="I131" r:id="rId45" display="../../../../../:b:/t/Public/regpublic/EW2bic-elgtJqYhxMmrnkdMB4K4eq20_ucMxGOjlqHOeNA" xr:uid="{95B5A65D-7B6C-4072-8A1B-0A41EAA19C25}"/>
    <hyperlink ref="I22" r:id="rId46" display="../../../../../:b:/t/Public/regpublic/EUgKPwP6Y9ZOr5V3B0FpBOoBuFNfpJtuazFIIoMewfg3nw" xr:uid="{4D5D9650-0AE5-4AE7-8A5B-0826FF30EFAF}"/>
    <hyperlink ref="I64" r:id="rId47" display="../../../../../:b:/t/Public/regpublic/Ed6q8DnxyH9Mg2BSR1n9dnQBIBfuSZo4dj1X4FuIMFPXdg" xr:uid="{2D69AD74-C025-4C98-96ED-1410EB9923D5}"/>
    <hyperlink ref="I81" r:id="rId48" display="../../../../../:b:/t/Public/regpublic/EUgKPwP6Y9ZOr5V3B0FpBOoBuFNfpJtuazFIIoMewfg3nw" xr:uid="{40987F05-2D5D-4193-AB62-EEF220B71B36}"/>
    <hyperlink ref="I83" r:id="rId49" display="../../../../../:b:/t/Public/regpublic/EaILqqcAnclJuumqb1ZARF0BV7XnpnY638kvPMuua8KKjQ" xr:uid="{56C7F25E-FB96-4A2B-BF38-49DB6A21EDA2}"/>
    <hyperlink ref="I93" r:id="rId50" display="../../../../../:b:/t/Public/regpublic/EaILqqcAnclJuumqb1ZARF0BV7XnpnY638kvPMuua8KKjQ" xr:uid="{F061E840-E111-43F0-B6F8-8E355A11D156}"/>
    <hyperlink ref="I94" r:id="rId51" display="../../../../../:b:/t/Public/regpublic/EaILqqcAnclJuumqb1ZARF0BV7XnpnY638kvPMuua8KKjQ" xr:uid="{528E5D9D-7482-4CC5-B8B6-84AAB18DA77B}"/>
    <hyperlink ref="I97" r:id="rId52" display="../../../../../:b:/t/Public/regpublic/EUgKPwP6Y9ZOr5V3B0FpBOoBuFNfpJtuazFIIoMewfg3nw" xr:uid="{B1A590DB-7764-4A2B-8AD1-4F842F86FB18}"/>
    <hyperlink ref="I101" r:id="rId53" display="../../../../../:b:/t/Public/regpublic/EUgKPwP6Y9ZOr5V3B0FpBOoBuFNfpJtuazFIIoMewfg3nw" xr:uid="{42439171-5AAB-48FA-AFAF-9F5C981EAF00}"/>
    <hyperlink ref="I102" r:id="rId54" display="../../../../../:b:/t/Public/regpublic/EUgKPwP6Y9ZOr5V3B0FpBOoBuFNfpJtuazFIIoMewfg3nw" xr:uid="{E18B5F9B-92CB-4204-BA4E-D25C2C78D112}"/>
    <hyperlink ref="I107" r:id="rId55" display="../../../../../:b:/t/Public/regpublic/EUgKPwP6Y9ZOr5V3B0FpBOoBuFNfpJtuazFIIoMewfg3nw" xr:uid="{FF8FEC16-5779-4954-927D-975A6681F81A}"/>
    <hyperlink ref="I113" r:id="rId56" display="../../../../../:b:/t/Public/regpublic/EW62QxmRAB1Huf3OGoXMxWUB79cQEZ40bRUhKW2Eo9Fz9Q" xr:uid="{57341871-2EA2-4414-8B20-1DDE279B1CE8}"/>
    <hyperlink ref="I114" r:id="rId57" display="../../../../../:b:/t/Public/regpublic/ERy4Bs1NlYpEjYdIEj0RYwABNVfj6xYPLHJ7WJLr55Rjug" xr:uid="{08D286BA-5EFF-477C-948C-67CDB3568683}"/>
    <hyperlink ref="I115" r:id="rId58" display="../../../../../:b:/t/Public/regpublic/EW62QxmRAB1Huf3OGoXMxWUB79cQEZ40bRUhKW2Eo9Fz9Q" xr:uid="{D90880A6-1AB2-4897-A9A1-4A4D443D7596}"/>
    <hyperlink ref="I116" r:id="rId59" display="../../../../../:b:/t/Public/regpublic/ERy4Bs1NlYpEjYdIEj0RYwABNVfj6xYPLHJ7WJLr55Rjug" xr:uid="{8F7F1BC7-77A7-44DF-9E7A-D67FB21AC306}"/>
    <hyperlink ref="I117" r:id="rId60" display="../../../../../:b:/t/Public/regpublic/ERy4Bs1NlYpEjYdIEj0RYwABNVfj6xYPLHJ7WJLr55Rjug" xr:uid="{367565D2-08CC-485E-9FCE-8FC65AFA395C}"/>
    <hyperlink ref="I118" r:id="rId61" display="../../../../../:b:/t/Public/regpublic/EW62QxmRAB1Huf3OGoXMxWUB79cQEZ40bRUhKW2Eo9Fz9Q" xr:uid="{545892CE-E764-4A71-A5B6-F507A6865B9F}"/>
    <hyperlink ref="I119" r:id="rId62" display="../../../../../:b:/t/Public/regpublic/ERy4Bs1NlYpEjYdIEj0RYwABNVfj6xYPLHJ7WJLr55Rjug" xr:uid="{8C4BD1D7-FC29-432D-8678-007B646F46D4}"/>
    <hyperlink ref="I120" r:id="rId63" display="../../../../../:b:/t/Public/regpublic/ERy4Bs1NlYpEjYdIEj0RYwABNVfj6xYPLHJ7WJLr55Rjug" xr:uid="{A4258A1E-6352-47CB-974E-5440F38B73BB}"/>
    <hyperlink ref="I121" r:id="rId64" display="../../../../../:b:/t/Public/regpublic/EW62QxmRAB1Huf3OGoXMxWUB79cQEZ40bRUhKW2Eo9Fz9Q" xr:uid="{3D18BD29-CBC1-47C8-82CF-92A4F7AE6785}"/>
    <hyperlink ref="I122" r:id="rId65" display="../../../../../:b:/t/Public/regpublic/EU1Im0eTcItFhc36jNVjQDIBJzDz6aQv-_B77JD-iHyoBw" xr:uid="{DC836BBF-5544-4E6A-A102-13ECC335A633}"/>
    <hyperlink ref="I123" r:id="rId66" display="../../../../../:b:/t/Public/regpublic/ERy4Bs1NlYpEjYdIEj0RYwABNVfj6xYPLHJ7WJLr55Rjug" xr:uid="{BC17B88E-636D-4AC1-940B-54786C90A241}"/>
    <hyperlink ref="I124" r:id="rId67" display="../../../../../:b:/t/Public/regpublic/EaofyrWyaGZLtZGudVDcxFQBWKSN2-OTYy0tG-EHNHxZBQ" xr:uid="{854573CC-0D3E-42F7-AE16-14957AA9EA9A}"/>
    <hyperlink ref="I21" r:id="rId68" display="../../../../../:b:/t/Public/regpublic/EcgsJyXe7u5BsqmB7yt4PHYB04ZJAsHxtyAL3_RDdpBNzQ" xr:uid="{15342DF1-89E8-4131-86B9-33F0EA74CDD4}"/>
    <hyperlink ref="I66" r:id="rId69" display="../../../../../:b:/t/Public/regpublic/EcgsJyXe7u5BsqmB7yt4PHYB04ZJAsHxtyAL3_RDdpBNzQ" xr:uid="{CDBEC0B5-66C5-4A0E-AB31-7AC0A5EE3966}"/>
    <hyperlink ref="I67" r:id="rId70" display="../../../../../:b:/t/Public/regpublic/EcgsJyXe7u5BsqmB7yt4PHYB04ZJAsHxtyAL3_RDdpBNzQ" xr:uid="{66987A72-9ACF-46C9-8105-E44744C93F27}"/>
    <hyperlink ref="I68" r:id="rId71" display="../../../../../:b:/t/Public/regpublic/EcgsJyXe7u5BsqmB7yt4PHYB04ZJAsHxtyAL3_RDdpBNzQ" xr:uid="{780FAB79-52FB-4775-9B00-77B0E584F2EC}"/>
    <hyperlink ref="I69" r:id="rId72" display="../../../../../:b:/t/Public/regpublic/EcgsJyXe7u5BsqmB7yt4PHYB04ZJAsHxtyAL3_RDdpBNzQ" xr:uid="{2C586071-1E67-4271-99A3-1D79DEE53A8C}"/>
    <hyperlink ref="I70" r:id="rId73" display="../../../../../:b:/t/Public/regpublic/EcgsJyXe7u5BsqmB7yt4PHYB04ZJAsHxtyAL3_RDdpBNzQ" xr:uid="{3E52F3C0-4ABE-40EE-AD11-5FF35DA7EC1F}"/>
    <hyperlink ref="I71" r:id="rId74" display="../../../../../:b:/t/Public/regpublic/EcgsJyXe7u5BsqmB7yt4PHYB04ZJAsHxtyAL3_RDdpBNzQ" xr:uid="{8824F969-553F-4AA8-B120-40F1EC64C550}"/>
    <hyperlink ref="I72" r:id="rId75" display="../../../../../:b:/t/Public/regpublic/EcgsJyXe7u5BsqmB7yt4PHYB04ZJAsHxtyAL3_RDdpBNzQ" xr:uid="{F7700EA0-3E68-45E7-AF37-CF3888544B60}"/>
    <hyperlink ref="I73" r:id="rId76" display="../../../../../:b:/t/Public/regpublic/EcgsJyXe7u5BsqmB7yt4PHYB04ZJAsHxtyAL3_RDdpBNzQ" xr:uid="{5358F541-9B7B-4F7E-A8C2-C0548B2C04BF}"/>
    <hyperlink ref="I74" r:id="rId77" display="../../../../../:b:/t/Public/regpublic/EZSFYWZeDtREqeMl7ap8DqABl89nY6fE7tvLW_CAhKRkKw" xr:uid="{FE46CC8D-59F4-44AD-B9B4-FD75AFD699CB}"/>
    <hyperlink ref="I75" r:id="rId78" display="../../../../../:b:/t/Public/regpublic/EZSFYWZeDtREqeMl7ap8DqABl89nY6fE7tvLW_CAhKRkKw" xr:uid="{3E9BC48F-F745-4DD4-BC07-B7B3A55FB10A}"/>
    <hyperlink ref="I76" r:id="rId79" display="../../../../../:b:/t/Public/regpublic/EZSFYWZeDtREqeMl7ap8DqABl89nY6fE7tvLW_CAhKRkKw" xr:uid="{7110237F-AF07-4AB6-BD40-871C32A4C924}"/>
    <hyperlink ref="I77" r:id="rId80" display="../../../../../:b:/t/Public/regpublic/EZSFYWZeDtREqeMl7ap8DqABl89nY6fE7tvLW_CAhKRkKw" xr:uid="{D569C973-7EF6-45C7-8071-B03DAE546A21}"/>
    <hyperlink ref="I78" r:id="rId81" display="../../../../../:b:/t/Public/regpublic/EZSFYWZeDtREqeMl7ap8DqABl89nY6fE7tvLW_CAhKRkKw" xr:uid="{6511D4EE-3C10-48C9-ABDC-959216A66DF6}"/>
    <hyperlink ref="I82" r:id="rId82" display="../../../../../:b:/t/Public/regpublic/EcgsJyXe7u5BsqmB7yt4PHYB04ZJAsHxtyAL3_RDdpBNzQ" xr:uid="{4A368216-869D-4573-AF0F-3A945A64071B}"/>
    <hyperlink ref="I87" r:id="rId83" display="../../../../../:b:/t/Public/regpublic/EcgsJyXe7u5BsqmB7yt4PHYB04ZJAsHxtyAL3_RDdpBNzQ" xr:uid="{9A8C7B1D-B202-4E7F-8CF0-21BBD247D138}"/>
    <hyperlink ref="I89" r:id="rId84" display="../../../../../:b:/t/Public/regpublic/EcgsJyXe7u5BsqmB7yt4PHYB04ZJAsHxtyAL3_RDdpBNzQ" xr:uid="{35D862DD-056E-45CE-9879-05FF8C98630D}"/>
    <hyperlink ref="I92" r:id="rId85" display="../../../../../:b:/t/Public/regpublic/EaILqqcAnclJuumqb1ZARF0BV7XnpnY638kvPMuua8KKjQ" xr:uid="{7D2F56B0-5F54-46B7-B80C-D7DEB6FEA303}"/>
    <hyperlink ref="I99" r:id="rId86" display="../../../../../:b:/t/Public/regpublic/EcgsJyXe7u5BsqmB7yt4PHYB04ZJAsHxtyAL3_RDdpBNzQ" xr:uid="{27228B4F-7BE2-4D3A-AAB3-599BD5280F33}"/>
    <hyperlink ref="I11" r:id="rId87" display="../../../../../:b:/t/Public/regpublic/ET1GeAUiSMZNqG_p7ioO6QYBHSLHjUt_dCmbiXnUfV6eJg" xr:uid="{3D06B2C9-0490-4F6C-B8BE-11134046AC7C}"/>
    <hyperlink ref="I12" r:id="rId88" display="../../../../../:b:/t/Public/regpublic/Eb3jHFdfmxFJiQS5pjA1kh0B5RVYfdh4HsrfOuJQTYqOEg" xr:uid="{C9C397E1-C2AA-4551-B231-5DB9D9AB7AAF}"/>
    <hyperlink ref="I13" r:id="rId89" display="../../../../../:b:/t/Public/regpublic/Eb3jHFdfmxFJiQS5pjA1kh0B5RVYfdh4HsrfOuJQTYqOEg" xr:uid="{B91ABAB5-C3C1-4EA8-8BBD-12F369109DCC}"/>
    <hyperlink ref="I14" r:id="rId90" display="../../../../../:b:/t/Public/regpublic/Eb3jHFdfmxFJiQS5pjA1kh0B5RVYfdh4HsrfOuJQTYqOEg" xr:uid="{4C398BBE-E21C-4281-980D-F83EFE9771B7}"/>
    <hyperlink ref="I23" r:id="rId91" display="../../../../../:b:/t/Public/regpublic/Eb3jHFdfmxFJiQS5pjA1kh0B5RVYfdh4HsrfOuJQTYqOEg" xr:uid="{34920CD0-DDAB-4AA8-8DEF-03CAC8637B80}"/>
    <hyperlink ref="I24" r:id="rId92" display="../../../../../:b:/t/Public/regpublic/EYAAXlV9KQVArBQZsWpeHgwB7tooutr6YnaFyilk_YxAIw" xr:uid="{CFA944A5-708E-4F6D-802A-28AA22AEADB8}"/>
    <hyperlink ref="I25" r:id="rId93" display="../../../../../:b:/t/Public/regpublic/EWPJ0fhKYDxIgEPfYN7LUtgBZ9-_sFn2GSHN-7kazx1SUw" xr:uid="{28ECCBE7-A230-4D8F-9A5D-7AA0E56CFD46}"/>
    <hyperlink ref="I29" r:id="rId94" display="../../../../../:b:/t/Public/regpublic/EYCYt5JBij9ArAb0L0LIk8cBBbbEcaxnJBc4wfKeCHeCMw" xr:uid="{69F012CB-C195-43F5-ADF9-19955327FB87}"/>
    <hyperlink ref="I30" r:id="rId95" display="../../../../../:b:/t/Public/regpublic/EYCYt5JBij9ArAb0L0LIk8cBBbbEcaxnJBc4wfKeCHeCMw" xr:uid="{070C744A-FC71-483E-97BA-C220096D49CA}"/>
    <hyperlink ref="I31" r:id="rId96" display="../../../../../:b:/t/Public/regpublic/EYCYt5JBij9ArAb0L0LIk8cBBbbEcaxnJBc4wfKeCHeCMw" xr:uid="{45E26847-24E2-42D6-B0AF-76B1F901B727}"/>
    <hyperlink ref="I32" r:id="rId97" display="../../../../../:b:/t/Public/regpublic/EYCYt5JBij9ArAb0L0LIk8cBBbbEcaxnJBc4wfKeCHeCMw" xr:uid="{8C67D0C4-DE9D-4CC9-9058-73CAA2447685}"/>
    <hyperlink ref="I33" r:id="rId98" display="../../../../../:b:/t/Public/regpublic/EYCYt5JBij9ArAb0L0LIk8cBBbbEcaxnJBc4wfKeCHeCMw" xr:uid="{0278248C-CD9F-49D8-83A5-9CD0ACD5E687}"/>
    <hyperlink ref="I34" r:id="rId99" display="../../../../../:b:/t/Public/regpublic/EYCYt5JBij9ArAb0L0LIk8cBBbbEcaxnJBc4wfKeCHeCMw" xr:uid="{41039403-95DD-4304-ADCA-A2ED2B9C3724}"/>
    <hyperlink ref="I52" r:id="rId100" display="../../../../../:b:/t/Public/regpublic/EdFqjjP4zNJFgQJV-a9sYgUBcZWCwq_WngFkrDDWjUWupQ" xr:uid="{069D8BCA-27CF-4459-AD7A-537FB06F05E4}"/>
    <hyperlink ref="I53" r:id="rId101" display="../../../../../:b:/t/Public/regpublic/EQbT2aKpGLVAtYwp5awcsFkB-9QBwhIcGGHg9-9qKn3cHw" xr:uid="{C0AE4553-C837-4CE8-B236-6E81F857F72F}"/>
    <hyperlink ref="I54" r:id="rId102" display="../../../../../:b:/t/Public/regpublic/EbV2OXf1jwRDhcHZcy6u4EoBFUr5lfqHl2UlNUvWWZHbvA" xr:uid="{86BF9DBC-C732-493E-8799-CA33525272EF}"/>
    <hyperlink ref="I55" r:id="rId103" display="../../../../../:b:/t/Public/regpublic/EbV2OXf1jwRDhcHZcy6u4EoBFUr5lfqHl2UlNUvWWZHbvA" xr:uid="{0EED68A5-B47B-428E-B2D9-0D8D45B3C124}"/>
    <hyperlink ref="I56" r:id="rId104" display="../../../../../:b:/t/Public/regpublic/EbV2OXf1jwRDhcHZcy6u4EoBFUr5lfqHl2UlNUvWWZHbvA" xr:uid="{FE5610FB-F58A-4A2E-8B44-1AEAFEE4F5D5}"/>
    <hyperlink ref="I57" r:id="rId105" display="../../../../../:b:/t/Public/regpublic/EbV2OXf1jwRDhcHZcy6u4EoBFUr5lfqHl2UlNUvWWZHbvA" xr:uid="{13844D00-D891-4982-94E5-99087F134591}"/>
    <hyperlink ref="I58" r:id="rId106" display="../../../../../:b:/t/Public/regpublic/EdFqjjP4zNJFgQJV-a9sYgUBcZWCwq_WngFkrDDWjUWupQ" xr:uid="{EDA3A0A3-0EC5-44A1-BB94-241A26003405}"/>
    <hyperlink ref="I59" r:id="rId107" display="../../../../../:b:/t/Public/regpublic/EbV2OXf1jwRDhcHZcy6u4EoBFUr5lfqHl2UlNUvWWZHbvA" xr:uid="{2755E906-C3DC-4F00-B73B-BD88F0E90AF3}"/>
    <hyperlink ref="I60" r:id="rId108" display="../../../../../:b:/t/Public/regpublic/ET1GeAUiSMZNqG_p7ioO6QYBHSLHjUt_dCmbiXnUfV6eJg" xr:uid="{5443584C-19E6-45C2-AA1C-A7CD5DFE1737}"/>
    <hyperlink ref="I62" r:id="rId109" display="../../../../../:b:/t/Public/regpublic/EYAAXlV9KQVArBQZsWpeHgwB7tooutr6YnaFyilk_YxAIw" xr:uid="{7FC990BC-8F09-4C13-9E7E-4568946802DF}"/>
    <hyperlink ref="I63" r:id="rId110" display="../../../../../:b:/t/Public/regpublic/EYCYt5JBij9ArAb0L0LIk8cBBbbEcaxnJBc4wfKeCHeCMw" xr:uid="{337E81A9-8C2F-4E85-A73E-FAEA1BBC2747}"/>
    <hyperlink ref="I79" r:id="rId111" display="../../../../../:b:/t/Public/regpublic/EaCnM5cQ8v5Co29T4SsY79kB57YDnU2auoU30KYpOrQoMA" xr:uid="{04965564-EEC1-4D3A-9C7F-7789E79D67A9}"/>
    <hyperlink ref="I85" r:id="rId112" display="../../../../../:b:/t/Public/regpublic/EUgKPwP6Y9ZOr5V3B0FpBOoBuFNfpJtuazFIIoMewfg3nw" xr:uid="{BD4DBA05-3A37-40D4-86CC-FF0C8A74C162}"/>
    <hyperlink ref="I95" r:id="rId113" display="../../../../../:b:/t/Public/regpublic/EdFqjjP4zNJFgQJV-a9sYgUBcZWCwq_WngFkrDDWjUWupQ" xr:uid="{898D53A0-3965-406C-BC4A-2548FF522A4B}"/>
    <hyperlink ref="I98" r:id="rId114" display="../../../../../:b:/t/Public/regpublic/EYc3sKbP6GlMtbjO9n9h2bMBGk3vD7yi0cIzzUWVfg6Nnw" xr:uid="{853F7C41-D8BA-4BBB-B1CE-34D2D6CCCAC1}"/>
    <hyperlink ref="I105" r:id="rId115" display="../../../../../:b:/t/Public/regpublic/EUgKPwP6Y9ZOr5V3B0FpBOoBuFNfpJtuazFIIoMewfg3nw" xr:uid="{F1FE9835-284F-4F67-8CE3-FE995A0B2AE1}"/>
    <hyperlink ref="I108" r:id="rId116" display="../../../../../:b:/t/Public/regpublic/EYc3sKbP6GlMtbjO9n9h2bMBGk3vD7yi0cIzzUWVfg6Nnw" xr:uid="{E97DADD3-33D9-4844-9584-D0CEB901EE38}"/>
    <hyperlink ref="I109" r:id="rId117" display="../../../../../:b:/t/Public/regpublic/EWKYScVT4v1GuK5_NpJgLycB6FXHXfg-4x33VqoPF-E71Q" xr:uid="{049905C0-9171-4BFF-868D-6914DC0A4FB1}"/>
    <hyperlink ref="I110" r:id="rId118" display="../../../../../:b:/t/Public/regpublic/EWKYScVT4v1GuK5_NpJgLycB6FXHXfg-4x33VqoPF-E71Q" xr:uid="{589C8A43-8225-405D-85BE-A7B8E272BF99}"/>
    <hyperlink ref="I111" r:id="rId119" display="../../../../../:b:/t/Public/regpublic/EWKYScVT4v1GuK5_NpJgLycB6FXHXfg-4x33VqoPF-E71Q" xr:uid="{EFD4439A-3188-4474-96F0-46E262C0D836}"/>
    <hyperlink ref="I112" r:id="rId120" display="../../../../../:b:/t/Public/regpublic/EWKYScVT4v1GuK5_NpJgLycB6FXHXfg-4x33VqoPF-E71Q" xr:uid="{B91C997B-DFBD-4D9A-AE6D-B9DA96E46647}"/>
    <hyperlink ref="J51" r:id="rId121" xr:uid="{E1D57BE4-4A2B-4C67-9BE0-F4ED50F5B337}"/>
    <hyperlink ref="J52" r:id="rId122" xr:uid="{0F9960B5-4FA3-4D46-A343-03A9CE661BD6}"/>
    <hyperlink ref="J58" r:id="rId123" xr:uid="{D2CB8299-6F55-431C-AF02-221C4F8A1749}"/>
    <hyperlink ref="J95" r:id="rId124" xr:uid="{E34A6383-11F3-4C3F-8E5B-293AE000ABB0}"/>
    <hyperlink ref="J96" r:id="rId125" xr:uid="{94A18C1F-8933-4C08-A884-3B548B3E4830}"/>
    <hyperlink ref="J129" r:id="rId126" xr:uid="{F08DA3F6-4C76-4067-8FE3-C631F42F0DDD}"/>
    <hyperlink ref="J130" r:id="rId127" xr:uid="{446AFC07-7E0D-47D5-8B95-0BE34EEEF3BD}"/>
  </hyperlinks>
  <pageMargins left="0.7" right="0.7" top="0.75" bottom="0.75" header="0.3" footer="0.3"/>
  <pageSetup orientation="portrait" r:id="rId128"/>
  <ignoredErrors>
    <ignoredError sqref="AQ109 AQ111:AQ1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EBBF93BDCF44488A8003CC70687449" ma:contentTypeVersion="8" ma:contentTypeDescription="Create a new document." ma:contentTypeScope="" ma:versionID="252f0d3dcb119f81dee675ebe73c83eb">
  <xsd:schema xmlns:xsd="http://www.w3.org/2001/XMLSchema" xmlns:xs="http://www.w3.org/2001/XMLSchema" xmlns:p="http://schemas.microsoft.com/office/2006/metadata/properties" xmlns:ns2="8365960e-de64-4297-8c2f-b38e81fc0f58" xmlns:ns3="912f540d-d409-4b25-9a6c-10b1df9809fd" targetNamespace="http://schemas.microsoft.com/office/2006/metadata/properties" ma:root="true" ma:fieldsID="7f2377f884ccbc61a81eb947d643623e" ns2:_="" ns3:_="">
    <xsd:import namespace="8365960e-de64-4297-8c2f-b38e81fc0f58"/>
    <xsd:import namespace="912f540d-d409-4b25-9a6c-10b1df9809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5960e-de64-4297-8c2f-b38e81fc0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2f540d-d409-4b25-9a6c-10b1df9809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12f540d-d409-4b25-9a6c-10b1df9809fd">
      <UserInfo>
        <DisplayName>SharingLinks.63aa61a2-a87a-43c6-84fe-3ed8a9357806.OrganizationView.6e0474a3-6b37-43b5-8267-81a6f709429c</DisplayName>
        <AccountId>2716</AccountId>
        <AccountType/>
      </UserInfo>
      <UserInfo>
        <DisplayName>SharingLinks.669e99a3-a6ff-46d5-8022-98823700c3de.OrganizationEdit.1dc8844e-e3ed-4be3-854f-39d4fd824602</DisplayName>
        <AccountId>1151</AccountId>
        <AccountType/>
      </UserInfo>
      <UserInfo>
        <DisplayName>Julia Roether</DisplayName>
        <AccountId>336</AccountId>
        <AccountType/>
      </UserInfo>
      <UserInfo>
        <DisplayName>Eric Little</DisplayName>
        <AccountId>90</AccountId>
        <AccountType/>
      </UserInfo>
      <UserInfo>
        <DisplayName>Andrew Dugowson</DisplayName>
        <AccountId>26</AccountId>
        <AccountType/>
      </UserInfo>
      <UserInfo>
        <DisplayName>Robert A Thomas</DisplayName>
        <AccountId>168</AccountId>
        <AccountType/>
      </UserInfo>
      <UserInfo>
        <DisplayName>Eva Molnar</DisplayName>
        <AccountId>363</AccountId>
        <AccountType/>
      </UserInfo>
      <UserInfo>
        <DisplayName>Mirela Patino</DisplayName>
        <AccountId>1968</AccountId>
        <AccountType/>
      </UserInfo>
      <UserInfo>
        <DisplayName>Warren Doty</DisplayName>
        <AccountId>82</AccountId>
        <AccountType/>
      </UserInfo>
      <UserInfo>
        <DisplayName>SharingLinks.a396ce75-4787-4e72-803a-1fa391e4316d.Flexible.1186baf0-4309-4b5e-937c-517e52e46e63</DisplayName>
        <AccountId>2918</AccountId>
        <AccountType/>
      </UserInfo>
      <UserInfo>
        <DisplayName>Candice Gantt</DisplayName>
        <AccountId>29</AccountId>
        <AccountType/>
      </UserInfo>
      <UserInfo>
        <DisplayName>Rebecca Renta-Reyes</DisplayName>
        <AccountId>72</AccountId>
        <AccountType/>
      </UserInfo>
      <UserInfo>
        <DisplayName>Regulatory Communications Visitors</DisplayName>
        <AccountId>324</AccountId>
        <AccountType/>
      </UserInfo>
      <UserInfo>
        <DisplayName>Ernest Diaz</DisplayName>
        <AccountId>2513</AccountId>
        <AccountType/>
      </UserInfo>
      <UserInfo>
        <DisplayName>Felix Oduyemi</DisplayName>
        <AccountId>46</AccountId>
        <AccountType/>
      </UserInfo>
      <UserInfo>
        <DisplayName>Patricia Aguilar</DisplayName>
        <AccountId>3050</AccountId>
        <AccountType/>
      </UserInfo>
      <UserInfo>
        <DisplayName>Erin Childs</DisplayName>
        <AccountId>44</AccountId>
        <AccountType/>
      </UserInfo>
      <UserInfo>
        <DisplayName>Jay Kelly</DisplayName>
        <AccountId>272</AccountId>
        <AccountType/>
      </UserInfo>
      <UserInfo>
        <DisplayName>SharingLinks.a504305f-de08-4f12-94f7-c202351ae3de.OrganizationEdit.d2165e6a-acce-4743-bedb-37b75f5e0549</DisplayName>
        <AccountId>10378</AccountId>
        <AccountType/>
      </UserInfo>
      <UserInfo>
        <DisplayName>Lawrence Tsuei</DisplayName>
        <AccountId>2862</AccountId>
        <AccountType/>
      </UserInfo>
      <UserInfo>
        <DisplayName>Douglas Snow</DisplayName>
        <AccountId>142</AccountId>
        <AccountType/>
      </UserInfo>
      <UserInfo>
        <DisplayName>SharingLinks.b5be61e6-66f0-44fc-9529-6140c4a0a973.OrganizationView.0d228271-080f-4863-8d37-60f2ba3f8519</DisplayName>
        <AccountId>3284</AccountId>
        <AccountType/>
      </UserInfo>
      <UserInfo>
        <DisplayName>SharingLinks.0d0f817b-3e2c-4e98-96ed-267c1399101a.Flexible.a0e89078-467c-4466-b7ad-fe362d641ce3</DisplayName>
        <AccountId>9633</AccountId>
        <AccountType/>
      </UserInfo>
      <UserInfo>
        <DisplayName>SharingLinks.d0eebe64-7494-4207-8613-b67927e08949.OrganizationView.565e0dbe-0e29-45d6-ab58-c3d8e5a6dadb</DisplayName>
        <AccountId>14749</AccountId>
        <AccountType/>
      </UserInfo>
      <UserInfo>
        <DisplayName>SharingLinks.e2fc3520-807a-4ed7-bf42-e2f283ea70b5.OrganizationView.94e2d820-e4e7-48af-9131-737dde0018ac</DisplayName>
        <AccountId>8499</AccountId>
        <AccountType/>
      </UserInfo>
      <UserInfo>
        <DisplayName>SharingLinks.d791eff4-1dc7-43c1-9190-821ef10b74fa.OrganizationEdit.bbc90a55-a570-4044-8153-376c27ae52b0</DisplayName>
        <AccountId>9294</AccountId>
        <AccountType/>
      </UserInfo>
      <UserInfo>
        <DisplayName>David Coher</DisplayName>
        <AccountId>688</AccountId>
        <AccountType/>
      </UserInfo>
      <UserInfo>
        <DisplayName>SharingLinks.c5ccee22-b7c2-4c12-ab77-22e0d0ad1791.OrganizationView.cb962893-6a2d-4908-8a80-f90d160b32a2</DisplayName>
        <AccountId>15261</AccountId>
        <AccountType/>
      </UserInfo>
      <UserInfo>
        <DisplayName>SharingLinks.3d8cfa6c-864f-4e02-90cd-d3a1497d4be2.OrganizationEdit.e3c6be8c-5c79-41d1-857f-b3a167dec98f</DisplayName>
        <AccountId>11120</AccountId>
        <AccountType/>
      </UserInfo>
      <UserInfo>
        <DisplayName>SharingLinks.631c4245-9fd5-45ab-befb-76d38b64b808.Flexible.899b2cac-5df2-4c97-950e-62ac794e6249</DisplayName>
        <AccountId>13687</AccountId>
        <AccountType/>
      </UserInfo>
      <UserInfo>
        <DisplayName>Debra Groves</DisplayName>
        <AccountId>15748</AccountId>
        <AccountType/>
      </UserInfo>
      <UserInfo>
        <DisplayName>Lisa Mau</DisplayName>
        <AccountId>60</AccountId>
        <AccountType/>
      </UserInfo>
      <UserInfo>
        <DisplayName>Russell Archer</DisplayName>
        <AccountId>13394</AccountId>
        <AccountType/>
      </UserInfo>
      <UserInfo>
        <DisplayName>Kristen Yee</DisplayName>
        <AccountId>155</AccountId>
        <AccountType/>
      </UserInfo>
      <UserInfo>
        <DisplayName>Daniel Komula</DisplayName>
        <AccountId>837</AccountId>
        <AccountType/>
      </UserInfo>
      <UserInfo>
        <DisplayName>Gilbert Baligad</DisplayName>
        <AccountId>2239</AccountId>
        <AccountType/>
      </UserInfo>
      <UserInfo>
        <DisplayName>Danielle Black</DisplayName>
        <AccountId>4422</AccountId>
        <AccountType/>
      </UserInfo>
      <UserInfo>
        <DisplayName>Eric N Manmano</DisplayName>
        <AccountId>2947</AccountId>
        <AccountType/>
      </UserInfo>
      <UserInfo>
        <DisplayName>Juliet Zabasajja</DisplayName>
        <AccountId>2153</AccountId>
        <AccountType/>
      </UserInfo>
      <UserInfo>
        <DisplayName>Aida Montoya</DisplayName>
        <AccountId>2117</AccountId>
        <AccountType/>
      </UserInfo>
      <UserInfo>
        <DisplayName>Anabel Villalobos</DisplayName>
        <AccountId>12029</AccountId>
        <AccountType/>
      </UserInfo>
      <UserInfo>
        <DisplayName>Andrew Steffen</DisplayName>
        <AccountId>5652</AccountId>
        <AccountType/>
      </UserInfo>
      <UserInfo>
        <DisplayName>JAEL GURROLA</DisplayName>
        <AccountId>2120</AccountId>
        <AccountType/>
      </UserInfo>
      <UserInfo>
        <DisplayName>Randy T Pham</DisplayName>
        <AccountId>12174</AccountId>
        <AccountType/>
      </UserInfo>
      <UserInfo>
        <DisplayName>Nicholas Petermann</DisplayName>
        <AccountId>2347</AccountId>
        <AccountType/>
      </UserInfo>
      <UserInfo>
        <DisplayName>Annie Hong</DisplayName>
        <AccountId>2463</AccountId>
        <AccountType/>
      </UserInfo>
      <UserInfo>
        <DisplayName>Gayon E. Yip</DisplayName>
        <AccountId>2082</AccountId>
        <AccountType/>
      </UserInfo>
      <UserInfo>
        <DisplayName>Ching Wong</DisplayName>
        <AccountId>2210</AccountId>
        <AccountType/>
      </UserInfo>
      <UserInfo>
        <DisplayName>Naureen Shahjahan</DisplayName>
        <AccountId>2950</AccountId>
        <AccountType/>
      </UserInfo>
      <UserInfo>
        <DisplayName>Albert Leung</DisplayName>
        <AccountId>2933</AccountId>
        <AccountType/>
      </UserInfo>
      <UserInfo>
        <DisplayName>Parker Bennett</DisplayName>
        <AccountId>14263</AccountId>
        <AccountType/>
      </UserInfo>
      <UserInfo>
        <DisplayName>Jordan Dorenfeld</DisplayName>
        <AccountId>12024</AccountId>
        <AccountType/>
      </UserInfo>
      <UserInfo>
        <DisplayName>Johnathan Joseph</DisplayName>
        <AccountId>13817</AccountId>
        <AccountType/>
      </UserInfo>
      <UserInfo>
        <DisplayName>Daniel Wood</DisplayName>
        <AccountId>868</AccountId>
        <AccountType/>
      </UserInfo>
      <UserInfo>
        <DisplayName>David Kato</DisplayName>
        <AccountId>6543</AccountId>
        <AccountType/>
      </UserInfo>
      <UserInfo>
        <DisplayName>Ruxandra Hernandez</DisplayName>
        <AccountId>14482</AccountId>
        <AccountType/>
      </UserInfo>
      <UserInfo>
        <DisplayName>Yun Qing Wang</DisplayName>
        <AccountId>17621</AccountId>
        <AccountType/>
      </UserInfo>
      <UserInfo>
        <DisplayName>Robert A Astenius</DisplayName>
        <AccountId>5070</AccountId>
        <AccountType/>
      </UserInfo>
      <UserInfo>
        <DisplayName>Gregory L Battistone</DisplayName>
        <AccountId>13925</AccountId>
        <AccountType/>
      </UserInfo>
      <UserInfo>
        <DisplayName>Calder Husby</DisplayName>
        <AccountId>14601</AccountId>
        <AccountType/>
      </UserInfo>
      <UserInfo>
        <DisplayName>Leah Haskett</DisplayName>
        <AccountId>12198</AccountId>
        <AccountType/>
      </UserInfo>
      <UserInfo>
        <DisplayName>Olivia Vizcarra</DisplayName>
        <AccountId>2136</AccountId>
        <AccountType/>
      </UserInfo>
      <UserInfo>
        <DisplayName>Tong Zhao</DisplayName>
        <AccountId>17645</AccountId>
        <AccountType/>
      </UserInfo>
      <UserInfo>
        <DisplayName>Robin Partridge</DisplayName>
        <AccountId>7767</AccountId>
        <AccountType/>
      </UserInfo>
      <UserInfo>
        <DisplayName>Jordan Von Almen</DisplayName>
        <AccountId>2115</AccountId>
        <AccountType/>
      </UserInfo>
      <UserInfo>
        <DisplayName>Ajay Sharma</DisplayName>
        <AccountId>2118</AccountId>
        <AccountType/>
      </UserInfo>
      <UserInfo>
        <DisplayName>Etienne G Alcaraz</DisplayName>
        <AccountId>14566</AccountId>
        <AccountType/>
      </UserInfo>
      <UserInfo>
        <DisplayName>Christine A Torres</DisplayName>
        <AccountId>8802</AccountId>
        <AccountType/>
      </UserInfo>
      <UserInfo>
        <DisplayName>Mukurima Muriuki</DisplayName>
        <AccountId>10319</AccountId>
        <AccountType/>
      </UserInfo>
      <UserInfo>
        <DisplayName>David Margeson</DisplayName>
        <AccountId>13027</AccountId>
        <AccountType/>
      </UserInfo>
      <UserInfo>
        <DisplayName>Mark R Bliss</DisplayName>
        <AccountId>4000</AccountId>
        <AccountType/>
      </UserInfo>
      <UserInfo>
        <DisplayName>Yoshinori Goya</DisplayName>
        <AccountId>8479</AccountId>
        <AccountType/>
      </UserInfo>
      <UserInfo>
        <DisplayName>Hilda Mendoza</DisplayName>
        <AccountId>1035</AccountId>
        <AccountType/>
      </UserInfo>
      <UserInfo>
        <DisplayName>Clara Tang</DisplayName>
        <AccountId>14133</AccountId>
        <AccountType/>
      </UserInfo>
      <UserInfo>
        <DisplayName>Joaquin Bermudez</DisplayName>
        <AccountId>12933</AccountId>
        <AccountType/>
      </UserInfo>
      <UserInfo>
        <DisplayName>Brett Erickson</DisplayName>
        <AccountId>2773</AccountId>
        <AccountType/>
      </UserInfo>
      <UserInfo>
        <DisplayName>Florence Leigh</DisplayName>
        <AccountId>4416</AccountId>
        <AccountType/>
      </UserInfo>
      <UserInfo>
        <DisplayName>Naira Kojayan</DisplayName>
        <AccountId>2732</AccountId>
        <AccountType/>
      </UserInfo>
      <UserInfo>
        <DisplayName>Monica A Aguirre</DisplayName>
        <AccountId>9950</AccountId>
        <AccountType/>
      </UserInfo>
      <UserInfo>
        <DisplayName>Judy Chavez</DisplayName>
        <AccountId>2462</AccountId>
        <AccountType/>
      </UserInfo>
      <UserInfo>
        <DisplayName>Spencer Edmiston</DisplayName>
        <AccountId>8744</AccountId>
        <AccountType/>
      </UserInfo>
      <UserInfo>
        <DisplayName>Jiali Jin</DisplayName>
        <AccountId>16931</AccountId>
        <AccountType/>
      </UserInfo>
      <UserInfo>
        <DisplayName>Parth Savani</DisplayName>
        <AccountId>15058</AccountId>
        <AccountType/>
      </UserInfo>
      <UserInfo>
        <DisplayName>Jennifer K Khwajazada</DisplayName>
        <AccountId>12027</AccountId>
        <AccountType/>
      </UserInfo>
      <UserInfo>
        <DisplayName>Albert Yoo</DisplayName>
        <AccountId>12807</AccountId>
        <AccountType/>
      </UserInfo>
      <UserInfo>
        <DisplayName>John Gutierrez</DisplayName>
        <AccountId>2591</AccountId>
        <AccountType/>
      </UserInfo>
      <UserInfo>
        <DisplayName>Ruben Gonzalez</DisplayName>
        <AccountId>12582</AccountId>
        <AccountType/>
      </UserInfo>
      <UserInfo>
        <DisplayName>Teresa Chang</DisplayName>
        <AccountId>706</AccountId>
        <AccountType/>
      </UserInfo>
      <UserInfo>
        <DisplayName>Matthew Volkmor</DisplayName>
        <AccountId>13874</AccountId>
        <AccountType/>
      </UserInfo>
      <UserInfo>
        <DisplayName>Alice Wu</DisplayName>
        <AccountId>14688</AccountId>
        <AccountType/>
      </UserInfo>
      <UserInfo>
        <DisplayName>Joe Herrera</DisplayName>
        <AccountId>2132</AccountId>
        <AccountType/>
      </UserInfo>
      <UserInfo>
        <DisplayName>Laura Regis-Babykin</DisplayName>
        <AccountId>2241</AccountId>
        <AccountType/>
      </UserInfo>
      <UserInfo>
        <DisplayName>Christina Spoolstra</DisplayName>
        <AccountId>2091</AccountId>
        <AccountType/>
      </UserInfo>
      <UserInfo>
        <DisplayName>April Heren</DisplayName>
        <AccountId>3184</AccountId>
        <AccountType/>
      </UserInfo>
      <UserInfo>
        <DisplayName>Sharis Dilanchian</DisplayName>
        <AccountId>14251</AccountId>
        <AccountType/>
      </UserInfo>
      <UserInfo>
        <DisplayName>Ricardo Ison</DisplayName>
        <AccountId>13745</AccountId>
        <AccountType/>
      </UserInfo>
      <UserInfo>
        <DisplayName>Yan Hirata</DisplayName>
        <AccountId>11079</AccountId>
        <AccountType/>
      </UserInfo>
      <UserInfo>
        <DisplayName>Jim Brower</DisplayName>
        <AccountId>2111</AccountId>
        <AccountType/>
      </UserInfo>
      <UserInfo>
        <DisplayName>Maegan Perez</DisplayName>
        <AccountId>2734</AccountId>
        <AccountType/>
      </UserInfo>
      <UserInfo>
        <DisplayName>David Szeto</DisplayName>
        <AccountId>10338</AccountId>
        <AccountType/>
      </UserInfo>
      <UserInfo>
        <DisplayName>Brent Fielder</DisplayName>
        <AccountId>1324</AccountId>
        <AccountType/>
      </UserInfo>
      <UserInfo>
        <DisplayName>Ryan Hayashida</DisplayName>
        <AccountId>11206</AccountId>
        <AccountType/>
      </UserInfo>
      <UserInfo>
        <DisplayName>Michael Castro</DisplayName>
        <AccountId>2242</AccountId>
        <AccountType/>
      </UserInfo>
      <UserInfo>
        <DisplayName>Hatem Kateb</DisplayName>
        <AccountId>2119</AccountId>
        <AccountType/>
      </UserInfo>
      <UserInfo>
        <DisplayName>Allison Bahen</DisplayName>
        <AccountId>2546</AccountId>
        <AccountType/>
      </UserInfo>
      <UserInfo>
        <DisplayName>Alexandre E Gazeau</DisplayName>
        <AccountId>13591</AccountId>
        <AccountType/>
      </UserInfo>
      <UserInfo>
        <DisplayName>Ramona M Ramirez</DisplayName>
        <AccountId>14963</AccountId>
        <AccountType/>
      </UserInfo>
      <UserInfo>
        <DisplayName>Kevin Wan</DisplayName>
        <AccountId>3083</AccountId>
        <AccountType/>
      </UserInfo>
      <UserInfo>
        <DisplayName>Jonathan Ghiloni</DisplayName>
        <AccountId>2114</AccountId>
        <AccountType/>
      </UserInfo>
      <UserInfo>
        <DisplayName>Judith Duong</DisplayName>
        <AccountId>11453</AccountId>
        <AccountType/>
      </UserInfo>
      <UserInfo>
        <DisplayName>Carly R Marceau</DisplayName>
        <AccountId>11078</AccountId>
        <AccountType/>
      </UserInfo>
      <UserInfo>
        <DisplayName>Fabian Abad</DisplayName>
        <AccountId>10798</AccountId>
        <AccountType/>
      </UserInfo>
      <UserInfo>
        <DisplayName>Armando Callanta</DisplayName>
        <AccountId>6010</AccountId>
        <AccountType/>
      </UserInfo>
      <UserInfo>
        <DisplayName>Nathan Parker</DisplayName>
        <AccountId>11780</AccountId>
        <AccountType/>
      </UserInfo>
      <UserInfo>
        <DisplayName>Christian Lim</DisplayName>
        <AccountId>11975</AccountId>
        <AccountType/>
      </UserInfo>
      <UserInfo>
        <DisplayName>Jenifer Gerrick</DisplayName>
        <AccountId>2850</AccountId>
        <AccountType/>
      </UserInfo>
      <UserInfo>
        <DisplayName>Theresa T Le</DisplayName>
        <AccountId>3358</AccountId>
        <AccountType/>
      </UserInfo>
      <UserInfo>
        <DisplayName>Jaswinder Singh</DisplayName>
        <AccountId>13810</AccountId>
        <AccountType/>
      </UserInfo>
      <UserInfo>
        <DisplayName>Dylan Le</DisplayName>
        <AccountId>12028</AccountId>
        <AccountType/>
      </UserInfo>
      <UserInfo>
        <DisplayName>Afshin Ketabi</DisplayName>
        <AccountId>2831</AccountId>
        <AccountType/>
      </UserInfo>
      <UserInfo>
        <DisplayName>Rudy Briseno</DisplayName>
        <AccountId>2124</AccountId>
        <AccountType/>
      </UserInfo>
      <UserInfo>
        <DisplayName>Thomas Pile</DisplayName>
        <AccountId>5076</AccountId>
        <AccountType/>
      </UserInfo>
      <UserInfo>
        <DisplayName>Mitsutaka Saji</DisplayName>
        <AccountId>14695</AccountId>
        <AccountType/>
      </UserInfo>
      <UserInfo>
        <DisplayName>Mac McKinney</DisplayName>
        <AccountId>2271</AccountId>
        <AccountType/>
      </UserInfo>
      <UserInfo>
        <DisplayName>Corinne M Sierzant</DisplayName>
        <AccountId>11532</AccountId>
        <AccountType/>
      </UserInfo>
      <UserInfo>
        <DisplayName>Jose Perez</DisplayName>
        <AccountId>1326</AccountId>
        <AccountType/>
      </UserInfo>
      <UserInfo>
        <DisplayName>Eghosa Obasohan</DisplayName>
        <AccountId>1336</AccountId>
        <AccountType/>
      </UserInfo>
      <UserInfo>
        <DisplayName>Jason Zarraga</DisplayName>
        <AccountId>4507</AccountId>
        <AccountType/>
      </UserInfo>
      <UserInfo>
        <DisplayName>Nancy Trinh</DisplayName>
        <AccountId>12431</AccountId>
        <AccountType/>
      </UserInfo>
      <UserInfo>
        <DisplayName>Joseph Schmitt</DisplayName>
        <AccountId>2746</AccountId>
        <AccountType/>
      </UserInfo>
      <UserInfo>
        <DisplayName>Timothy Condit</DisplayName>
        <AccountId>608</AccountId>
        <AccountType/>
      </UserInfo>
      <UserInfo>
        <DisplayName>Matthew Stumpf</DisplayName>
        <AccountId>1419</AccountId>
        <AccountType/>
      </UserInfo>
      <UserInfo>
        <DisplayName>Karen E Lee</DisplayName>
        <AccountId>6375</AccountId>
        <AccountType/>
      </UserInfo>
      <UserInfo>
        <DisplayName>Douglas Tessler</DisplayName>
        <AccountId>143</AccountId>
        <AccountType/>
      </UserInfo>
      <UserInfo>
        <DisplayName>Teresa Pham</DisplayName>
        <AccountId>12604</AccountId>
        <AccountType/>
      </UserInfo>
      <UserInfo>
        <DisplayName>Jason Bruce</DisplayName>
        <AccountId>2441</AccountId>
        <AccountType/>
      </UserInfo>
      <UserInfo>
        <DisplayName>David Balandran</DisplayName>
        <AccountId>140</AccountId>
        <AccountType/>
      </UserInfo>
      <UserInfo>
        <DisplayName>Kyle Ferree</DisplayName>
        <AccountId>3798</AccountId>
        <AccountType/>
      </UserInfo>
      <UserInfo>
        <DisplayName>BOB BLEDSOE</DisplayName>
        <AccountId>4711</AccountId>
        <AccountType/>
      </UserInfo>
      <UserInfo>
        <DisplayName>Aquanetta Hardy</DisplayName>
        <AccountId>1835</AccountId>
        <AccountType/>
      </UserInfo>
      <UserInfo>
        <DisplayName>Cindy Vidrio</DisplayName>
        <AccountId>5167</AccountId>
        <AccountType/>
      </UserInfo>
      <UserInfo>
        <DisplayName>Savitha Mandi</DisplayName>
        <AccountId>11865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071467-0380-44E9-8000-0B54127C948A}"/>
</file>

<file path=customXml/itemProps2.xml><?xml version="1.0" encoding="utf-8"?>
<ds:datastoreItem xmlns:ds="http://schemas.openxmlformats.org/officeDocument/2006/customXml" ds:itemID="{2925C999-2C7C-42AE-A984-DEEB1F7976D7}">
  <ds:schemaRefs>
    <ds:schemaRef ds:uri="http://purl.org/dc/elements/1.1/"/>
    <ds:schemaRef ds:uri="3ba16ddd-d5f6-4dde-a71d-4d1b796a5e1d"/>
    <ds:schemaRef ds:uri="e45da448-bf9c-43e8-8676-7e88d583ded9"/>
    <ds:schemaRef ds:uri="http://www.w3.org/XML/1998/namespace"/>
    <ds:schemaRef ds:uri="http://schemas.microsoft.com/office/infopath/2007/PartnerControls"/>
    <ds:schemaRef ds:uri="8b53dea2-0b53-4bb6-a2b4-50a02dbb388d"/>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E7C43CB-C286-402F-949A-0BC7E9AE53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Capital RSAR Data -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2025-04-29T20:10:22Z</dcterms:created>
  <dcterms:modified xsi:type="dcterms:W3CDTF">2025-04-30T20:27:19Z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2025-04-29T20:10:38Z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14b1a01f-c60d-4e02-a974-52eaad4bb661</vt:lpwstr>
  </property>
  <property fmtid="{D5CDD505-2E9C-101B-9397-08002B2CF9AE}" pid="8" name="MSIP_Label_bc3dd1c7-2c40-4a31-84b2-bec599b321a0_ContentBits">
    <vt:lpwstr>0</vt:lpwstr>
  </property>
  <property fmtid="{D5CDD505-2E9C-101B-9397-08002B2CF9AE}" pid="9" name="MediaServiceImageTags">
    <vt:lpwstr/>
  </property>
  <property fmtid="{D5CDD505-2E9C-101B-9397-08002B2CF9AE}" pid="10" name="ContentTypeId">
    <vt:lpwstr>0x010100A2EBBF93BDCF44488A8003CC70687449</vt:lpwstr>
  </property>
  <property fmtid="{D5CDD505-2E9C-101B-9397-08002B2CF9AE}" pid="11" name="CofWorkbookId">
    <vt:lpwstr>52abff10-b000-4268-93b9-9d15aaf17baa</vt:lpwstr>
  </property>
</Properties>
</file>