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4001586A-BD64-4D24-9EAE-A431BF113818}" xr6:coauthVersionLast="47" xr6:coauthVersionMax="47" xr10:uidLastSave="{00000000-0000-0000-0000-000000000000}"/>
  <bookViews>
    <workbookView xWindow="-120" yWindow="-120" windowWidth="29040" windowHeight="15720" tabRatio="670" xr2:uid="{EC5321F9-29E7-449F-8EF8-63064744703E}"/>
  </bookViews>
  <sheets>
    <sheet name="2024 O&amp;M RSAR Template" sheetId="40" r:id="rId1"/>
  </sheets>
  <definedNames>
    <definedName name="_xlnm._FilterDatabase" localSheetId="0" hidden="1">'2024 O&amp;M RSAR Template'!$C$6:$BM$125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22" i="40" l="1"/>
  <c r="BG122" i="40"/>
  <c r="Y122" i="40"/>
  <c r="T122" i="40"/>
  <c r="AB122" i="40"/>
  <c r="AG122" i="40" s="1"/>
  <c r="AA122" i="40"/>
  <c r="AF122" i="40" s="1"/>
  <c r="Z122" i="40"/>
  <c r="AE122" i="40" s="1"/>
  <c r="AH122" i="40" l="1"/>
  <c r="AK122" i="40" s="1"/>
  <c r="AJ122" i="40"/>
  <c r="AD122" i="40"/>
  <c r="AI122" i="40" s="1"/>
  <c r="BE125" i="40" l="1"/>
  <c r="BE124" i="40"/>
  <c r="BE123" i="40"/>
  <c r="BE121" i="40"/>
  <c r="BE120" i="40"/>
  <c r="BE119" i="40"/>
  <c r="BE117" i="40"/>
  <c r="BE116" i="40"/>
  <c r="BE115" i="40"/>
  <c r="BE114" i="40"/>
  <c r="BE112" i="40"/>
  <c r="BE111" i="40"/>
  <c r="BE71" i="40"/>
  <c r="BE67" i="40"/>
  <c r="BE66" i="40"/>
  <c r="BE65" i="40"/>
  <c r="BE64" i="40"/>
  <c r="BE57" i="40"/>
  <c r="BE56" i="40"/>
  <c r="BE55" i="40"/>
  <c r="BE54" i="40"/>
  <c r="BE110" i="40"/>
  <c r="BE109" i="40"/>
  <c r="BE108" i="40"/>
  <c r="BE107" i="40"/>
  <c r="BE106" i="40"/>
  <c r="BE105" i="40"/>
  <c r="BE104" i="40"/>
  <c r="BE103" i="40"/>
  <c r="BE102" i="40"/>
  <c r="BE101" i="40"/>
  <c r="BE100" i="40"/>
  <c r="BE99" i="40"/>
  <c r="BE98" i="40"/>
  <c r="BE97" i="40"/>
  <c r="BE96" i="40"/>
  <c r="BE95" i="40"/>
  <c r="BE94" i="40"/>
  <c r="BE93" i="40"/>
  <c r="BE92" i="40"/>
  <c r="BE91" i="40"/>
  <c r="BE90" i="40"/>
  <c r="BE89" i="40"/>
  <c r="BE88" i="40"/>
  <c r="BE87" i="40"/>
  <c r="BE86" i="40"/>
  <c r="BE85" i="40"/>
  <c r="BE84" i="40"/>
  <c r="BE83" i="40"/>
  <c r="BE82" i="40"/>
  <c r="BE81" i="40"/>
  <c r="BE80" i="40"/>
  <c r="BE79" i="40"/>
  <c r="BE78" i="40"/>
  <c r="BE77" i="40"/>
  <c r="BE76" i="40"/>
  <c r="BE75" i="40"/>
  <c r="BE74" i="40"/>
  <c r="BE73" i="40"/>
  <c r="BE72" i="40"/>
  <c r="BE63" i="40"/>
  <c r="BE62" i="40"/>
  <c r="BE61" i="40"/>
  <c r="BE60" i="40"/>
  <c r="BE59" i="40"/>
  <c r="BE58" i="40"/>
  <c r="BE53" i="40"/>
  <c r="BE52" i="40"/>
  <c r="BE51" i="40"/>
  <c r="BE50" i="40"/>
  <c r="BE49" i="40"/>
  <c r="BE48" i="40"/>
  <c r="BE47" i="40"/>
  <c r="BE46" i="40"/>
  <c r="BE45" i="40"/>
  <c r="BE44" i="40"/>
  <c r="BE43" i="40"/>
  <c r="BE42" i="40"/>
  <c r="BE41" i="40"/>
  <c r="BE40" i="40"/>
  <c r="BE38" i="40"/>
  <c r="BE37" i="40"/>
  <c r="BE36" i="40"/>
  <c r="BE35" i="40"/>
  <c r="BE33" i="40"/>
  <c r="BE32" i="40"/>
  <c r="AZ68" i="40"/>
  <c r="AZ31" i="40"/>
  <c r="AZ30" i="40"/>
  <c r="BE30" i="40" s="1"/>
  <c r="AZ29" i="40"/>
  <c r="BE29" i="40" s="1"/>
  <c r="AZ28" i="40"/>
  <c r="BE28" i="40" s="1"/>
  <c r="AZ27" i="40"/>
  <c r="BE27" i="40" s="1"/>
  <c r="AZ26" i="40"/>
  <c r="BE26" i="40" s="1"/>
  <c r="AZ25" i="40"/>
  <c r="BE25" i="40" s="1"/>
  <c r="AZ24" i="40"/>
  <c r="BE24" i="40" s="1"/>
  <c r="AZ23" i="40"/>
  <c r="BE23" i="40" s="1"/>
  <c r="AZ22" i="40"/>
  <c r="BE22" i="40" s="1"/>
  <c r="AZ21" i="40"/>
  <c r="BE21" i="40" s="1"/>
  <c r="AZ20" i="40"/>
  <c r="BE20" i="40" s="1"/>
  <c r="AZ19" i="40"/>
  <c r="BE19" i="40" s="1"/>
  <c r="AZ18" i="40"/>
  <c r="BE18" i="40" s="1"/>
  <c r="AZ17" i="40"/>
  <c r="BE17" i="40" s="1"/>
  <c r="AZ16" i="40"/>
  <c r="BE16" i="40" s="1"/>
  <c r="AZ15" i="40"/>
  <c r="BE15" i="40" s="1"/>
  <c r="AZ14" i="40"/>
  <c r="BE14" i="40" s="1"/>
  <c r="AZ13" i="40"/>
  <c r="BE13" i="40" s="1"/>
  <c r="AZ12" i="40"/>
  <c r="BE12" i="40" s="1"/>
  <c r="AZ11" i="40"/>
  <c r="BE11" i="40" s="1"/>
  <c r="AZ10" i="40"/>
  <c r="BE10" i="40" s="1"/>
  <c r="AZ9" i="40"/>
  <c r="BE9" i="40" s="1"/>
  <c r="AZ8" i="40"/>
  <c r="BE8" i="40" s="1"/>
  <c r="AZ7" i="40"/>
  <c r="BE7" i="40" s="1"/>
  <c r="AZ34" i="40"/>
  <c r="BE34" i="40" s="1"/>
  <c r="AC58" i="40" l="1"/>
  <c r="AJ58" i="40" l="1"/>
  <c r="Y57" i="40"/>
  <c r="AC57" i="40"/>
  <c r="AJ57" i="40" l="1"/>
  <c r="BG8" i="40"/>
  <c r="BG9" i="40"/>
  <c r="BG10" i="40"/>
  <c r="BG11" i="40"/>
  <c r="BG12" i="40"/>
  <c r="BG13" i="40"/>
  <c r="BG14" i="40"/>
  <c r="BG15" i="40"/>
  <c r="BG16" i="40"/>
  <c r="BG17" i="40"/>
  <c r="BG18" i="40"/>
  <c r="BG19" i="40"/>
  <c r="BG20" i="40"/>
  <c r="BG21" i="40"/>
  <c r="BG22" i="40"/>
  <c r="BG23" i="40"/>
  <c r="BG24" i="40"/>
  <c r="BG25" i="40"/>
  <c r="BG26" i="40"/>
  <c r="BG27" i="40"/>
  <c r="BG28" i="40"/>
  <c r="BG29" i="40"/>
  <c r="BG30" i="40"/>
  <c r="BG32" i="40"/>
  <c r="BG33" i="40"/>
  <c r="BG34" i="40"/>
  <c r="BG35" i="40"/>
  <c r="BG36" i="40"/>
  <c r="BG37" i="40"/>
  <c r="BG38" i="40"/>
  <c r="BG40" i="40"/>
  <c r="BG41" i="40"/>
  <c r="BG42" i="40"/>
  <c r="BG43" i="40"/>
  <c r="BG44" i="40"/>
  <c r="BG45" i="40"/>
  <c r="BG46" i="40"/>
  <c r="BG47" i="40"/>
  <c r="BG48" i="40"/>
  <c r="BG49" i="40"/>
  <c r="BG50" i="40"/>
  <c r="BG51" i="40"/>
  <c r="BG52" i="40"/>
  <c r="BG53" i="40"/>
  <c r="BG54" i="40"/>
  <c r="BG55" i="40"/>
  <c r="BG56" i="40"/>
  <c r="BG57" i="40"/>
  <c r="BG58" i="40"/>
  <c r="BG59" i="40"/>
  <c r="BG60" i="40"/>
  <c r="BG61" i="40"/>
  <c r="BG62" i="40"/>
  <c r="BG63" i="40"/>
  <c r="BG64" i="40"/>
  <c r="BG65" i="40"/>
  <c r="BG66" i="40"/>
  <c r="BG67" i="40"/>
  <c r="BG71" i="40"/>
  <c r="BG72" i="40"/>
  <c r="BG73" i="40"/>
  <c r="BG74" i="40"/>
  <c r="BG75" i="40"/>
  <c r="BG76" i="40"/>
  <c r="BG77" i="40"/>
  <c r="BG78" i="40"/>
  <c r="BG79" i="40"/>
  <c r="BG80" i="40"/>
  <c r="BG81" i="40"/>
  <c r="BG82" i="40"/>
  <c r="BG83" i="40"/>
  <c r="BG84" i="40"/>
  <c r="BG85" i="40"/>
  <c r="BG86" i="40"/>
  <c r="BG87" i="40"/>
  <c r="BG88" i="40"/>
  <c r="BG89" i="40"/>
  <c r="BG90" i="40"/>
  <c r="BG91" i="40"/>
  <c r="BG92" i="40"/>
  <c r="BG93" i="40"/>
  <c r="BG94" i="40"/>
  <c r="BG95" i="40"/>
  <c r="BG96" i="40"/>
  <c r="BG97" i="40"/>
  <c r="BG98" i="40"/>
  <c r="BG99" i="40"/>
  <c r="BG100" i="40"/>
  <c r="BG101" i="40"/>
  <c r="BG102" i="40"/>
  <c r="BG103" i="40"/>
  <c r="BG104" i="40"/>
  <c r="BG105" i="40"/>
  <c r="BG106" i="40"/>
  <c r="BG107" i="40"/>
  <c r="BG108" i="40"/>
  <c r="BG109" i="40"/>
  <c r="BG110" i="40"/>
  <c r="BG111" i="40"/>
  <c r="BG112" i="40"/>
  <c r="BG114" i="40"/>
  <c r="BG115" i="40"/>
  <c r="BG116" i="40"/>
  <c r="BG117" i="40"/>
  <c r="BG119" i="40"/>
  <c r="BG120" i="40"/>
  <c r="BG121" i="40"/>
  <c r="BG123" i="40"/>
  <c r="BG124" i="40"/>
  <c r="BG125" i="40"/>
  <c r="BG7" i="40"/>
  <c r="AZ118" i="40" l="1"/>
  <c r="BE118" i="40" s="1"/>
  <c r="BG118" i="40" s="1"/>
  <c r="AC10" i="40" l="1"/>
  <c r="AC69" i="40"/>
  <c r="AC31" i="40"/>
  <c r="AC59" i="40"/>
  <c r="AC82" i="40"/>
  <c r="AC70" i="40"/>
  <c r="AJ70" i="40" l="1"/>
  <c r="AJ82" i="40"/>
  <c r="AJ59" i="40"/>
  <c r="AJ31" i="40"/>
  <c r="AJ69" i="40"/>
  <c r="AJ10" i="40"/>
  <c r="AC91" i="40"/>
  <c r="AC68" i="40"/>
  <c r="AC36" i="40"/>
  <c r="AC100" i="40"/>
  <c r="AC49" i="40"/>
  <c r="AC32" i="40"/>
  <c r="AC34" i="40"/>
  <c r="AC33" i="40"/>
  <c r="AC97" i="40"/>
  <c r="AC120" i="40"/>
  <c r="AC96" i="40"/>
  <c r="AC65" i="40"/>
  <c r="AC40" i="40"/>
  <c r="AC81" i="40"/>
  <c r="AC73" i="40"/>
  <c r="AC64" i="40"/>
  <c r="AC43" i="40"/>
  <c r="AC27" i="40"/>
  <c r="AC52" i="40"/>
  <c r="AH10" i="40"/>
  <c r="AK10" i="40" s="1"/>
  <c r="AC51" i="40"/>
  <c r="AC47" i="40"/>
  <c r="AC29" i="40"/>
  <c r="AC76" i="40"/>
  <c r="AC111" i="40"/>
  <c r="AC108" i="40"/>
  <c r="AC30" i="40"/>
  <c r="AC75" i="40"/>
  <c r="AC74" i="40"/>
  <c r="AC121" i="40"/>
  <c r="AC48" i="40"/>
  <c r="AC117" i="40"/>
  <c r="AC112" i="40"/>
  <c r="AC85" i="40"/>
  <c r="AC28" i="40"/>
  <c r="AC124" i="40"/>
  <c r="AC95" i="40"/>
  <c r="AC86" i="40"/>
  <c r="AC19" i="40"/>
  <c r="AC94" i="40"/>
  <c r="AC93" i="40"/>
  <c r="AC12" i="40"/>
  <c r="AC11" i="40"/>
  <c r="AC98" i="40"/>
  <c r="AH31" i="40"/>
  <c r="AK31" i="40" s="1"/>
  <c r="AC78" i="40"/>
  <c r="AC107" i="40"/>
  <c r="AC106" i="40"/>
  <c r="AC92" i="40"/>
  <c r="AC26" i="40"/>
  <c r="AC77" i="40"/>
  <c r="AC37" i="40"/>
  <c r="AC87" i="40"/>
  <c r="AC88" i="40"/>
  <c r="AC116" i="40"/>
  <c r="AC67" i="40"/>
  <c r="AC66" i="40"/>
  <c r="AC50" i="40"/>
  <c r="AC123" i="40"/>
  <c r="AC99" i="40"/>
  <c r="AC72" i="40"/>
  <c r="AC56" i="40"/>
  <c r="AC79" i="40"/>
  <c r="AC71" i="40"/>
  <c r="AC63" i="40"/>
  <c r="AC62" i="40"/>
  <c r="AC38" i="40"/>
  <c r="AC61" i="40"/>
  <c r="AC53" i="40"/>
  <c r="AC115" i="40"/>
  <c r="AC119" i="40"/>
  <c r="AC39" i="40"/>
  <c r="AC113" i="40"/>
  <c r="AC80" i="40"/>
  <c r="AC118" i="40"/>
  <c r="AC125" i="40"/>
  <c r="AC101" i="40"/>
  <c r="AC84" i="40"/>
  <c r="AC83" i="40"/>
  <c r="AC35" i="40"/>
  <c r="AC114" i="40"/>
  <c r="AH82" i="40"/>
  <c r="AK82" i="40" s="1"/>
  <c r="AH70" i="40"/>
  <c r="AK70" i="40" s="1"/>
  <c r="AH69" i="40"/>
  <c r="AK69" i="40" s="1"/>
  <c r="AH81" i="40" l="1"/>
  <c r="AK81" i="40" s="1"/>
  <c r="AJ81" i="40"/>
  <c r="AH40" i="40"/>
  <c r="AK40" i="40" s="1"/>
  <c r="AJ40" i="40"/>
  <c r="AH62" i="40"/>
  <c r="AK62" i="40" s="1"/>
  <c r="AJ62" i="40"/>
  <c r="AJ121" i="40"/>
  <c r="AJ66" i="40"/>
  <c r="AJ116" i="40"/>
  <c r="AJ88" i="40"/>
  <c r="AH77" i="40"/>
  <c r="AK77" i="40" s="1"/>
  <c r="AJ77" i="40"/>
  <c r="AH39" i="40"/>
  <c r="AK39" i="40" s="1"/>
  <c r="AJ39" i="40"/>
  <c r="AH50" i="40"/>
  <c r="AK50" i="40" s="1"/>
  <c r="AJ50" i="40"/>
  <c r="AH74" i="40"/>
  <c r="AK74" i="40" s="1"/>
  <c r="AJ74" i="40"/>
  <c r="AH67" i="40"/>
  <c r="AK67" i="40" s="1"/>
  <c r="AJ67" i="40"/>
  <c r="AH108" i="40"/>
  <c r="AK108" i="40" s="1"/>
  <c r="AJ108" i="40"/>
  <c r="AH64" i="40"/>
  <c r="AK64" i="40" s="1"/>
  <c r="AJ64" i="40"/>
  <c r="AH73" i="40"/>
  <c r="AK73" i="40" s="1"/>
  <c r="AJ73" i="40"/>
  <c r="AH75" i="40"/>
  <c r="AK75" i="40" s="1"/>
  <c r="AJ75" i="40"/>
  <c r="AJ65" i="40"/>
  <c r="AH120" i="40"/>
  <c r="AK120" i="40" s="1"/>
  <c r="AJ120" i="40"/>
  <c r="AJ98" i="40"/>
  <c r="AJ68" i="40"/>
  <c r="AJ119" i="40"/>
  <c r="AH11" i="40"/>
  <c r="AK11" i="40" s="1"/>
  <c r="AJ11" i="40"/>
  <c r="AH91" i="40"/>
  <c r="AK91" i="40" s="1"/>
  <c r="AJ91" i="40"/>
  <c r="AH115" i="40"/>
  <c r="AK115" i="40" s="1"/>
  <c r="AJ115" i="40"/>
  <c r="AH12" i="40"/>
  <c r="AK12" i="40" s="1"/>
  <c r="AJ12" i="40"/>
  <c r="AH53" i="40"/>
  <c r="AK53" i="40" s="1"/>
  <c r="AJ53" i="40"/>
  <c r="AH93" i="40"/>
  <c r="AK93" i="40" s="1"/>
  <c r="AJ93" i="40"/>
  <c r="AH30" i="40"/>
  <c r="AK30" i="40" s="1"/>
  <c r="AJ30" i="40"/>
  <c r="AH61" i="40"/>
  <c r="AK61" i="40" s="1"/>
  <c r="AJ61" i="40"/>
  <c r="AJ94" i="40"/>
  <c r="AJ114" i="40"/>
  <c r="AJ38" i="40"/>
  <c r="AH87" i="40"/>
  <c r="AK87" i="40" s="1"/>
  <c r="AJ87" i="40"/>
  <c r="AH19" i="40"/>
  <c r="AK19" i="40" s="1"/>
  <c r="AJ19" i="40"/>
  <c r="AJ111" i="40"/>
  <c r="AH96" i="40"/>
  <c r="AK96" i="40" s="1"/>
  <c r="AJ96" i="40"/>
  <c r="AH35" i="40"/>
  <c r="AK35" i="40" s="1"/>
  <c r="AJ35" i="40"/>
  <c r="AH37" i="40"/>
  <c r="AK37" i="40" s="1"/>
  <c r="AJ37" i="40"/>
  <c r="AH86" i="40"/>
  <c r="AK86" i="40" s="1"/>
  <c r="AJ86" i="40"/>
  <c r="AJ76" i="40"/>
  <c r="AH83" i="40"/>
  <c r="AK83" i="40" s="1"/>
  <c r="AJ83" i="40"/>
  <c r="AJ63" i="40"/>
  <c r="AH95" i="40"/>
  <c r="AK95" i="40" s="1"/>
  <c r="AJ95" i="40"/>
  <c r="AH29" i="40"/>
  <c r="AK29" i="40" s="1"/>
  <c r="AJ29" i="40"/>
  <c r="AH97" i="40"/>
  <c r="AK97" i="40" s="1"/>
  <c r="AJ97" i="40"/>
  <c r="AJ84" i="40"/>
  <c r="AH71" i="40"/>
  <c r="AK71" i="40" s="1"/>
  <c r="AJ71" i="40"/>
  <c r="AH26" i="40"/>
  <c r="AK26" i="40" s="1"/>
  <c r="AJ26" i="40"/>
  <c r="AH124" i="40"/>
  <c r="AK124" i="40" s="1"/>
  <c r="AJ124" i="40"/>
  <c r="AH47" i="40"/>
  <c r="AK47" i="40" s="1"/>
  <c r="AJ47" i="40"/>
  <c r="AH33" i="40"/>
  <c r="AK33" i="40" s="1"/>
  <c r="AJ33" i="40"/>
  <c r="AJ101" i="40"/>
  <c r="AH79" i="40"/>
  <c r="AK79" i="40" s="1"/>
  <c r="AJ79" i="40"/>
  <c r="AH92" i="40"/>
  <c r="AK92" i="40" s="1"/>
  <c r="AJ92" i="40"/>
  <c r="AH28" i="40"/>
  <c r="AK28" i="40" s="1"/>
  <c r="AJ28" i="40"/>
  <c r="AJ51" i="40"/>
  <c r="AH34" i="40"/>
  <c r="AK34" i="40" s="1"/>
  <c r="AJ34" i="40"/>
  <c r="AJ125" i="40"/>
  <c r="AH56" i="40"/>
  <c r="AK56" i="40" s="1"/>
  <c r="AJ56" i="40"/>
  <c r="AJ106" i="40"/>
  <c r="AH85" i="40"/>
  <c r="AK85" i="40" s="1"/>
  <c r="AJ85" i="40"/>
  <c r="AH32" i="40"/>
  <c r="AK32" i="40" s="1"/>
  <c r="AJ32" i="40"/>
  <c r="AH118" i="40"/>
  <c r="AK118" i="40" s="1"/>
  <c r="AJ118" i="40"/>
  <c r="AH72" i="40"/>
  <c r="AK72" i="40" s="1"/>
  <c r="AJ72" i="40"/>
  <c r="AH107" i="40"/>
  <c r="AK107" i="40" s="1"/>
  <c r="AJ107" i="40"/>
  <c r="AH112" i="40"/>
  <c r="AK112" i="40" s="1"/>
  <c r="AJ112" i="40"/>
  <c r="AH52" i="40"/>
  <c r="AK52" i="40" s="1"/>
  <c r="AJ52" i="40"/>
  <c r="AH49" i="40"/>
  <c r="AK49" i="40" s="1"/>
  <c r="AJ49" i="40"/>
  <c r="AJ80" i="40"/>
  <c r="AJ99" i="40"/>
  <c r="AJ78" i="40"/>
  <c r="AH117" i="40"/>
  <c r="AK117" i="40" s="1"/>
  <c r="AJ117" i="40"/>
  <c r="AJ27" i="40"/>
  <c r="AH100" i="40"/>
  <c r="AK100" i="40" s="1"/>
  <c r="AJ100" i="40"/>
  <c r="AJ113" i="40"/>
  <c r="AH123" i="40"/>
  <c r="AK123" i="40" s="1"/>
  <c r="AJ123" i="40"/>
  <c r="AH48" i="40"/>
  <c r="AK48" i="40" s="1"/>
  <c r="AJ48" i="40"/>
  <c r="AH43" i="40"/>
  <c r="AK43" i="40" s="1"/>
  <c r="AJ43" i="40"/>
  <c r="AH36" i="40"/>
  <c r="AK36" i="40" s="1"/>
  <c r="AJ36" i="40"/>
  <c r="AH51" i="40"/>
  <c r="AK51" i="40" s="1"/>
  <c r="AH68" i="40"/>
  <c r="AK68" i="40" s="1"/>
  <c r="AH65" i="40"/>
  <c r="AK65" i="40" s="1"/>
  <c r="AH76" i="40"/>
  <c r="AK76" i="40" s="1"/>
  <c r="AH27" i="40"/>
  <c r="AK27" i="40" s="1"/>
  <c r="AH111" i="40"/>
  <c r="AK111" i="40" s="1"/>
  <c r="AH121" i="40"/>
  <c r="AK121" i="40" s="1"/>
  <c r="AH84" i="40"/>
  <c r="AK84" i="40" s="1"/>
  <c r="AH113" i="40"/>
  <c r="AK113" i="40" s="1"/>
  <c r="AH99" i="40"/>
  <c r="AK99" i="40" s="1"/>
  <c r="AH125" i="40"/>
  <c r="AK125" i="40" s="1"/>
  <c r="AH63" i="40"/>
  <c r="AK63" i="40" s="1"/>
  <c r="AH94" i="40"/>
  <c r="AK94" i="40" s="1"/>
  <c r="AH98" i="40"/>
  <c r="AK98" i="40" s="1"/>
  <c r="AH66" i="40"/>
  <c r="AK66" i="40" s="1"/>
  <c r="AH101" i="40"/>
  <c r="AK101" i="40" s="1"/>
  <c r="AH88" i="40"/>
  <c r="AK88" i="40" s="1"/>
  <c r="AH78" i="40"/>
  <c r="AK78" i="40" s="1"/>
  <c r="AH38" i="40"/>
  <c r="AK38" i="40" s="1"/>
  <c r="AH116" i="40"/>
  <c r="AK116" i="40" s="1"/>
  <c r="AH114" i="40"/>
  <c r="AK114" i="40" s="1"/>
  <c r="AH80" i="40"/>
  <c r="AK80" i="40" s="1"/>
  <c r="AH106" i="40"/>
  <c r="AK106" i="40" s="1"/>
  <c r="AH119" i="40"/>
  <c r="AK119" i="40" s="1"/>
  <c r="AB8" i="40" l="1"/>
  <c r="AG8" i="40" s="1"/>
  <c r="AB9" i="40"/>
  <c r="AG9" i="40" s="1"/>
  <c r="AB13" i="40"/>
  <c r="AG13" i="40" s="1"/>
  <c r="AB14" i="40"/>
  <c r="AG14" i="40" s="1"/>
  <c r="AB15" i="40"/>
  <c r="AG15" i="40" s="1"/>
  <c r="AB16" i="40"/>
  <c r="AG16" i="40" s="1"/>
  <c r="AB17" i="40"/>
  <c r="AG17" i="40" s="1"/>
  <c r="AB18" i="40"/>
  <c r="AG18" i="40" s="1"/>
  <c r="AB20" i="40"/>
  <c r="AG20" i="40" s="1"/>
  <c r="AB21" i="40"/>
  <c r="AG21" i="40" s="1"/>
  <c r="AB22" i="40"/>
  <c r="AG22" i="40" s="1"/>
  <c r="AB23" i="40"/>
  <c r="AG23" i="40" s="1"/>
  <c r="AB24" i="40"/>
  <c r="AG24" i="40" s="1"/>
  <c r="AB25" i="40"/>
  <c r="AG25" i="40" s="1"/>
  <c r="AB41" i="40"/>
  <c r="AG41" i="40" s="1"/>
  <c r="AB42" i="40"/>
  <c r="AG42" i="40" s="1"/>
  <c r="AB44" i="40"/>
  <c r="AG44" i="40" s="1"/>
  <c r="AB45" i="40"/>
  <c r="AG45" i="40" s="1"/>
  <c r="AB46" i="40"/>
  <c r="AG46" i="40" s="1"/>
  <c r="AB54" i="40"/>
  <c r="AG54" i="40" s="1"/>
  <c r="AB55" i="40"/>
  <c r="AG55" i="40" s="1"/>
  <c r="AB57" i="40"/>
  <c r="AG57" i="40" s="1"/>
  <c r="AB58" i="40"/>
  <c r="AG58" i="40" s="1"/>
  <c r="AB59" i="40"/>
  <c r="AG59" i="40" s="1"/>
  <c r="AB60" i="40"/>
  <c r="AG60" i="40" s="1"/>
  <c r="AB69" i="40"/>
  <c r="AG69" i="40" s="1"/>
  <c r="AB70" i="40"/>
  <c r="AG70" i="40" s="1"/>
  <c r="AB82" i="40"/>
  <c r="AG82" i="40" s="1"/>
  <c r="AB89" i="40"/>
  <c r="AG89" i="40" s="1"/>
  <c r="AB90" i="40"/>
  <c r="AG90" i="40" s="1"/>
  <c r="AB102" i="40"/>
  <c r="AG102" i="40" s="1"/>
  <c r="AB103" i="40"/>
  <c r="AG103" i="40" s="1"/>
  <c r="AB104" i="40"/>
  <c r="AG104" i="40" s="1"/>
  <c r="AB105" i="40"/>
  <c r="AG105" i="40" s="1"/>
  <c r="AB109" i="40"/>
  <c r="AG109" i="40" s="1"/>
  <c r="AB110" i="40"/>
  <c r="AG110" i="40" s="1"/>
  <c r="AB7" i="40"/>
  <c r="AG7" i="40" s="1"/>
  <c r="T10" i="40" l="1"/>
  <c r="AC89" i="40" l="1"/>
  <c r="AC90" i="40"/>
  <c r="AC110" i="40"/>
  <c r="AC109" i="40"/>
  <c r="AC60" i="40"/>
  <c r="AC55" i="40"/>
  <c r="AC54" i="40"/>
  <c r="AC103" i="40"/>
  <c r="AC104" i="40"/>
  <c r="AC105" i="40"/>
  <c r="AC102" i="40"/>
  <c r="AC41" i="40"/>
  <c r="AC42" i="40"/>
  <c r="AC8" i="40"/>
  <c r="AC9" i="40"/>
  <c r="AC44" i="40"/>
  <c r="AC46" i="40"/>
  <c r="AC45" i="40"/>
  <c r="AC17" i="40"/>
  <c r="AC18" i="40"/>
  <c r="AC13" i="40"/>
  <c r="AC14" i="40"/>
  <c r="AC15" i="40"/>
  <c r="AC16" i="40"/>
  <c r="AC24" i="40"/>
  <c r="AC22" i="40"/>
  <c r="AC23" i="40"/>
  <c r="AC25" i="40"/>
  <c r="AC20" i="40"/>
  <c r="AC21" i="40"/>
  <c r="AB33" i="40"/>
  <c r="AG33" i="40" s="1"/>
  <c r="AB78" i="40"/>
  <c r="AG78" i="40" s="1"/>
  <c r="AB94" i="40"/>
  <c r="AG94" i="40" s="1"/>
  <c r="AB76" i="40"/>
  <c r="AG76" i="40" s="1"/>
  <c r="AB85" i="40"/>
  <c r="AG85" i="40" s="1"/>
  <c r="AB111" i="40"/>
  <c r="AG111" i="40" s="1"/>
  <c r="AB47" i="40"/>
  <c r="AG47" i="40" s="1"/>
  <c r="AB107" i="40"/>
  <c r="AG107" i="40" s="1"/>
  <c r="AB37" i="40"/>
  <c r="AG37" i="40" s="1"/>
  <c r="AB65" i="40"/>
  <c r="AG65" i="40" s="1"/>
  <c r="AB75" i="40"/>
  <c r="AG75" i="40" s="1"/>
  <c r="AB74" i="40"/>
  <c r="AG74" i="40" s="1"/>
  <c r="AB67" i="40"/>
  <c r="AG67" i="40" s="1"/>
  <c r="AB123" i="40"/>
  <c r="AG123" i="40" s="1"/>
  <c r="AB91" i="40"/>
  <c r="AG91" i="40" s="1"/>
  <c r="AB64" i="40"/>
  <c r="AG64" i="40" s="1"/>
  <c r="AB95" i="40"/>
  <c r="AG95" i="40" s="1"/>
  <c r="AB77" i="40"/>
  <c r="AG77" i="40" s="1"/>
  <c r="AB99" i="40"/>
  <c r="AG99" i="40" s="1"/>
  <c r="AB86" i="40"/>
  <c r="AG86" i="40" s="1"/>
  <c r="AB113" i="40"/>
  <c r="AG113" i="40" s="1"/>
  <c r="AB120" i="40"/>
  <c r="AG120" i="40" s="1"/>
  <c r="AB26" i="40"/>
  <c r="AG26" i="40" s="1"/>
  <c r="AB38" i="40"/>
  <c r="AG38" i="40" s="1"/>
  <c r="AB79" i="40"/>
  <c r="AG79" i="40" s="1"/>
  <c r="AB106" i="40"/>
  <c r="AG106" i="40" s="1"/>
  <c r="AB84" i="40"/>
  <c r="AG84" i="40" s="1"/>
  <c r="AB43" i="40"/>
  <c r="AG43" i="40" s="1"/>
  <c r="AB112" i="40"/>
  <c r="AG112" i="40" s="1"/>
  <c r="AB116" i="40"/>
  <c r="AG116" i="40" s="1"/>
  <c r="AB12" i="40"/>
  <c r="AG12" i="40" s="1"/>
  <c r="AB68" i="40"/>
  <c r="AG68" i="40" s="1"/>
  <c r="AB49" i="40"/>
  <c r="AG49" i="40" s="1"/>
  <c r="AB53" i="40"/>
  <c r="AG53" i="40" s="1"/>
  <c r="AB80" i="40"/>
  <c r="AG80" i="40" s="1"/>
  <c r="AB63" i="40"/>
  <c r="AG63" i="40" s="1"/>
  <c r="AB88" i="40"/>
  <c r="AG88" i="40" s="1"/>
  <c r="AB83" i="40"/>
  <c r="AG83" i="40" s="1"/>
  <c r="AB124" i="40"/>
  <c r="AG124" i="40" s="1"/>
  <c r="AB117" i="40"/>
  <c r="AG117" i="40" s="1"/>
  <c r="AB31" i="40"/>
  <c r="AG31" i="40" s="1"/>
  <c r="AB96" i="40"/>
  <c r="AG96" i="40" s="1"/>
  <c r="AB97" i="40"/>
  <c r="AG97" i="40" s="1"/>
  <c r="AB121" i="40"/>
  <c r="AG121" i="40" s="1"/>
  <c r="AB35" i="40"/>
  <c r="AG35" i="40" s="1"/>
  <c r="AB73" i="40"/>
  <c r="AG73" i="40" s="1"/>
  <c r="AB27" i="40"/>
  <c r="AG27" i="40" s="1"/>
  <c r="AB93" i="40"/>
  <c r="AG93" i="40" s="1"/>
  <c r="AB39" i="40"/>
  <c r="AG39" i="40" s="1"/>
  <c r="AB125" i="40"/>
  <c r="AG125" i="40" s="1"/>
  <c r="AB108" i="40"/>
  <c r="AG108" i="40" s="1"/>
  <c r="AB34" i="40"/>
  <c r="AG34" i="40" s="1"/>
  <c r="AB19" i="40"/>
  <c r="AG19" i="40" s="1"/>
  <c r="AB48" i="40"/>
  <c r="AG48" i="40" s="1"/>
  <c r="AB81" i="40"/>
  <c r="AG81" i="40" s="1"/>
  <c r="AB10" i="40"/>
  <c r="AG10" i="40" s="1"/>
  <c r="AB101" i="40"/>
  <c r="AG101" i="40" s="1"/>
  <c r="AB52" i="40"/>
  <c r="AG52" i="40" s="1"/>
  <c r="AB11" i="40"/>
  <c r="AG11" i="40" s="1"/>
  <c r="AB32" i="40"/>
  <c r="AG32" i="40" s="1"/>
  <c r="AB71" i="40"/>
  <c r="AG71" i="40" s="1"/>
  <c r="AB56" i="40"/>
  <c r="AG56" i="40" s="1"/>
  <c r="AB62" i="40"/>
  <c r="AG62" i="40" s="1"/>
  <c r="AB92" i="40"/>
  <c r="AG92" i="40" s="1"/>
  <c r="AB30" i="40"/>
  <c r="AG30" i="40" s="1"/>
  <c r="AB29" i="40"/>
  <c r="AG29" i="40" s="1"/>
  <c r="AB115" i="40"/>
  <c r="AG115" i="40" s="1"/>
  <c r="AB66" i="40"/>
  <c r="AG66" i="40" s="1"/>
  <c r="AB51" i="40"/>
  <c r="AB40" i="40"/>
  <c r="AG40" i="40" s="1"/>
  <c r="AB119" i="40"/>
  <c r="AG119" i="40" s="1"/>
  <c r="AB98" i="40"/>
  <c r="AG98" i="40" s="1"/>
  <c r="AB87" i="40"/>
  <c r="AG87" i="40" s="1"/>
  <c r="AB72" i="40"/>
  <c r="AG72" i="40" s="1"/>
  <c r="AB100" i="40"/>
  <c r="AG100" i="40" s="1"/>
  <c r="AB28" i="40"/>
  <c r="AG28" i="40" s="1"/>
  <c r="AB114" i="40"/>
  <c r="AG114" i="40" s="1"/>
  <c r="AB61" i="40"/>
  <c r="AG61" i="40" s="1"/>
  <c r="AB36" i="40"/>
  <c r="AG36" i="40" s="1"/>
  <c r="AY125" i="40"/>
  <c r="AY124" i="40"/>
  <c r="BD124" i="40" s="1"/>
  <c r="AY123" i="40"/>
  <c r="AY121" i="40"/>
  <c r="AY120" i="40"/>
  <c r="AY119" i="40"/>
  <c r="AY118" i="40"/>
  <c r="BD118" i="40" s="1"/>
  <c r="AY117" i="40"/>
  <c r="AY116" i="40"/>
  <c r="BD116" i="40" s="1"/>
  <c r="AY115" i="40"/>
  <c r="AY114" i="40"/>
  <c r="BD114" i="40" s="1"/>
  <c r="AY112" i="40"/>
  <c r="AY111" i="40"/>
  <c r="AY110" i="40"/>
  <c r="AY109" i="40"/>
  <c r="AY108" i="40"/>
  <c r="BD108" i="40" s="1"/>
  <c r="AY107" i="40"/>
  <c r="AY106" i="40"/>
  <c r="AY105" i="40"/>
  <c r="AY104" i="40"/>
  <c r="AY103" i="40"/>
  <c r="AY102" i="40"/>
  <c r="BD102" i="40" s="1"/>
  <c r="AY101" i="40"/>
  <c r="AY100" i="40"/>
  <c r="BD100" i="40" s="1"/>
  <c r="AY99" i="40"/>
  <c r="AY98" i="40"/>
  <c r="BD98" i="40" s="1"/>
  <c r="AY97" i="40"/>
  <c r="AY96" i="40"/>
  <c r="AY95" i="40"/>
  <c r="AY94" i="40"/>
  <c r="BD94" i="40" s="1"/>
  <c r="AY93" i="40"/>
  <c r="AY92" i="40"/>
  <c r="BD92" i="40" s="1"/>
  <c r="AY91" i="40"/>
  <c r="AY90" i="40"/>
  <c r="AY89" i="40"/>
  <c r="AY88" i="40"/>
  <c r="AY87" i="40"/>
  <c r="AY86" i="40"/>
  <c r="AY85" i="40"/>
  <c r="AY84" i="40"/>
  <c r="BD84" i="40" s="1"/>
  <c r="AY83" i="40"/>
  <c r="AY81" i="40"/>
  <c r="AY80" i="40"/>
  <c r="AY79" i="40"/>
  <c r="AY78" i="40"/>
  <c r="BD78" i="40" s="1"/>
  <c r="AY77" i="40"/>
  <c r="BD77" i="40" s="1"/>
  <c r="AY76" i="40"/>
  <c r="BD76" i="40" s="1"/>
  <c r="AY75" i="40"/>
  <c r="AY74" i="40"/>
  <c r="AY73" i="40"/>
  <c r="BD73" i="40" s="1"/>
  <c r="AY72" i="40"/>
  <c r="AY71" i="40"/>
  <c r="BD71" i="40" s="1"/>
  <c r="AY67" i="40"/>
  <c r="AY66" i="40"/>
  <c r="AY65" i="40"/>
  <c r="AY64" i="40"/>
  <c r="AY63" i="40"/>
  <c r="AY62" i="40"/>
  <c r="BD62" i="40" s="1"/>
  <c r="AY61" i="40"/>
  <c r="BD61" i="40" s="1"/>
  <c r="AY60" i="40"/>
  <c r="BD60" i="40" s="1"/>
  <c r="AY59" i="40"/>
  <c r="AY58" i="40"/>
  <c r="AY57" i="40"/>
  <c r="AY56" i="40"/>
  <c r="AY55" i="40"/>
  <c r="AY54" i="40"/>
  <c r="BD54" i="40" s="1"/>
  <c r="AY53" i="40"/>
  <c r="BD53" i="40" s="1"/>
  <c r="AY52" i="40"/>
  <c r="BD52" i="40" s="1"/>
  <c r="AY51" i="40"/>
  <c r="AY50" i="40"/>
  <c r="AY49" i="40"/>
  <c r="BD49" i="40" s="1"/>
  <c r="AY48" i="40"/>
  <c r="AY47" i="40"/>
  <c r="AY46" i="40"/>
  <c r="BD46" i="40" s="1"/>
  <c r="AY45" i="40"/>
  <c r="BD45" i="40" s="1"/>
  <c r="AY44" i="40"/>
  <c r="BD44" i="40" s="1"/>
  <c r="AY43" i="40"/>
  <c r="BD43" i="40" s="1"/>
  <c r="AY42" i="40"/>
  <c r="BD42" i="40" s="1"/>
  <c r="AY41" i="40"/>
  <c r="BD41" i="40" s="1"/>
  <c r="AY40" i="40"/>
  <c r="BD40" i="40" s="1"/>
  <c r="AY38" i="40"/>
  <c r="BD38" i="40" s="1"/>
  <c r="AY37" i="40"/>
  <c r="BD37" i="40" s="1"/>
  <c r="AY36" i="40"/>
  <c r="BD36" i="40" s="1"/>
  <c r="AY35" i="40"/>
  <c r="BD35" i="40" s="1"/>
  <c r="AY34" i="40"/>
  <c r="BD34" i="40" s="1"/>
  <c r="AY33" i="40"/>
  <c r="BD33" i="40" s="1"/>
  <c r="AY32" i="40"/>
  <c r="BD32" i="40" s="1"/>
  <c r="AY30" i="40"/>
  <c r="BD30" i="40" s="1"/>
  <c r="AY29" i="40"/>
  <c r="BD29" i="40" s="1"/>
  <c r="AY28" i="40"/>
  <c r="AY27" i="40"/>
  <c r="BD27" i="40" s="1"/>
  <c r="AY26" i="40"/>
  <c r="BD26" i="40" s="1"/>
  <c r="AY25" i="40"/>
  <c r="BD25" i="40" s="1"/>
  <c r="AY24" i="40"/>
  <c r="BD24" i="40" s="1"/>
  <c r="AY23" i="40"/>
  <c r="BD23" i="40" s="1"/>
  <c r="AY22" i="40"/>
  <c r="BD22" i="40" s="1"/>
  <c r="AY21" i="40"/>
  <c r="BD21" i="40" s="1"/>
  <c r="AY20" i="40"/>
  <c r="AY19" i="40"/>
  <c r="BD19" i="40" s="1"/>
  <c r="AY18" i="40"/>
  <c r="BD18" i="40" s="1"/>
  <c r="AY17" i="40"/>
  <c r="BD17" i="40" s="1"/>
  <c r="AY16" i="40"/>
  <c r="BD16" i="40" s="1"/>
  <c r="AY15" i="40"/>
  <c r="BD15" i="40" s="1"/>
  <c r="AY14" i="40"/>
  <c r="BD14" i="40" s="1"/>
  <c r="AY13" i="40"/>
  <c r="BD13" i="40" s="1"/>
  <c r="AY12" i="40"/>
  <c r="BD12" i="40" s="1"/>
  <c r="AY11" i="40"/>
  <c r="BD11" i="40" s="1"/>
  <c r="AY10" i="40"/>
  <c r="BD10" i="40" s="1"/>
  <c r="AY9" i="40"/>
  <c r="BD9" i="40" s="1"/>
  <c r="AY8" i="40"/>
  <c r="BD8" i="40" s="1"/>
  <c r="AY7" i="40"/>
  <c r="BD7" i="40" s="1"/>
  <c r="AJ25" i="40" l="1"/>
  <c r="AJ23" i="40"/>
  <c r="AJ42" i="40"/>
  <c r="AJ8" i="40"/>
  <c r="AJ22" i="40"/>
  <c r="AJ41" i="40"/>
  <c r="AJ105" i="40"/>
  <c r="AJ14" i="40"/>
  <c r="AJ103" i="40"/>
  <c r="AJ13" i="40"/>
  <c r="AJ54" i="40"/>
  <c r="AJ15" i="40"/>
  <c r="AJ18" i="40"/>
  <c r="AJ55" i="40"/>
  <c r="AJ24" i="40"/>
  <c r="AJ17" i="40"/>
  <c r="AJ60" i="40"/>
  <c r="AJ45" i="40"/>
  <c r="AJ109" i="40"/>
  <c r="AJ104" i="40"/>
  <c r="AJ46" i="40"/>
  <c r="AJ110" i="40"/>
  <c r="AJ16" i="40"/>
  <c r="AJ21" i="40"/>
  <c r="AJ44" i="40"/>
  <c r="AJ90" i="40"/>
  <c r="AJ102" i="40"/>
  <c r="AJ20" i="40"/>
  <c r="AJ9" i="40"/>
  <c r="AJ89" i="40"/>
  <c r="AG51" i="40"/>
  <c r="AB118" i="40"/>
  <c r="AG118" i="40" s="1"/>
  <c r="AH90" i="40"/>
  <c r="AK90" i="40" s="1"/>
  <c r="AH89" i="40"/>
  <c r="AK89" i="40" s="1"/>
  <c r="AH109" i="40"/>
  <c r="AK109" i="40" s="1"/>
  <c r="AH110" i="40"/>
  <c r="AK110" i="40" s="1"/>
  <c r="AH16" i="40"/>
  <c r="AK16" i="40" s="1"/>
  <c r="AH44" i="40"/>
  <c r="AK44" i="40" s="1"/>
  <c r="AH104" i="40"/>
  <c r="AK104" i="40" s="1"/>
  <c r="AH15" i="40"/>
  <c r="AK15" i="40" s="1"/>
  <c r="AC7" i="40"/>
  <c r="T7" i="40"/>
  <c r="AH103" i="40"/>
  <c r="AK103" i="40" s="1"/>
  <c r="AH21" i="40"/>
  <c r="AK21" i="40" s="1"/>
  <c r="AH14" i="40"/>
  <c r="AK14" i="40" s="1"/>
  <c r="AH9" i="40"/>
  <c r="AK9" i="40" s="1"/>
  <c r="AH54" i="40"/>
  <c r="AK54" i="40" s="1"/>
  <c r="AH20" i="40"/>
  <c r="AK20" i="40" s="1"/>
  <c r="AH13" i="40"/>
  <c r="AK13" i="40" s="1"/>
  <c r="AH8" i="40"/>
  <c r="AK8" i="40" s="1"/>
  <c r="AH55" i="40"/>
  <c r="AK55" i="40" s="1"/>
  <c r="AH25" i="40"/>
  <c r="AK25" i="40" s="1"/>
  <c r="AH18" i="40"/>
  <c r="AK18" i="40" s="1"/>
  <c r="AH42" i="40"/>
  <c r="AK42" i="40" s="1"/>
  <c r="AH58" i="40"/>
  <c r="AK58" i="40" s="1"/>
  <c r="AH23" i="40"/>
  <c r="AK23" i="40" s="1"/>
  <c r="AH17" i="40"/>
  <c r="AK17" i="40" s="1"/>
  <c r="AH41" i="40"/>
  <c r="AK41" i="40" s="1"/>
  <c r="AH57" i="40"/>
  <c r="AK57" i="40" s="1"/>
  <c r="AH22" i="40"/>
  <c r="AK22" i="40" s="1"/>
  <c r="AH45" i="40"/>
  <c r="AK45" i="40" s="1"/>
  <c r="AH102" i="40"/>
  <c r="AK102" i="40" s="1"/>
  <c r="AH60" i="40"/>
  <c r="AK60" i="40" s="1"/>
  <c r="AH24" i="40"/>
  <c r="AK24" i="40" s="1"/>
  <c r="AH46" i="40"/>
  <c r="AK46" i="40" s="1"/>
  <c r="AH105" i="40"/>
  <c r="AK105" i="40" s="1"/>
  <c r="AH59" i="40"/>
  <c r="AK59" i="40" s="1"/>
  <c r="AB50" i="40"/>
  <c r="BD87" i="40"/>
  <c r="BD96" i="40"/>
  <c r="BD103" i="40"/>
  <c r="BD48" i="40"/>
  <c r="BD56" i="40"/>
  <c r="BD64" i="40"/>
  <c r="BD72" i="40"/>
  <c r="BD80" i="40"/>
  <c r="BD89" i="40"/>
  <c r="BD97" i="40"/>
  <c r="BD105" i="40"/>
  <c r="BD121" i="40"/>
  <c r="BD55" i="40"/>
  <c r="BD120" i="40"/>
  <c r="BD95" i="40"/>
  <c r="BD111" i="40"/>
  <c r="BD119" i="40"/>
  <c r="BD57" i="40"/>
  <c r="BD79" i="40"/>
  <c r="BD50" i="40"/>
  <c r="BD58" i="40"/>
  <c r="BD66" i="40"/>
  <c r="BD74" i="40"/>
  <c r="BD83" i="40"/>
  <c r="BD91" i="40"/>
  <c r="BD99" i="40"/>
  <c r="BD107" i="40"/>
  <c r="BD115" i="40"/>
  <c r="BD123" i="40"/>
  <c r="BD81" i="40"/>
  <c r="BD104" i="40"/>
  <c r="BD51" i="40"/>
  <c r="BD59" i="40"/>
  <c r="BD67" i="40"/>
  <c r="BD75" i="40"/>
  <c r="BD20" i="40"/>
  <c r="BD28" i="40"/>
  <c r="BD63" i="40"/>
  <c r="BD86" i="40"/>
  <c r="BD106" i="40"/>
  <c r="BD85" i="40"/>
  <c r="BD93" i="40"/>
  <c r="BD101" i="40"/>
  <c r="BD109" i="40"/>
  <c r="BD117" i="40"/>
  <c r="BD125" i="40"/>
  <c r="BD65" i="40"/>
  <c r="BD88" i="40"/>
  <c r="BD110" i="40"/>
  <c r="BD47" i="40"/>
  <c r="BD90" i="40"/>
  <c r="BD112" i="40"/>
  <c r="AJ7" i="40" l="1"/>
  <c r="AH7" i="40"/>
  <c r="AK7" i="40" s="1"/>
  <c r="AG50" i="40"/>
  <c r="AA82" i="40" l="1"/>
  <c r="Z82" i="40"/>
  <c r="Y82" i="40"/>
  <c r="T82" i="40"/>
  <c r="AD82" i="40" l="1"/>
  <c r="AN68" i="40" l="1"/>
  <c r="AO68" i="40" s="1"/>
  <c r="AN69" i="40"/>
  <c r="AO69" i="40" s="1"/>
  <c r="AN70" i="40"/>
  <c r="AO70" i="40" s="1"/>
  <c r="AN39" i="40"/>
  <c r="AO39" i="40" s="1"/>
  <c r="AN31" i="40"/>
  <c r="AO31" i="40" s="1"/>
  <c r="AN113" i="40"/>
  <c r="AO113" i="40" s="1"/>
  <c r="AY70" i="40" l="1"/>
  <c r="AZ70" i="40"/>
  <c r="BE70" i="40" s="1"/>
  <c r="BG70" i="40" s="1"/>
  <c r="AY31" i="40"/>
  <c r="BD31" i="40" s="1"/>
  <c r="AY69" i="40"/>
  <c r="AZ69" i="40"/>
  <c r="BE69" i="40" s="1"/>
  <c r="BG69" i="40" s="1"/>
  <c r="AY113" i="40"/>
  <c r="AY39" i="40"/>
  <c r="BD39" i="40" s="1"/>
  <c r="AY68" i="40"/>
  <c r="BE68" i="40"/>
  <c r="BG68" i="40" s="1"/>
  <c r="AZ39" i="40" l="1"/>
  <c r="BE39" i="40" s="1"/>
  <c r="BG39" i="40" s="1"/>
  <c r="BD70" i="40"/>
  <c r="BD68" i="40"/>
  <c r="BE31" i="40"/>
  <c r="BG31" i="40" s="1"/>
  <c r="AZ113" i="40"/>
  <c r="BE113" i="40" s="1"/>
  <c r="BG113" i="40" s="1"/>
  <c r="BD69" i="40"/>
  <c r="BD113" i="40"/>
  <c r="AV54" i="40" l="1"/>
  <c r="AW10" i="40"/>
  <c r="BB10" i="40" s="1"/>
  <c r="AV72" i="40"/>
  <c r="AW30" i="40"/>
  <c r="BB30" i="40" s="1"/>
  <c r="AW75" i="40"/>
  <c r="AW110" i="40"/>
  <c r="AW90" i="40"/>
  <c r="BB90" i="40" s="1"/>
  <c r="AW9" i="40"/>
  <c r="BB9" i="40" s="1"/>
  <c r="AV65" i="40"/>
  <c r="AV89" i="40"/>
  <c r="AW95" i="40"/>
  <c r="AW27" i="40"/>
  <c r="BB27" i="40" s="1"/>
  <c r="AW115" i="40"/>
  <c r="BB115" i="40" s="1"/>
  <c r="AW108" i="40"/>
  <c r="AV99" i="40"/>
  <c r="AV51" i="40"/>
  <c r="AV42" i="40"/>
  <c r="AW15" i="40"/>
  <c r="BB15" i="40" s="1"/>
  <c r="AW118" i="40"/>
  <c r="BB118" i="40" s="1"/>
  <c r="AW96" i="40"/>
  <c r="AV16" i="40"/>
  <c r="AW87" i="40"/>
  <c r="AV35" i="40"/>
  <c r="AW12" i="40"/>
  <c r="BB12" i="40" s="1"/>
  <c r="AW114" i="40"/>
  <c r="BB114" i="40" s="1"/>
  <c r="AV107" i="40"/>
  <c r="AW98" i="40"/>
  <c r="BB98" i="40" s="1"/>
  <c r="AV59" i="40"/>
  <c r="AW50" i="40"/>
  <c r="BB50" i="40" s="1"/>
  <c r="AW41" i="40"/>
  <c r="BB41" i="40" s="1"/>
  <c r="AW14" i="40"/>
  <c r="BB14" i="40" s="1"/>
  <c r="AV91" i="40"/>
  <c r="AV101" i="40"/>
  <c r="AV8" i="40"/>
  <c r="AV80" i="40"/>
  <c r="AW34" i="40"/>
  <c r="BB34" i="40" s="1"/>
  <c r="AW113" i="40"/>
  <c r="BB113" i="40" s="1"/>
  <c r="AW106" i="40"/>
  <c r="AW93" i="40"/>
  <c r="AW58" i="40"/>
  <c r="BB58" i="40" s="1"/>
  <c r="AV49" i="40"/>
  <c r="AW40" i="40"/>
  <c r="AW13" i="40"/>
  <c r="BB13" i="40" s="1"/>
  <c r="AW124" i="40"/>
  <c r="AW68" i="40"/>
  <c r="BB68" i="40" s="1"/>
  <c r="AW53" i="40"/>
  <c r="BB53" i="40" s="1"/>
  <c r="AW78" i="40"/>
  <c r="BB78" i="40" s="1"/>
  <c r="AW64" i="40"/>
  <c r="AV33" i="40"/>
  <c r="AV112" i="40"/>
  <c r="AV79" i="40"/>
  <c r="AW123" i="40"/>
  <c r="AV83" i="40"/>
  <c r="AW57" i="40"/>
  <c r="BB57" i="40" s="1"/>
  <c r="AW38" i="40"/>
  <c r="AW20" i="40"/>
  <c r="BB20" i="40" s="1"/>
  <c r="AV103" i="40"/>
  <c r="AV37" i="40"/>
  <c r="AV109" i="40"/>
  <c r="AW125" i="40"/>
  <c r="AV74" i="40"/>
  <c r="AV62" i="40"/>
  <c r="AW32" i="40"/>
  <c r="BB32" i="40" s="1"/>
  <c r="AV100" i="40"/>
  <c r="AW76" i="40"/>
  <c r="AV119" i="40"/>
  <c r="AW104" i="40"/>
  <c r="AW92" i="40"/>
  <c r="BB92" i="40" s="1"/>
  <c r="AV77" i="40"/>
  <c r="AV46" i="40"/>
  <c r="AV28" i="40"/>
  <c r="AW19" i="40"/>
  <c r="BB19" i="40" s="1"/>
  <c r="AX125" i="40"/>
  <c r="AV125" i="40"/>
  <c r="AQ125" i="40"/>
  <c r="AA125" i="40"/>
  <c r="Z125" i="40"/>
  <c r="T125" i="40"/>
  <c r="AX124" i="40"/>
  <c r="AQ124" i="40"/>
  <c r="Z124" i="40"/>
  <c r="AE124" i="40" s="1"/>
  <c r="AA124" i="40"/>
  <c r="T124" i="40"/>
  <c r="AX97" i="40"/>
  <c r="AW97" i="40"/>
  <c r="AV97" i="40"/>
  <c r="AQ97" i="40"/>
  <c r="AA97" i="40"/>
  <c r="Z97" i="40"/>
  <c r="T97" i="40"/>
  <c r="AX96" i="40"/>
  <c r="AQ96" i="40"/>
  <c r="Z96" i="40"/>
  <c r="AA96" i="40"/>
  <c r="Y96" i="40"/>
  <c r="T96" i="40"/>
  <c r="AX95" i="40"/>
  <c r="AQ95" i="40"/>
  <c r="AA95" i="40"/>
  <c r="Z95" i="40"/>
  <c r="Y95" i="40"/>
  <c r="T95" i="40"/>
  <c r="AX87" i="40"/>
  <c r="AQ87" i="40"/>
  <c r="AA87" i="40"/>
  <c r="Z87" i="40"/>
  <c r="AE87" i="40" s="1"/>
  <c r="T87" i="40"/>
  <c r="AX80" i="40"/>
  <c r="AW80" i="40"/>
  <c r="BB80" i="40" s="1"/>
  <c r="AQ80" i="40"/>
  <c r="AA80" i="40"/>
  <c r="T80" i="40"/>
  <c r="AX78" i="40"/>
  <c r="AV78" i="40"/>
  <c r="AQ78" i="40"/>
  <c r="AA78" i="40"/>
  <c r="Y78" i="40"/>
  <c r="T78" i="40"/>
  <c r="AX74" i="40"/>
  <c r="AW74" i="40"/>
  <c r="BB74" i="40" s="1"/>
  <c r="AQ74" i="40"/>
  <c r="AA74" i="40"/>
  <c r="Z74" i="40"/>
  <c r="AE74" i="40" s="1"/>
  <c r="Y74" i="40"/>
  <c r="T74" i="40"/>
  <c r="AX73" i="40"/>
  <c r="AW73" i="40"/>
  <c r="BB73" i="40" s="1"/>
  <c r="AV73" i="40"/>
  <c r="AQ73" i="40"/>
  <c r="AA73" i="40"/>
  <c r="T73" i="40"/>
  <c r="AX72" i="40"/>
  <c r="AW72" i="40"/>
  <c r="BB72" i="40" s="1"/>
  <c r="AQ72" i="40"/>
  <c r="AA72" i="40"/>
  <c r="Z72" i="40"/>
  <c r="AE72" i="40" s="1"/>
  <c r="Y72" i="40"/>
  <c r="T72" i="40"/>
  <c r="AX68" i="40"/>
  <c r="AV68" i="40"/>
  <c r="AQ68" i="40"/>
  <c r="AA68" i="40"/>
  <c r="Z68" i="40"/>
  <c r="T68" i="40"/>
  <c r="AX69" i="40"/>
  <c r="AW69" i="40"/>
  <c r="AV69" i="40"/>
  <c r="AQ69" i="40"/>
  <c r="AA69" i="40"/>
  <c r="T69" i="40"/>
  <c r="AX70" i="40"/>
  <c r="AW70" i="40"/>
  <c r="BB70" i="40" s="1"/>
  <c r="AV70" i="40"/>
  <c r="AQ70" i="40"/>
  <c r="AA70" i="40"/>
  <c r="Z70" i="40"/>
  <c r="T70" i="40"/>
  <c r="AX66" i="40"/>
  <c r="AW66" i="40"/>
  <c r="BB66" i="40" s="1"/>
  <c r="AV66" i="40"/>
  <c r="AQ66" i="40"/>
  <c r="AA66" i="40"/>
  <c r="T66" i="40"/>
  <c r="AX64" i="40"/>
  <c r="AQ64" i="40"/>
  <c r="AA64" i="40"/>
  <c r="Z64" i="40"/>
  <c r="AE64" i="40" s="1"/>
  <c r="T64" i="40"/>
  <c r="AX62" i="40"/>
  <c r="AW62" i="40"/>
  <c r="AQ62" i="40"/>
  <c r="AA62" i="40"/>
  <c r="T62" i="40"/>
  <c r="AX48" i="40"/>
  <c r="AW48" i="40"/>
  <c r="BB48" i="40" s="1"/>
  <c r="AV48" i="40"/>
  <c r="AQ48" i="40"/>
  <c r="AA48" i="40"/>
  <c r="Z48" i="40"/>
  <c r="T48" i="40"/>
  <c r="AX39" i="40"/>
  <c r="AW39" i="40"/>
  <c r="BB39" i="40" s="1"/>
  <c r="AV39" i="40"/>
  <c r="AQ39" i="40"/>
  <c r="AA39" i="40"/>
  <c r="T39" i="40"/>
  <c r="AX37" i="40"/>
  <c r="AQ37" i="40"/>
  <c r="AA37" i="40"/>
  <c r="Z37" i="40"/>
  <c r="T37" i="40"/>
  <c r="AX36" i="40"/>
  <c r="AW36" i="40"/>
  <c r="AV36" i="40"/>
  <c r="AQ36" i="40"/>
  <c r="AA36" i="40"/>
  <c r="T36" i="40"/>
  <c r="AX35" i="40"/>
  <c r="AW35" i="40"/>
  <c r="BB35" i="40" s="1"/>
  <c r="AQ35" i="40"/>
  <c r="AA35" i="40"/>
  <c r="Z35" i="40"/>
  <c r="T35" i="40"/>
  <c r="AX34" i="40"/>
  <c r="AV34" i="40"/>
  <c r="AQ34" i="40"/>
  <c r="AA34" i="40"/>
  <c r="T34" i="40"/>
  <c r="AX33" i="40"/>
  <c r="AQ33" i="40"/>
  <c r="AA33" i="40"/>
  <c r="Z33" i="40"/>
  <c r="T33" i="40"/>
  <c r="AX32" i="40"/>
  <c r="AQ32" i="40"/>
  <c r="AA32" i="40"/>
  <c r="T32" i="40"/>
  <c r="AX31" i="40"/>
  <c r="AW31" i="40"/>
  <c r="BB31" i="40" s="1"/>
  <c r="AV31" i="40"/>
  <c r="AQ31" i="40"/>
  <c r="AA31" i="40"/>
  <c r="Z31" i="40"/>
  <c r="T31" i="40"/>
  <c r="AX30" i="40"/>
  <c r="AV30" i="40"/>
  <c r="AQ30" i="40"/>
  <c r="AA30" i="40"/>
  <c r="T30" i="40"/>
  <c r="AX29" i="40"/>
  <c r="AW29" i="40"/>
  <c r="BB29" i="40" s="1"/>
  <c r="AV29" i="40"/>
  <c r="AQ29" i="40"/>
  <c r="AA29" i="40"/>
  <c r="Z29" i="40"/>
  <c r="AE29" i="40" s="1"/>
  <c r="T29" i="40"/>
  <c r="AX27" i="40"/>
  <c r="AQ27" i="40"/>
  <c r="AA27" i="40"/>
  <c r="T27" i="40"/>
  <c r="AX12" i="40"/>
  <c r="AQ12" i="40"/>
  <c r="AA12" i="40"/>
  <c r="Z12" i="40"/>
  <c r="T12" i="40"/>
  <c r="AX121" i="40"/>
  <c r="AW121" i="40"/>
  <c r="BB121" i="40" s="1"/>
  <c r="AV121" i="40"/>
  <c r="AQ121" i="40"/>
  <c r="AA121" i="40"/>
  <c r="Z121" i="40"/>
  <c r="AE121" i="40" s="1"/>
  <c r="Y121" i="40"/>
  <c r="T121" i="40"/>
  <c r="AX120" i="40"/>
  <c r="AW120" i="40"/>
  <c r="BB120" i="40" s="1"/>
  <c r="AV120" i="40"/>
  <c r="AQ120" i="40"/>
  <c r="AA120" i="40"/>
  <c r="Y120" i="40"/>
  <c r="T120" i="40"/>
  <c r="AX118" i="40"/>
  <c r="AV118" i="40"/>
  <c r="AQ118" i="40"/>
  <c r="AA118" i="40"/>
  <c r="Y118" i="40"/>
  <c r="T118" i="40"/>
  <c r="AX117" i="40"/>
  <c r="AW117" i="40"/>
  <c r="AV117" i="40"/>
  <c r="AQ117" i="40"/>
  <c r="AA117" i="40"/>
  <c r="Y117" i="40"/>
  <c r="T117" i="40"/>
  <c r="AX116" i="40"/>
  <c r="AW116" i="40"/>
  <c r="AV116" i="40"/>
  <c r="AQ116" i="40"/>
  <c r="AA116" i="40"/>
  <c r="Z116" i="40"/>
  <c r="Y116" i="40"/>
  <c r="T116" i="40"/>
  <c r="AX115" i="40"/>
  <c r="AV115" i="40"/>
  <c r="AQ115" i="40"/>
  <c r="AA115" i="40"/>
  <c r="T115" i="40"/>
  <c r="AX114" i="40"/>
  <c r="AQ114" i="40"/>
  <c r="AA114" i="40"/>
  <c r="Y114" i="40"/>
  <c r="T114" i="40"/>
  <c r="AX113" i="40"/>
  <c r="AQ113" i="40"/>
  <c r="AA113" i="40"/>
  <c r="Y113" i="40"/>
  <c r="T113" i="40"/>
  <c r="AX112" i="40"/>
  <c r="AW112" i="40"/>
  <c r="BB112" i="40" s="1"/>
  <c r="AQ112" i="40"/>
  <c r="AA112" i="40"/>
  <c r="Z112" i="40"/>
  <c r="AE112" i="40" s="1"/>
  <c r="Y112" i="40"/>
  <c r="T112" i="40"/>
  <c r="AX100" i="40"/>
  <c r="AW100" i="40"/>
  <c r="AQ100" i="40"/>
  <c r="Z100" i="40"/>
  <c r="AE100" i="40" s="1"/>
  <c r="AA100" i="40"/>
  <c r="T100" i="40"/>
  <c r="AX88" i="40"/>
  <c r="AW88" i="40"/>
  <c r="AV88" i="40"/>
  <c r="AQ88" i="40"/>
  <c r="Z88" i="40"/>
  <c r="AA88" i="40"/>
  <c r="T88" i="40"/>
  <c r="AX75" i="40"/>
  <c r="AV75" i="40"/>
  <c r="AQ75" i="40"/>
  <c r="Z75" i="40"/>
  <c r="Y75" i="40"/>
  <c r="AA75" i="40"/>
  <c r="T75" i="40"/>
  <c r="AX71" i="40"/>
  <c r="AW71" i="40"/>
  <c r="AV71" i="40"/>
  <c r="AQ71" i="40"/>
  <c r="AA71" i="40"/>
  <c r="Z71" i="40"/>
  <c r="T71" i="40"/>
  <c r="AX52" i="40"/>
  <c r="AW52" i="40"/>
  <c r="AV52" i="40"/>
  <c r="AQ52" i="40"/>
  <c r="Z52" i="40"/>
  <c r="AA52" i="40"/>
  <c r="Y52" i="40"/>
  <c r="T52" i="40"/>
  <c r="AX94" i="40"/>
  <c r="AW94" i="40"/>
  <c r="AV94" i="40"/>
  <c r="AQ94" i="40"/>
  <c r="Z94" i="40"/>
  <c r="AA94" i="40"/>
  <c r="Y94" i="40"/>
  <c r="T94" i="40"/>
  <c r="AX81" i="40"/>
  <c r="AW81" i="40"/>
  <c r="BB81" i="40" s="1"/>
  <c r="AV81" i="40"/>
  <c r="AQ81" i="40"/>
  <c r="AA81" i="40"/>
  <c r="Z81" i="40"/>
  <c r="Y81" i="40"/>
  <c r="T81" i="40"/>
  <c r="AX79" i="40"/>
  <c r="AW79" i="40"/>
  <c r="BB79" i="40" s="1"/>
  <c r="AQ79" i="40"/>
  <c r="AA79" i="40"/>
  <c r="Y79" i="40"/>
  <c r="T79" i="40"/>
  <c r="AX76" i="40"/>
  <c r="AV76" i="40"/>
  <c r="AQ76" i="40"/>
  <c r="AA76" i="40"/>
  <c r="Y76" i="40"/>
  <c r="T76" i="40"/>
  <c r="AX67" i="40"/>
  <c r="AW67" i="40"/>
  <c r="AV67" i="40"/>
  <c r="AQ67" i="40"/>
  <c r="AA67" i="40"/>
  <c r="Y67" i="40"/>
  <c r="T67" i="40"/>
  <c r="AX11" i="40"/>
  <c r="AW11" i="40"/>
  <c r="AV11" i="40"/>
  <c r="AQ11" i="40"/>
  <c r="AA11" i="40"/>
  <c r="Y11" i="40"/>
  <c r="T11" i="40"/>
  <c r="AE82" i="40"/>
  <c r="AX123" i="40"/>
  <c r="AV123" i="40"/>
  <c r="AQ123" i="40"/>
  <c r="AA123" i="40"/>
  <c r="T123" i="40"/>
  <c r="AX119" i="40"/>
  <c r="AW119" i="40"/>
  <c r="AQ119" i="40"/>
  <c r="AA119" i="40"/>
  <c r="Y119" i="40"/>
  <c r="T119" i="40"/>
  <c r="AX111" i="40"/>
  <c r="AW111" i="40"/>
  <c r="AV111" i="40"/>
  <c r="AQ111" i="40"/>
  <c r="AA111" i="40"/>
  <c r="Z111" i="40"/>
  <c r="Y111" i="40"/>
  <c r="T111" i="40"/>
  <c r="AX110" i="40"/>
  <c r="AQ110" i="40"/>
  <c r="Z110" i="40"/>
  <c r="AA110" i="40"/>
  <c r="T110" i="40"/>
  <c r="AX109" i="40"/>
  <c r="AW109" i="40"/>
  <c r="AQ109" i="40"/>
  <c r="AA109" i="40"/>
  <c r="T109" i="40"/>
  <c r="AX108" i="40"/>
  <c r="AV108" i="40"/>
  <c r="AQ108" i="40"/>
  <c r="AA108" i="40"/>
  <c r="Y108" i="40"/>
  <c r="T108" i="40"/>
  <c r="AX107" i="40"/>
  <c r="AW107" i="40"/>
  <c r="AQ107" i="40"/>
  <c r="AA107" i="40"/>
  <c r="Y107" i="40"/>
  <c r="T107" i="40"/>
  <c r="AX106" i="40"/>
  <c r="AV106" i="40"/>
  <c r="AQ106" i="40"/>
  <c r="AA106" i="40"/>
  <c r="Y106" i="40"/>
  <c r="T106" i="40"/>
  <c r="AX105" i="40"/>
  <c r="AW105" i="40"/>
  <c r="AV105" i="40"/>
  <c r="AQ105" i="40"/>
  <c r="AA105" i="40"/>
  <c r="T105" i="40"/>
  <c r="AX104" i="40"/>
  <c r="AQ104" i="40"/>
  <c r="AA104" i="40"/>
  <c r="Y104" i="40"/>
  <c r="T104" i="40"/>
  <c r="AX103" i="40"/>
  <c r="AW103" i="40"/>
  <c r="AQ103" i="40"/>
  <c r="AA103" i="40"/>
  <c r="T103" i="40"/>
  <c r="AX102" i="40"/>
  <c r="AW102" i="40"/>
  <c r="BB102" i="40" s="1"/>
  <c r="AV102" i="40"/>
  <c r="AQ102" i="40"/>
  <c r="Z102" i="40"/>
  <c r="AA102" i="40"/>
  <c r="T102" i="40"/>
  <c r="AX101" i="40"/>
  <c r="AW101" i="40"/>
  <c r="AQ101" i="40"/>
  <c r="AA101" i="40"/>
  <c r="Z101" i="40"/>
  <c r="Y101" i="40"/>
  <c r="T101" i="40"/>
  <c r="AX99" i="40"/>
  <c r="AW99" i="40"/>
  <c r="BB99" i="40" s="1"/>
  <c r="AQ99" i="40"/>
  <c r="AA99" i="40"/>
  <c r="Z99" i="40"/>
  <c r="AE99" i="40" s="1"/>
  <c r="T99" i="40"/>
  <c r="AX98" i="40"/>
  <c r="AV98" i="40"/>
  <c r="AQ98" i="40"/>
  <c r="Z98" i="40"/>
  <c r="AE98" i="40" s="1"/>
  <c r="AA98" i="40"/>
  <c r="T98" i="40"/>
  <c r="AX93" i="40"/>
  <c r="AQ93" i="40"/>
  <c r="AA93" i="40"/>
  <c r="Y93" i="40"/>
  <c r="T93" i="40"/>
  <c r="AX92" i="40"/>
  <c r="AQ92" i="40"/>
  <c r="AA92" i="40"/>
  <c r="Y92" i="40"/>
  <c r="T92" i="40"/>
  <c r="AX91" i="40"/>
  <c r="AW91" i="40"/>
  <c r="BB91" i="40" s="1"/>
  <c r="AQ91" i="40"/>
  <c r="AA91" i="40"/>
  <c r="T91" i="40"/>
  <c r="AX90" i="40"/>
  <c r="AV90" i="40"/>
  <c r="AQ90" i="40"/>
  <c r="Z90" i="40"/>
  <c r="AE90" i="40" s="1"/>
  <c r="AA90" i="40"/>
  <c r="T90" i="40"/>
  <c r="AX89" i="40"/>
  <c r="AW89" i="40"/>
  <c r="BB89" i="40" s="1"/>
  <c r="AQ89" i="40"/>
  <c r="AA89" i="40"/>
  <c r="Y89" i="40"/>
  <c r="T89" i="40"/>
  <c r="AX86" i="40"/>
  <c r="AW86" i="40"/>
  <c r="BB86" i="40" s="1"/>
  <c r="AV86" i="40"/>
  <c r="AQ86" i="40"/>
  <c r="AA86" i="40"/>
  <c r="Y86" i="40"/>
  <c r="T86" i="40"/>
  <c r="AX85" i="40"/>
  <c r="AW85" i="40"/>
  <c r="BB85" i="40" s="1"/>
  <c r="AV85" i="40"/>
  <c r="AQ85" i="40"/>
  <c r="AA85" i="40"/>
  <c r="T85" i="40"/>
  <c r="AX84" i="40"/>
  <c r="AW84" i="40"/>
  <c r="BB84" i="40" s="1"/>
  <c r="AV84" i="40"/>
  <c r="AQ84" i="40"/>
  <c r="Z84" i="40"/>
  <c r="AE84" i="40" s="1"/>
  <c r="AA84" i="40"/>
  <c r="T84" i="40"/>
  <c r="AX83" i="40"/>
  <c r="AW83" i="40"/>
  <c r="BB83" i="40" s="1"/>
  <c r="AQ83" i="40"/>
  <c r="AA83" i="40"/>
  <c r="Z83" i="40"/>
  <c r="AE83" i="40" s="1"/>
  <c r="Y83" i="40"/>
  <c r="T83" i="40"/>
  <c r="AX77" i="40"/>
  <c r="AW77" i="40"/>
  <c r="BB77" i="40" s="1"/>
  <c r="AQ77" i="40"/>
  <c r="AA77" i="40"/>
  <c r="Z77" i="40"/>
  <c r="AE77" i="40" s="1"/>
  <c r="Y77" i="40"/>
  <c r="T77" i="40"/>
  <c r="AX65" i="40"/>
  <c r="AW65" i="40"/>
  <c r="BB65" i="40" s="1"/>
  <c r="AQ65" i="40"/>
  <c r="AA65" i="40"/>
  <c r="Z65" i="40"/>
  <c r="T65" i="40"/>
  <c r="AX63" i="40"/>
  <c r="AW63" i="40"/>
  <c r="AV63" i="40"/>
  <c r="AQ63" i="40"/>
  <c r="AA63" i="40"/>
  <c r="Z63" i="40"/>
  <c r="Y63" i="40"/>
  <c r="T63" i="40"/>
  <c r="AX61" i="40"/>
  <c r="AW61" i="40"/>
  <c r="BB61" i="40" s="1"/>
  <c r="AV61" i="40"/>
  <c r="AQ61" i="40"/>
  <c r="AA61" i="40"/>
  <c r="Z61" i="40"/>
  <c r="AE61" i="40" s="1"/>
  <c r="Y61" i="40"/>
  <c r="T61" i="40"/>
  <c r="AX60" i="40"/>
  <c r="AW60" i="40"/>
  <c r="BB60" i="40" s="1"/>
  <c r="AV60" i="40"/>
  <c r="AQ60" i="40"/>
  <c r="AA60" i="40"/>
  <c r="T60" i="40"/>
  <c r="AX59" i="40"/>
  <c r="AW59" i="40"/>
  <c r="BB59" i="40" s="1"/>
  <c r="AQ59" i="40"/>
  <c r="AA59" i="40"/>
  <c r="Z59" i="40"/>
  <c r="T59" i="40"/>
  <c r="AX58" i="40"/>
  <c r="AV58" i="40"/>
  <c r="AQ58" i="40"/>
  <c r="AA58" i="40"/>
  <c r="Z58" i="40"/>
  <c r="T58" i="40"/>
  <c r="AX57" i="40"/>
  <c r="AQ57" i="40"/>
  <c r="AA57" i="40"/>
  <c r="T57" i="40"/>
  <c r="AX56" i="40"/>
  <c r="AW56" i="40"/>
  <c r="BB56" i="40" s="1"/>
  <c r="AV56" i="40"/>
  <c r="AQ56" i="40"/>
  <c r="AA56" i="40"/>
  <c r="Z56" i="40"/>
  <c r="T56" i="40"/>
  <c r="AX54" i="40"/>
  <c r="AW54" i="40"/>
  <c r="BB54" i="40" s="1"/>
  <c r="AQ54" i="40"/>
  <c r="AA54" i="40"/>
  <c r="Z54" i="40"/>
  <c r="T54" i="40"/>
  <c r="AX55" i="40"/>
  <c r="AW55" i="40"/>
  <c r="BB55" i="40" s="1"/>
  <c r="AV55" i="40"/>
  <c r="AQ55" i="40"/>
  <c r="AA55" i="40"/>
  <c r="Z55" i="40"/>
  <c r="AE55" i="40" s="1"/>
  <c r="T55" i="40"/>
  <c r="AX53" i="40"/>
  <c r="AV53" i="40"/>
  <c r="AQ53" i="40"/>
  <c r="AA53" i="40"/>
  <c r="Z53" i="40"/>
  <c r="AE53" i="40" s="1"/>
  <c r="T53" i="40"/>
  <c r="AX51" i="40"/>
  <c r="AW51" i="40"/>
  <c r="AQ51" i="40"/>
  <c r="AA51" i="40"/>
  <c r="Z51" i="40"/>
  <c r="T51" i="40"/>
  <c r="AX50" i="40"/>
  <c r="AV50" i="40"/>
  <c r="AQ50" i="40"/>
  <c r="AA50" i="40"/>
  <c r="Z50" i="40"/>
  <c r="T50" i="40"/>
  <c r="AX49" i="40"/>
  <c r="AW49" i="40"/>
  <c r="BB49" i="40" s="1"/>
  <c r="AQ49" i="40"/>
  <c r="AA49" i="40"/>
  <c r="Z49" i="40"/>
  <c r="AE49" i="40" s="1"/>
  <c r="T49" i="40"/>
  <c r="AX47" i="40"/>
  <c r="AW47" i="40"/>
  <c r="AV47" i="40"/>
  <c r="AQ47" i="40"/>
  <c r="AA47" i="40"/>
  <c r="T47" i="40"/>
  <c r="AX46" i="40"/>
  <c r="AW46" i="40"/>
  <c r="BB46" i="40" s="1"/>
  <c r="AQ46" i="40"/>
  <c r="AA46" i="40"/>
  <c r="T46" i="40"/>
  <c r="AX45" i="40"/>
  <c r="AW45" i="40"/>
  <c r="BB45" i="40" s="1"/>
  <c r="AV45" i="40"/>
  <c r="AQ45" i="40"/>
  <c r="AA45" i="40"/>
  <c r="T45" i="40"/>
  <c r="AX44" i="40"/>
  <c r="AW44" i="40"/>
  <c r="AV44" i="40"/>
  <c r="AQ44" i="40"/>
  <c r="AA44" i="40"/>
  <c r="T44" i="40"/>
  <c r="AX43" i="40"/>
  <c r="AW43" i="40"/>
  <c r="BB43" i="40" s="1"/>
  <c r="AV43" i="40"/>
  <c r="AQ43" i="40"/>
  <c r="AA43" i="40"/>
  <c r="T43" i="40"/>
  <c r="AX42" i="40"/>
  <c r="AW42" i="40"/>
  <c r="BB42" i="40" s="1"/>
  <c r="AQ42" i="40"/>
  <c r="AA42" i="40"/>
  <c r="T42" i="40"/>
  <c r="AX41" i="40"/>
  <c r="AV41" i="40"/>
  <c r="AQ41" i="40"/>
  <c r="AA41" i="40"/>
  <c r="T41" i="40"/>
  <c r="AX40" i="40"/>
  <c r="AV40" i="40"/>
  <c r="AQ40" i="40"/>
  <c r="AA40" i="40"/>
  <c r="T40" i="40"/>
  <c r="AX38" i="40"/>
  <c r="AV38" i="40"/>
  <c r="AQ38" i="40"/>
  <c r="AA38" i="40"/>
  <c r="T38" i="40"/>
  <c r="AX28" i="40"/>
  <c r="AQ28" i="40"/>
  <c r="AA28" i="40"/>
  <c r="Z28" i="40"/>
  <c r="AE28" i="40" s="1"/>
  <c r="T28" i="40"/>
  <c r="AX26" i="40"/>
  <c r="AW26" i="40"/>
  <c r="BB26" i="40" s="1"/>
  <c r="AV26" i="40"/>
  <c r="AQ26" i="40"/>
  <c r="AA26" i="40"/>
  <c r="Z26" i="40"/>
  <c r="AE26" i="40" s="1"/>
  <c r="Y26" i="40"/>
  <c r="T26" i="40"/>
  <c r="AX25" i="40"/>
  <c r="AW25" i="40"/>
  <c r="BB25" i="40" s="1"/>
  <c r="AV25" i="40"/>
  <c r="AQ25" i="40"/>
  <c r="AA25" i="40"/>
  <c r="Z25" i="40"/>
  <c r="T25" i="40"/>
  <c r="AX24" i="40"/>
  <c r="AW24" i="40"/>
  <c r="BB24" i="40" s="1"/>
  <c r="AV24" i="40"/>
  <c r="AQ24" i="40"/>
  <c r="AA24" i="40"/>
  <c r="Z24" i="40"/>
  <c r="T24" i="40"/>
  <c r="AX23" i="40"/>
  <c r="AW23" i="40"/>
  <c r="BB23" i="40" s="1"/>
  <c r="AV23" i="40"/>
  <c r="AQ23" i="40"/>
  <c r="Z23" i="40"/>
  <c r="AE23" i="40" s="1"/>
  <c r="T23" i="40"/>
  <c r="AX22" i="40"/>
  <c r="AW22" i="40"/>
  <c r="BB22" i="40" s="1"/>
  <c r="AV22" i="40"/>
  <c r="AQ22" i="40"/>
  <c r="AA22" i="40"/>
  <c r="Z22" i="40"/>
  <c r="T22" i="40"/>
  <c r="AX21" i="40"/>
  <c r="AW21" i="40"/>
  <c r="BB21" i="40" s="1"/>
  <c r="AV21" i="40"/>
  <c r="AQ21" i="40"/>
  <c r="AA21" i="40"/>
  <c r="Z21" i="40"/>
  <c r="AE21" i="40" s="1"/>
  <c r="Y21" i="40"/>
  <c r="T21" i="40"/>
  <c r="AX20" i="40"/>
  <c r="AV20" i="40"/>
  <c r="AQ20" i="40"/>
  <c r="AA20" i="40"/>
  <c r="Z20" i="40"/>
  <c r="AE20" i="40" s="1"/>
  <c r="Y20" i="40"/>
  <c r="T20" i="40"/>
  <c r="AX19" i="40"/>
  <c r="AV19" i="40"/>
  <c r="AQ19" i="40"/>
  <c r="AA19" i="40"/>
  <c r="Z19" i="40"/>
  <c r="AE19" i="40" s="1"/>
  <c r="Y19" i="40"/>
  <c r="T19" i="40"/>
  <c r="AX18" i="40"/>
  <c r="AW18" i="40"/>
  <c r="BB18" i="40" s="1"/>
  <c r="AV18" i="40"/>
  <c r="AQ18" i="40"/>
  <c r="AA18" i="40"/>
  <c r="Y18" i="40"/>
  <c r="Z18" i="40"/>
  <c r="T18" i="40"/>
  <c r="AX17" i="40"/>
  <c r="AW17" i="40"/>
  <c r="BB17" i="40" s="1"/>
  <c r="AV17" i="40"/>
  <c r="AQ17" i="40"/>
  <c r="AA17" i="40"/>
  <c r="Z17" i="40"/>
  <c r="T17" i="40"/>
  <c r="AX16" i="40"/>
  <c r="AW16" i="40"/>
  <c r="BB16" i="40" s="1"/>
  <c r="AQ16" i="40"/>
  <c r="AA16" i="40"/>
  <c r="Z16" i="40"/>
  <c r="T16" i="40"/>
  <c r="AX15" i="40"/>
  <c r="AV15" i="40"/>
  <c r="AQ15" i="40"/>
  <c r="AA15" i="40"/>
  <c r="Z15" i="40"/>
  <c r="Y15" i="40"/>
  <c r="T15" i="40"/>
  <c r="AX14" i="40"/>
  <c r="AV14" i="40"/>
  <c r="AQ14" i="40"/>
  <c r="AA14" i="40"/>
  <c r="Z14" i="40"/>
  <c r="AE14" i="40" s="1"/>
  <c r="Y14" i="40"/>
  <c r="T14" i="40"/>
  <c r="AX13" i="40"/>
  <c r="AV13" i="40"/>
  <c r="AQ13" i="40"/>
  <c r="AA13" i="40"/>
  <c r="Z13" i="40"/>
  <c r="AE13" i="40" s="1"/>
  <c r="Y13" i="40"/>
  <c r="T13" i="40"/>
  <c r="AX10" i="40"/>
  <c r="AV10" i="40"/>
  <c r="AQ10" i="40"/>
  <c r="AA10" i="40"/>
  <c r="Z10" i="40"/>
  <c r="AX9" i="40"/>
  <c r="AQ9" i="40"/>
  <c r="AA9" i="40"/>
  <c r="Z9" i="40"/>
  <c r="T9" i="40"/>
  <c r="AX8" i="40"/>
  <c r="AW8" i="40"/>
  <c r="BB8" i="40" s="1"/>
  <c r="AQ8" i="40"/>
  <c r="AA8" i="40"/>
  <c r="Z8" i="40"/>
  <c r="T8" i="40"/>
  <c r="AX7" i="40"/>
  <c r="AW7" i="40"/>
  <c r="BB7" i="40" s="1"/>
  <c r="AV7" i="40"/>
  <c r="AQ7" i="40"/>
  <c r="Z7" i="40"/>
  <c r="AE7" i="40" s="1"/>
  <c r="AA7" i="40"/>
  <c r="AE51" i="40" l="1"/>
  <c r="AF82" i="40"/>
  <c r="BC13" i="40"/>
  <c r="BC36" i="40"/>
  <c r="BC20" i="40"/>
  <c r="BC21" i="40"/>
  <c r="BC28" i="40"/>
  <c r="BC44" i="40"/>
  <c r="BC55" i="40"/>
  <c r="BC77" i="40"/>
  <c r="BC99" i="40"/>
  <c r="BC104" i="40"/>
  <c r="BC108" i="40"/>
  <c r="BC119" i="40"/>
  <c r="BC76" i="40"/>
  <c r="BC112" i="40"/>
  <c r="BC74" i="40"/>
  <c r="BC87" i="40"/>
  <c r="BC124" i="40"/>
  <c r="BC7" i="40"/>
  <c r="BC19" i="40"/>
  <c r="BC47" i="40"/>
  <c r="BC57" i="40"/>
  <c r="BC89" i="40"/>
  <c r="BC92" i="40"/>
  <c r="BC100" i="40"/>
  <c r="BC29" i="40"/>
  <c r="BC32" i="40"/>
  <c r="BC48" i="40"/>
  <c r="BC66" i="40"/>
  <c r="BC73" i="40"/>
  <c r="BC116" i="40"/>
  <c r="BC17" i="40"/>
  <c r="BC18" i="40"/>
  <c r="BC40" i="40"/>
  <c r="BC98" i="40"/>
  <c r="BC107" i="40"/>
  <c r="BC110" i="40"/>
  <c r="BC111" i="40"/>
  <c r="BC67" i="40"/>
  <c r="BC114" i="40"/>
  <c r="BC27" i="40"/>
  <c r="BC39" i="40"/>
  <c r="BC8" i="40"/>
  <c r="BC101" i="40"/>
  <c r="BC16" i="40"/>
  <c r="BC25" i="40"/>
  <c r="BC26" i="40"/>
  <c r="BC51" i="40"/>
  <c r="BC60" i="40"/>
  <c r="BC61" i="40"/>
  <c r="BC63" i="40"/>
  <c r="BC86" i="40"/>
  <c r="BC103" i="40"/>
  <c r="BC11" i="40"/>
  <c r="BC88" i="40"/>
  <c r="BC120" i="40"/>
  <c r="BC121" i="40"/>
  <c r="BC34" i="40"/>
  <c r="BC64" i="40"/>
  <c r="BC72" i="40"/>
  <c r="BC97" i="40"/>
  <c r="BC22" i="40"/>
  <c r="BC41" i="40"/>
  <c r="BC49" i="40"/>
  <c r="BC83" i="40"/>
  <c r="BC115" i="40"/>
  <c r="BC9" i="40"/>
  <c r="BC24" i="40"/>
  <c r="BC42" i="40"/>
  <c r="BC93" i="40"/>
  <c r="BC106" i="40"/>
  <c r="BC75" i="40"/>
  <c r="BC118" i="40"/>
  <c r="BC37" i="40"/>
  <c r="BC68" i="40"/>
  <c r="BC96" i="40"/>
  <c r="BC90" i="40"/>
  <c r="BC15" i="40"/>
  <c r="BC23" i="40"/>
  <c r="BC38" i="40"/>
  <c r="BC56" i="40"/>
  <c r="BC59" i="40"/>
  <c r="BC109" i="40"/>
  <c r="BC123" i="40"/>
  <c r="BC71" i="40"/>
  <c r="BC113" i="40"/>
  <c r="BC31" i="40"/>
  <c r="BC45" i="40"/>
  <c r="BC54" i="40"/>
  <c r="BC84" i="40"/>
  <c r="BC102" i="40"/>
  <c r="BC105" i="40"/>
  <c r="BC81" i="40"/>
  <c r="BC94" i="40"/>
  <c r="BC52" i="40"/>
  <c r="BC117" i="40"/>
  <c r="BC30" i="40"/>
  <c r="BC33" i="40"/>
  <c r="BC62" i="40"/>
  <c r="BC69" i="40"/>
  <c r="BC78" i="40"/>
  <c r="BC95" i="40"/>
  <c r="BC125" i="40"/>
  <c r="BA101" i="40"/>
  <c r="BF101" i="40" s="1"/>
  <c r="AW28" i="40"/>
  <c r="BB28" i="40" s="1"/>
  <c r="AW37" i="40"/>
  <c r="BB37" i="40" s="1"/>
  <c r="AV64" i="40"/>
  <c r="AV32" i="40"/>
  <c r="BA96" i="40"/>
  <c r="BF96" i="40" s="1"/>
  <c r="BA36" i="40"/>
  <c r="BF36" i="40" s="1"/>
  <c r="AV57" i="40"/>
  <c r="AV93" i="40"/>
  <c r="AV27" i="40"/>
  <c r="AV124" i="40"/>
  <c r="AV114" i="40"/>
  <c r="AV9" i="40"/>
  <c r="AV92" i="40"/>
  <c r="AV104" i="40"/>
  <c r="AV110" i="40"/>
  <c r="AV113" i="40"/>
  <c r="AV12" i="40"/>
  <c r="AW33" i="40"/>
  <c r="BB33" i="40" s="1"/>
  <c r="AV87" i="40"/>
  <c r="AV95" i="40"/>
  <c r="AV96" i="40"/>
  <c r="BA87" i="40"/>
  <c r="BF87" i="40" s="1"/>
  <c r="BA38" i="40"/>
  <c r="BF38" i="40" s="1"/>
  <c r="BB36" i="40"/>
  <c r="BA10" i="40"/>
  <c r="BF10" i="40" s="1"/>
  <c r="BA14" i="40"/>
  <c r="BF14" i="40" s="1"/>
  <c r="BA53" i="40"/>
  <c r="BF53" i="40" s="1"/>
  <c r="BA104" i="40"/>
  <c r="BF104" i="40" s="1"/>
  <c r="BA42" i="40"/>
  <c r="BF42" i="40" s="1"/>
  <c r="BA43" i="40"/>
  <c r="BF43" i="40" s="1"/>
  <c r="AF13" i="40"/>
  <c r="BA77" i="40"/>
  <c r="BF77" i="40" s="1"/>
  <c r="AF92" i="40"/>
  <c r="BA12" i="40"/>
  <c r="BF12" i="40" s="1"/>
  <c r="AF15" i="40"/>
  <c r="AF18" i="40"/>
  <c r="AF19" i="40"/>
  <c r="AF21" i="40"/>
  <c r="AF39" i="40"/>
  <c r="AF72" i="40"/>
  <c r="BA7" i="40"/>
  <c r="BF7" i="40" s="1"/>
  <c r="AF60" i="40"/>
  <c r="BB101" i="40"/>
  <c r="AF111" i="40"/>
  <c r="AF100" i="40"/>
  <c r="BA117" i="40"/>
  <c r="BF117" i="40" s="1"/>
  <c r="AF86" i="40"/>
  <c r="AF14" i="40"/>
  <c r="AF42" i="40"/>
  <c r="AF40" i="40"/>
  <c r="BA47" i="40"/>
  <c r="BF47" i="40" s="1"/>
  <c r="BC53" i="40"/>
  <c r="AF59" i="40"/>
  <c r="AF61" i="40"/>
  <c r="AF63" i="40"/>
  <c r="BB117" i="40"/>
  <c r="AF66" i="40"/>
  <c r="AF87" i="40"/>
  <c r="AF95" i="40"/>
  <c r="AF38" i="40"/>
  <c r="AF57" i="40"/>
  <c r="AF58" i="40"/>
  <c r="AF101" i="40"/>
  <c r="BB47" i="40"/>
  <c r="AF54" i="40"/>
  <c r="AF83" i="40"/>
  <c r="AF93" i="40"/>
  <c r="AF107" i="40"/>
  <c r="BA125" i="40"/>
  <c r="BF125" i="40" s="1"/>
  <c r="AF55" i="40"/>
  <c r="AF106" i="40"/>
  <c r="AF73" i="40"/>
  <c r="AD50" i="40"/>
  <c r="AD15" i="40"/>
  <c r="AI15" i="40" s="1"/>
  <c r="AD33" i="40"/>
  <c r="AI33" i="40" s="1"/>
  <c r="AD49" i="40"/>
  <c r="AI49" i="40" s="1"/>
  <c r="BA113" i="40"/>
  <c r="BF113" i="40" s="1"/>
  <c r="BA34" i="40"/>
  <c r="BF34" i="40" s="1"/>
  <c r="BB38" i="40"/>
  <c r="BA40" i="40"/>
  <c r="BF40" i="40" s="1"/>
  <c r="BA44" i="40"/>
  <c r="BF44" i="40" s="1"/>
  <c r="BA46" i="40"/>
  <c r="BF46" i="40" s="1"/>
  <c r="BB40" i="40"/>
  <c r="BA50" i="40"/>
  <c r="BF50" i="40" s="1"/>
  <c r="BA51" i="40"/>
  <c r="BF51" i="40" s="1"/>
  <c r="BA57" i="40"/>
  <c r="BF57" i="40" s="1"/>
  <c r="BA60" i="40"/>
  <c r="BF60" i="40" s="1"/>
  <c r="BA39" i="40"/>
  <c r="BF39" i="40" s="1"/>
  <c r="BA62" i="40"/>
  <c r="BF62" i="40" s="1"/>
  <c r="BA64" i="40"/>
  <c r="BF64" i="40" s="1"/>
  <c r="BA70" i="40"/>
  <c r="BF70" i="40" s="1"/>
  <c r="BA69" i="40"/>
  <c r="BF69" i="40" s="1"/>
  <c r="BA97" i="40"/>
  <c r="BF97" i="40" s="1"/>
  <c r="BA81" i="40"/>
  <c r="BF81" i="40" s="1"/>
  <c r="BA17" i="40"/>
  <c r="BF17" i="40" s="1"/>
  <c r="BA58" i="40"/>
  <c r="BF58" i="40" s="1"/>
  <c r="BC10" i="40"/>
  <c r="BC14" i="40"/>
  <c r="BA15" i="40"/>
  <c r="BF15" i="40" s="1"/>
  <c r="BC43" i="40"/>
  <c r="BC46" i="40"/>
  <c r="BC50" i="40"/>
  <c r="BA54" i="40"/>
  <c r="BF54" i="40" s="1"/>
  <c r="BA86" i="40"/>
  <c r="BF86" i="40" s="1"/>
  <c r="BA92" i="40"/>
  <c r="BF92" i="40" s="1"/>
  <c r="BA93" i="40"/>
  <c r="BF93" i="40" s="1"/>
  <c r="BA48" i="40"/>
  <c r="BF48" i="40" s="1"/>
  <c r="BC70" i="40"/>
  <c r="BA68" i="40"/>
  <c r="BF68" i="40" s="1"/>
  <c r="BA18" i="40"/>
  <c r="BF18" i="40" s="1"/>
  <c r="BC58" i="40"/>
  <c r="BA118" i="40"/>
  <c r="BF118" i="40" s="1"/>
  <c r="BA13" i="40"/>
  <c r="BF13" i="40" s="1"/>
  <c r="BA23" i="40"/>
  <c r="BF23" i="40" s="1"/>
  <c r="BA41" i="40"/>
  <c r="BF41" i="40" s="1"/>
  <c r="BB44" i="40"/>
  <c r="BB51" i="40"/>
  <c r="BA59" i="40"/>
  <c r="BF59" i="40" s="1"/>
  <c r="BA89" i="40"/>
  <c r="BF89" i="40" s="1"/>
  <c r="BA35" i="40"/>
  <c r="BF35" i="40" s="1"/>
  <c r="BB87" i="40"/>
  <c r="BA9" i="40"/>
  <c r="BF9" i="40" s="1"/>
  <c r="BA16" i="40"/>
  <c r="BF16" i="40" s="1"/>
  <c r="BA45" i="40"/>
  <c r="BF45" i="40" s="1"/>
  <c r="BA49" i="40"/>
  <c r="BF49" i="40" s="1"/>
  <c r="BA56" i="40"/>
  <c r="BF56" i="40" s="1"/>
  <c r="BA114" i="40"/>
  <c r="BF114" i="40" s="1"/>
  <c r="BC12" i="40"/>
  <c r="BA30" i="40"/>
  <c r="BF30" i="40" s="1"/>
  <c r="BB62" i="40"/>
  <c r="BB97" i="40"/>
  <c r="BA21" i="40"/>
  <c r="BF21" i="40" s="1"/>
  <c r="BA24" i="40"/>
  <c r="BF24" i="40" s="1"/>
  <c r="BA31" i="40"/>
  <c r="BF31" i="40" s="1"/>
  <c r="BC35" i="40"/>
  <c r="BB64" i="40"/>
  <c r="BA66" i="40"/>
  <c r="BF66" i="40" s="1"/>
  <c r="BA74" i="40"/>
  <c r="BF74" i="40" s="1"/>
  <c r="BA32" i="40"/>
  <c r="BF32" i="40" s="1"/>
  <c r="BA78" i="40"/>
  <c r="BF78" i="40" s="1"/>
  <c r="BA95" i="40"/>
  <c r="BF95" i="40" s="1"/>
  <c r="BB69" i="40"/>
  <c r="BA55" i="40"/>
  <c r="BF55" i="40" s="1"/>
  <c r="AD26" i="40"/>
  <c r="AI26" i="40" s="1"/>
  <c r="AF77" i="40"/>
  <c r="AD37" i="40"/>
  <c r="AI37" i="40" s="1"/>
  <c r="AF24" i="40"/>
  <c r="AF113" i="40"/>
  <c r="AD68" i="40"/>
  <c r="AI68" i="40" s="1"/>
  <c r="AD14" i="40"/>
  <c r="AI14" i="40" s="1"/>
  <c r="AD13" i="40"/>
  <c r="AI13" i="40" s="1"/>
  <c r="AE50" i="40"/>
  <c r="AD21" i="40"/>
  <c r="AI21" i="40" s="1"/>
  <c r="AD55" i="40"/>
  <c r="AI55" i="40" s="1"/>
  <c r="AD77" i="40"/>
  <c r="AI77" i="40" s="1"/>
  <c r="AE33" i="40"/>
  <c r="AF16" i="40"/>
  <c r="AF25" i="40"/>
  <c r="AF56" i="40"/>
  <c r="AF78" i="40"/>
  <c r="AE37" i="40"/>
  <c r="AE68" i="40"/>
  <c r="AD97" i="40"/>
  <c r="AI97" i="40" s="1"/>
  <c r="AF9" i="40"/>
  <c r="AE15" i="40"/>
  <c r="AD54" i="40"/>
  <c r="AI54" i="40" s="1"/>
  <c r="AD64" i="40"/>
  <c r="AI64" i="40" s="1"/>
  <c r="AD74" i="40"/>
  <c r="AI74" i="40" s="1"/>
  <c r="AD24" i="40"/>
  <c r="AI24" i="40" s="1"/>
  <c r="AE24" i="40"/>
  <c r="AE10" i="40"/>
  <c r="AD10" i="40"/>
  <c r="AI10" i="40" s="1"/>
  <c r="AE17" i="40"/>
  <c r="AD17" i="40"/>
  <c r="AI17" i="40" s="1"/>
  <c r="AF10" i="40"/>
  <c r="AE25" i="40"/>
  <c r="AD25" i="40"/>
  <c r="AI25" i="40" s="1"/>
  <c r="AE16" i="40"/>
  <c r="AD16" i="40"/>
  <c r="AI16" i="40" s="1"/>
  <c r="AF7" i="40"/>
  <c r="AE8" i="40"/>
  <c r="AD8" i="40"/>
  <c r="AI8" i="40" s="1"/>
  <c r="AD22" i="40"/>
  <c r="AI22" i="40" s="1"/>
  <c r="AE22" i="40"/>
  <c r="AE9" i="40"/>
  <c r="AD9" i="40"/>
  <c r="AI9" i="40" s="1"/>
  <c r="AF17" i="40"/>
  <c r="AE18" i="40"/>
  <c r="AD18" i="40"/>
  <c r="AI18" i="40" s="1"/>
  <c r="Z41" i="40"/>
  <c r="Y41" i="40"/>
  <c r="AF46" i="40"/>
  <c r="Z47" i="40"/>
  <c r="Y47" i="40"/>
  <c r="AE65" i="40"/>
  <c r="AD65" i="40"/>
  <c r="AI65" i="40" s="1"/>
  <c r="AF84" i="40"/>
  <c r="BC85" i="40"/>
  <c r="BA85" i="40"/>
  <c r="BF85" i="40" s="1"/>
  <c r="AD101" i="40"/>
  <c r="AI101" i="40" s="1"/>
  <c r="AE101" i="40"/>
  <c r="BA103" i="40"/>
  <c r="BF103" i="40" s="1"/>
  <c r="BB103" i="40"/>
  <c r="Y109" i="40"/>
  <c r="Z109" i="40"/>
  <c r="AE52" i="40"/>
  <c r="AD52" i="40"/>
  <c r="AI52" i="40" s="1"/>
  <c r="AF124" i="40"/>
  <c r="Y7" i="40"/>
  <c r="BA8" i="40"/>
  <c r="BF8" i="40" s="1"/>
  <c r="BA22" i="40"/>
  <c r="BF22" i="40" s="1"/>
  <c r="BA26" i="40"/>
  <c r="BF26" i="40" s="1"/>
  <c r="AF47" i="40"/>
  <c r="AF49" i="40"/>
  <c r="AE56" i="40"/>
  <c r="AD56" i="40"/>
  <c r="AI56" i="40" s="1"/>
  <c r="AF65" i="40"/>
  <c r="AF108" i="40"/>
  <c r="AF109" i="40"/>
  <c r="AF110" i="40"/>
  <c r="BC79" i="40"/>
  <c r="BA79" i="40"/>
  <c r="BF79" i="40" s="1"/>
  <c r="AF8" i="40"/>
  <c r="Y16" i="40"/>
  <c r="Y17" i="40"/>
  <c r="AD20" i="40"/>
  <c r="AI20" i="40" s="1"/>
  <c r="BA20" i="40"/>
  <c r="BF20" i="40" s="1"/>
  <c r="AF22" i="40"/>
  <c r="Y25" i="40"/>
  <c r="AD28" i="40"/>
  <c r="AI28" i="40" s="1"/>
  <c r="Z38" i="40"/>
  <c r="Y38" i="40"/>
  <c r="AF53" i="40"/>
  <c r="Z60" i="40"/>
  <c r="Y60" i="40"/>
  <c r="BB63" i="40"/>
  <c r="BA63" i="40"/>
  <c r="BF63" i="40" s="1"/>
  <c r="AF89" i="40"/>
  <c r="AF102" i="40"/>
  <c r="AD19" i="40"/>
  <c r="AI19" i="40" s="1"/>
  <c r="BA19" i="40"/>
  <c r="BF19" i="40" s="1"/>
  <c r="Y24" i="40"/>
  <c r="AF26" i="40"/>
  <c r="AF41" i="40"/>
  <c r="Z43" i="40"/>
  <c r="Y43" i="40"/>
  <c r="AD53" i="40"/>
  <c r="AI53" i="40" s="1"/>
  <c r="AF85" i="40"/>
  <c r="AF99" i="40"/>
  <c r="Y103" i="40"/>
  <c r="Z103" i="40"/>
  <c r="BB108" i="40"/>
  <c r="BA108" i="40"/>
  <c r="BF108" i="40" s="1"/>
  <c r="AE111" i="40"/>
  <c r="AD111" i="40"/>
  <c r="AI111" i="40" s="1"/>
  <c r="Z42" i="40"/>
  <c r="Y42" i="40"/>
  <c r="AF91" i="40"/>
  <c r="AD7" i="40"/>
  <c r="AI7" i="40" s="1"/>
  <c r="Y9" i="40"/>
  <c r="Y10" i="40"/>
  <c r="AF20" i="40"/>
  <c r="AF28" i="40"/>
  <c r="AF43" i="40"/>
  <c r="Z44" i="40"/>
  <c r="Y44" i="40"/>
  <c r="AF51" i="40"/>
  <c r="BC65" i="40"/>
  <c r="BA65" i="40"/>
  <c r="BF65" i="40" s="1"/>
  <c r="AF103" i="40"/>
  <c r="AF104" i="40"/>
  <c r="AF105" i="40"/>
  <c r="AE58" i="40"/>
  <c r="AD58" i="40"/>
  <c r="AI58" i="40" s="1"/>
  <c r="Y8" i="40"/>
  <c r="Y22" i="40"/>
  <c r="BA25" i="40"/>
  <c r="BF25" i="40" s="1"/>
  <c r="Z40" i="40"/>
  <c r="Y40" i="40"/>
  <c r="AF44" i="40"/>
  <c r="Z45" i="40"/>
  <c r="Y45" i="40"/>
  <c r="AD51" i="40"/>
  <c r="Z57" i="40"/>
  <c r="AE59" i="40"/>
  <c r="AD59" i="40"/>
  <c r="AI59" i="40" s="1"/>
  <c r="AF90" i="40"/>
  <c r="BC91" i="40"/>
  <c r="BA91" i="40"/>
  <c r="BF91" i="40" s="1"/>
  <c r="AF98" i="40"/>
  <c r="AF45" i="40"/>
  <c r="Z46" i="40"/>
  <c r="Y46" i="40"/>
  <c r="AF50" i="40"/>
  <c r="AE54" i="40"/>
  <c r="AE63" i="40"/>
  <c r="AD63" i="40"/>
  <c r="AI63" i="40" s="1"/>
  <c r="AF119" i="40"/>
  <c r="AD102" i="40"/>
  <c r="AI102" i="40" s="1"/>
  <c r="BB107" i="40"/>
  <c r="BA107" i="40"/>
  <c r="BF107" i="40" s="1"/>
  <c r="AE110" i="40"/>
  <c r="AD110" i="40"/>
  <c r="AI110" i="40" s="1"/>
  <c r="BB123" i="40"/>
  <c r="BA123" i="40"/>
  <c r="BF123" i="40" s="1"/>
  <c r="AE71" i="40"/>
  <c r="AD71" i="40"/>
  <c r="AI71" i="40" s="1"/>
  <c r="AE35" i="40"/>
  <c r="AD35" i="40"/>
  <c r="AI35" i="40" s="1"/>
  <c r="Y59" i="40"/>
  <c r="Y105" i="40"/>
  <c r="BA105" i="40"/>
  <c r="BF105" i="40" s="1"/>
  <c r="BB106" i="40"/>
  <c r="BA106" i="40"/>
  <c r="BF106" i="40" s="1"/>
  <c r="BB11" i="40"/>
  <c r="BA11" i="40"/>
  <c r="BF11" i="40" s="1"/>
  <c r="AF67" i="40"/>
  <c r="AF114" i="40"/>
  <c r="AF118" i="40"/>
  <c r="Y56" i="40"/>
  <c r="Y58" i="40"/>
  <c r="AD61" i="40"/>
  <c r="AI61" i="40" s="1"/>
  <c r="BA61" i="40"/>
  <c r="BF61" i="40" s="1"/>
  <c r="AD84" i="40"/>
  <c r="AI84" i="40" s="1"/>
  <c r="BA84" i="40"/>
  <c r="BF84" i="40" s="1"/>
  <c r="Z89" i="40"/>
  <c r="AD90" i="40"/>
  <c r="AI90" i="40" s="1"/>
  <c r="BA90" i="40"/>
  <c r="BF90" i="40" s="1"/>
  <c r="AE102" i="40"/>
  <c r="Z104" i="40"/>
  <c r="BB104" i="40"/>
  <c r="Z108" i="40"/>
  <c r="Y123" i="40"/>
  <c r="Z67" i="40"/>
  <c r="BB76" i="40"/>
  <c r="BA76" i="40"/>
  <c r="BF76" i="40" s="1"/>
  <c r="Z79" i="40"/>
  <c r="AD100" i="40"/>
  <c r="AI100" i="40" s="1"/>
  <c r="AE70" i="40"/>
  <c r="AD70" i="40"/>
  <c r="AI70" i="40" s="1"/>
  <c r="Y55" i="40"/>
  <c r="Y54" i="40"/>
  <c r="Y98" i="40"/>
  <c r="BA98" i="40"/>
  <c r="BF98" i="40" s="1"/>
  <c r="Z105" i="40"/>
  <c r="BB105" i="40"/>
  <c r="Z107" i="40"/>
  <c r="BB119" i="40"/>
  <c r="BA119" i="40"/>
  <c r="BF119" i="40" s="1"/>
  <c r="AF123" i="40"/>
  <c r="Y49" i="40"/>
  <c r="Y50" i="40"/>
  <c r="Y51" i="40"/>
  <c r="Y53" i="40"/>
  <c r="AD83" i="40"/>
  <c r="AI83" i="40" s="1"/>
  <c r="BA83" i="40"/>
  <c r="BF83" i="40" s="1"/>
  <c r="Y85" i="40"/>
  <c r="Z86" i="40"/>
  <c r="Y91" i="40"/>
  <c r="Z92" i="40"/>
  <c r="Z93" i="40"/>
  <c r="BB93" i="40"/>
  <c r="Y99" i="40"/>
  <c r="BA99" i="40"/>
  <c r="BF99" i="40" s="1"/>
  <c r="Z106" i="40"/>
  <c r="BB111" i="40"/>
  <c r="BA111" i="40"/>
  <c r="BF111" i="40" s="1"/>
  <c r="Z123" i="40"/>
  <c r="AF11" i="40"/>
  <c r="AE94" i="40"/>
  <c r="AD94" i="40"/>
  <c r="AI94" i="40" s="1"/>
  <c r="Y28" i="40"/>
  <c r="Y65" i="40"/>
  <c r="AD98" i="40"/>
  <c r="AI98" i="40" s="1"/>
  <c r="BB110" i="40"/>
  <c r="BA110" i="40"/>
  <c r="BF110" i="40" s="1"/>
  <c r="Z11" i="40"/>
  <c r="AF76" i="40"/>
  <c r="AE116" i="40"/>
  <c r="AD116" i="40"/>
  <c r="AI116" i="40" s="1"/>
  <c r="AE48" i="40"/>
  <c r="AD48" i="40"/>
  <c r="AI48" i="40" s="1"/>
  <c r="Y84" i="40"/>
  <c r="Z85" i="40"/>
  <c r="Y90" i="40"/>
  <c r="Z91" i="40"/>
  <c r="AD99" i="40"/>
  <c r="AI99" i="40" s="1"/>
  <c r="Y102" i="40"/>
  <c r="BA102" i="40"/>
  <c r="BF102" i="40" s="1"/>
  <c r="BB109" i="40"/>
  <c r="BA109" i="40"/>
  <c r="BF109" i="40" s="1"/>
  <c r="Y110" i="40"/>
  <c r="Z119" i="40"/>
  <c r="BB67" i="40"/>
  <c r="BA67" i="40"/>
  <c r="BF67" i="40" s="1"/>
  <c r="Z76" i="40"/>
  <c r="AE81" i="40"/>
  <c r="AD81" i="40"/>
  <c r="AI81" i="40" s="1"/>
  <c r="BB75" i="40"/>
  <c r="BA75" i="40"/>
  <c r="BF75" i="40" s="1"/>
  <c r="AF88" i="40"/>
  <c r="AF116" i="40"/>
  <c r="AF121" i="40"/>
  <c r="AE31" i="40"/>
  <c r="AD31" i="40"/>
  <c r="AI31" i="40" s="1"/>
  <c r="AF35" i="40"/>
  <c r="AF37" i="40"/>
  <c r="AF48" i="40"/>
  <c r="AF64" i="40"/>
  <c r="AF70" i="40"/>
  <c r="AF68" i="40"/>
  <c r="BA80" i="40"/>
  <c r="BF80" i="40" s="1"/>
  <c r="BC80" i="40"/>
  <c r="AD125" i="40"/>
  <c r="AI125" i="40" s="1"/>
  <c r="AE125" i="40"/>
  <c r="Y88" i="40"/>
  <c r="AF31" i="40"/>
  <c r="AF33" i="40"/>
  <c r="AF79" i="40"/>
  <c r="BB71" i="40"/>
  <c r="BA71" i="40"/>
  <c r="BF71" i="40" s="1"/>
  <c r="AE88" i="40"/>
  <c r="AD88" i="40"/>
  <c r="AI88" i="40" s="1"/>
  <c r="BB100" i="40"/>
  <c r="BA100" i="40"/>
  <c r="BF100" i="40" s="1"/>
  <c r="BA112" i="40"/>
  <c r="BF112" i="40" s="1"/>
  <c r="AF117" i="40"/>
  <c r="AF27" i="40"/>
  <c r="BB52" i="40"/>
  <c r="BA52" i="40"/>
  <c r="BF52" i="40" s="1"/>
  <c r="AF75" i="40"/>
  <c r="Y115" i="40"/>
  <c r="Z115" i="40"/>
  <c r="BB116" i="40"/>
  <c r="BA116" i="40"/>
  <c r="BF116" i="40" s="1"/>
  <c r="BA124" i="40"/>
  <c r="BF124" i="40" s="1"/>
  <c r="BB124" i="40"/>
  <c r="BB94" i="40"/>
  <c r="BA94" i="40"/>
  <c r="BF94" i="40" s="1"/>
  <c r="AF71" i="40"/>
  <c r="AF112" i="40"/>
  <c r="AF115" i="40"/>
  <c r="AF34" i="40"/>
  <c r="AF36" i="40"/>
  <c r="AF62" i="40"/>
  <c r="AF69" i="40"/>
  <c r="AF80" i="40"/>
  <c r="AF81" i="40"/>
  <c r="AF94" i="40"/>
  <c r="AF52" i="40"/>
  <c r="Y71" i="40"/>
  <c r="AE75" i="40"/>
  <c r="AD75" i="40"/>
  <c r="AI75" i="40" s="1"/>
  <c r="BB88" i="40"/>
  <c r="BA88" i="40"/>
  <c r="BF88" i="40" s="1"/>
  <c r="AD112" i="40"/>
  <c r="AI112" i="40" s="1"/>
  <c r="AF120" i="40"/>
  <c r="AE12" i="40"/>
  <c r="AD12" i="40"/>
  <c r="AI12" i="40" s="1"/>
  <c r="AF29" i="40"/>
  <c r="AF32" i="40"/>
  <c r="AF74" i="40"/>
  <c r="AD95" i="40"/>
  <c r="AI95" i="40" s="1"/>
  <c r="AE95" i="40"/>
  <c r="AE97" i="40"/>
  <c r="Y100" i="40"/>
  <c r="AF12" i="40"/>
  <c r="AF30" i="40"/>
  <c r="Y73" i="40"/>
  <c r="Z73" i="40"/>
  <c r="Y124" i="40"/>
  <c r="Z114" i="40"/>
  <c r="BA115" i="40"/>
  <c r="BF115" i="40" s="1"/>
  <c r="Z118" i="40"/>
  <c r="BA120" i="40"/>
  <c r="BF120" i="40" s="1"/>
  <c r="BA27" i="40"/>
  <c r="BF27" i="40" s="1"/>
  <c r="Y30" i="40"/>
  <c r="Y34" i="40"/>
  <c r="Y39" i="40"/>
  <c r="Y66" i="40"/>
  <c r="Y87" i="40"/>
  <c r="BA73" i="40"/>
  <c r="BF73" i="40" s="1"/>
  <c r="Z78" i="40"/>
  <c r="AD96" i="40"/>
  <c r="AI96" i="40" s="1"/>
  <c r="BB96" i="40"/>
  <c r="Y125" i="40"/>
  <c r="Z113" i="40"/>
  <c r="Z117" i="40"/>
  <c r="Y29" i="40"/>
  <c r="Z30" i="40"/>
  <c r="Y33" i="40"/>
  <c r="Z34" i="40"/>
  <c r="Y37" i="40"/>
  <c r="Z39" i="40"/>
  <c r="Y64" i="40"/>
  <c r="Z66" i="40"/>
  <c r="Y68" i="40"/>
  <c r="AD87" i="40"/>
  <c r="AI87" i="40" s="1"/>
  <c r="AE96" i="40"/>
  <c r="BB125" i="40"/>
  <c r="AF96" i="40"/>
  <c r="Y97" i="40"/>
  <c r="Y27" i="40"/>
  <c r="Y32" i="40"/>
  <c r="Y36" i="40"/>
  <c r="Y62" i="40"/>
  <c r="Y69" i="40"/>
  <c r="AD72" i="40"/>
  <c r="AI72" i="40" s="1"/>
  <c r="BA72" i="40"/>
  <c r="BF72" i="40" s="1"/>
  <c r="Z80" i="40"/>
  <c r="Y80" i="40"/>
  <c r="AF125" i="40"/>
  <c r="Z120" i="40"/>
  <c r="AD121" i="40"/>
  <c r="AI121" i="40" s="1"/>
  <c r="BA121" i="40"/>
  <c r="BF121" i="40" s="1"/>
  <c r="Y12" i="40"/>
  <c r="Z27" i="40"/>
  <c r="AD29" i="40"/>
  <c r="AI29" i="40" s="1"/>
  <c r="BA29" i="40"/>
  <c r="BF29" i="40" s="1"/>
  <c r="Y31" i="40"/>
  <c r="Z32" i="40"/>
  <c r="Y35" i="40"/>
  <c r="Z36" i="40"/>
  <c r="Y48" i="40"/>
  <c r="Z62" i="40"/>
  <c r="Y70" i="40"/>
  <c r="Z69" i="40"/>
  <c r="BB95" i="40"/>
  <c r="AF97" i="40"/>
  <c r="AD124" i="40"/>
  <c r="AI124" i="40" s="1"/>
  <c r="AI51" i="40" l="1"/>
  <c r="AI50" i="40"/>
  <c r="AI82" i="40"/>
  <c r="BA28" i="40"/>
  <c r="BF28" i="40" s="1"/>
  <c r="BA37" i="40"/>
  <c r="BF37" i="40" s="1"/>
  <c r="BA33" i="40"/>
  <c r="BF33" i="40" s="1"/>
  <c r="AE108" i="40"/>
  <c r="AD108" i="40"/>
  <c r="AI108" i="40" s="1"/>
  <c r="AE113" i="40"/>
  <c r="AD113" i="40"/>
  <c r="AI113" i="40" s="1"/>
  <c r="AE89" i="40"/>
  <c r="AD89" i="40"/>
  <c r="AI89" i="40" s="1"/>
  <c r="AD103" i="40"/>
  <c r="AI103" i="40" s="1"/>
  <c r="AE103" i="40"/>
  <c r="AE60" i="40"/>
  <c r="AD60" i="40"/>
  <c r="AI60" i="40" s="1"/>
  <c r="AD47" i="40"/>
  <c r="AI47" i="40" s="1"/>
  <c r="AE47" i="40"/>
  <c r="AE36" i="40"/>
  <c r="AD36" i="40"/>
  <c r="AI36" i="40" s="1"/>
  <c r="AD39" i="40"/>
  <c r="AI39" i="40" s="1"/>
  <c r="AE39" i="40"/>
  <c r="AE115" i="40"/>
  <c r="AD115" i="40"/>
  <c r="AI115" i="40" s="1"/>
  <c r="AE85" i="40"/>
  <c r="AD85" i="40"/>
  <c r="AI85" i="40" s="1"/>
  <c r="AE67" i="40"/>
  <c r="AD67" i="40"/>
  <c r="AI67" i="40" s="1"/>
  <c r="AD104" i="40"/>
  <c r="AI104" i="40" s="1"/>
  <c r="AE104" i="40"/>
  <c r="AE40" i="40"/>
  <c r="AD40" i="40"/>
  <c r="AI40" i="40" s="1"/>
  <c r="AE73" i="40"/>
  <c r="AD73" i="40"/>
  <c r="AI73" i="40" s="1"/>
  <c r="AE38" i="40"/>
  <c r="AD38" i="40"/>
  <c r="AI38" i="40" s="1"/>
  <c r="AE76" i="40"/>
  <c r="AD76" i="40"/>
  <c r="AI76" i="40" s="1"/>
  <c r="AE32" i="40"/>
  <c r="AD32" i="40"/>
  <c r="AI32" i="40" s="1"/>
  <c r="AE120" i="40"/>
  <c r="AD120" i="40"/>
  <c r="AI120" i="40" s="1"/>
  <c r="AE123" i="40"/>
  <c r="AD123" i="40"/>
  <c r="AI123" i="40" s="1"/>
  <c r="AD93" i="40"/>
  <c r="AI93" i="40" s="1"/>
  <c r="AE93" i="40"/>
  <c r="AD92" i="40"/>
  <c r="AI92" i="40" s="1"/>
  <c r="AE92" i="40"/>
  <c r="AE42" i="40"/>
  <c r="AD42" i="40"/>
  <c r="AI42" i="40" s="1"/>
  <c r="AE91" i="40"/>
  <c r="AD91" i="40"/>
  <c r="AI91" i="40" s="1"/>
  <c r="AE57" i="40"/>
  <c r="AD57" i="40"/>
  <c r="AI57" i="40" s="1"/>
  <c r="AE45" i="40"/>
  <c r="AD45" i="40"/>
  <c r="AI45" i="40" s="1"/>
  <c r="AD41" i="40"/>
  <c r="AI41" i="40" s="1"/>
  <c r="AE41" i="40"/>
  <c r="AD105" i="40"/>
  <c r="AI105" i="40" s="1"/>
  <c r="AE105" i="40"/>
  <c r="AE69" i="40"/>
  <c r="AD69" i="40"/>
  <c r="AI69" i="40" s="1"/>
  <c r="AE80" i="40"/>
  <c r="AD80" i="40"/>
  <c r="AI80" i="40" s="1"/>
  <c r="AD30" i="40"/>
  <c r="AI30" i="40" s="1"/>
  <c r="AE30" i="40"/>
  <c r="AE114" i="40"/>
  <c r="AD114" i="40"/>
  <c r="AI114" i="40" s="1"/>
  <c r="AE11" i="40"/>
  <c r="AD11" i="40"/>
  <c r="AI11" i="40" s="1"/>
  <c r="AD86" i="40"/>
  <c r="AI86" i="40" s="1"/>
  <c r="AE86" i="40"/>
  <c r="AE107" i="40"/>
  <c r="AD107" i="40"/>
  <c r="AI107" i="40" s="1"/>
  <c r="AE43" i="40"/>
  <c r="AD43" i="40"/>
  <c r="AI43" i="40" s="1"/>
  <c r="AE117" i="40"/>
  <c r="AD117" i="40"/>
  <c r="AI117" i="40" s="1"/>
  <c r="AE109" i="40"/>
  <c r="AD109" i="40"/>
  <c r="AI109" i="40" s="1"/>
  <c r="AD34" i="40"/>
  <c r="AI34" i="40" s="1"/>
  <c r="AE34" i="40"/>
  <c r="AE118" i="40"/>
  <c r="AD118" i="40"/>
  <c r="AI118" i="40" s="1"/>
  <c r="AE78" i="40"/>
  <c r="AD78" i="40"/>
  <c r="AI78" i="40" s="1"/>
  <c r="AE62" i="40"/>
  <c r="AD62" i="40"/>
  <c r="AI62" i="40" s="1"/>
  <c r="AE27" i="40"/>
  <c r="AD27" i="40"/>
  <c r="AI27" i="40" s="1"/>
  <c r="AD66" i="40"/>
  <c r="AI66" i="40" s="1"/>
  <c r="AE66" i="40"/>
  <c r="AE119" i="40"/>
  <c r="AD119" i="40"/>
  <c r="AI119" i="40" s="1"/>
  <c r="AE106" i="40"/>
  <c r="AD106" i="40"/>
  <c r="AI106" i="40" s="1"/>
  <c r="AE79" i="40"/>
  <c r="AD79" i="40"/>
  <c r="AI79" i="40" s="1"/>
  <c r="AE46" i="40"/>
  <c r="AD46" i="40"/>
  <c r="AI46" i="40" s="1"/>
  <c r="AD44" i="40"/>
  <c r="AI44" i="40" s="1"/>
  <c r="AE44" i="40"/>
  <c r="AA23" i="40" l="1"/>
  <c r="Y23" i="40"/>
  <c r="AF23" i="40" l="1"/>
  <c r="AD23" i="40"/>
  <c r="AI23" i="40" s="1"/>
</calcChain>
</file>

<file path=xl/sharedStrings.xml><?xml version="1.0" encoding="utf-8"?>
<sst xmlns="http://schemas.openxmlformats.org/spreadsheetml/2006/main" count="2662" uniqueCount="592">
  <si>
    <t>Roll-up</t>
  </si>
  <si>
    <t>Yes</t>
  </si>
  <si>
    <t>Distribution</t>
  </si>
  <si>
    <t>Generation</t>
  </si>
  <si>
    <t>Other</t>
  </si>
  <si>
    <t>Transmission</t>
  </si>
  <si>
    <t>Distribution Routine Vegetation Management</t>
  </si>
  <si>
    <t>Transmission Routine Vegetation Management</t>
  </si>
  <si>
    <t>Total</t>
  </si>
  <si>
    <t>2018 RAMP Risk</t>
  </si>
  <si>
    <t>Spending Category - RAMP Control/Mitigation</t>
  </si>
  <si>
    <t>Emergency Management</t>
  </si>
  <si>
    <t>Hydro</t>
  </si>
  <si>
    <t>Palo Verde</t>
  </si>
  <si>
    <t>Physical Security</t>
  </si>
  <si>
    <t>Solar</t>
  </si>
  <si>
    <t>Unit Type</t>
  </si>
  <si>
    <t>Distribution Intrusive Pole Inspections</t>
  </si>
  <si>
    <t>Distribution Pole Loading Assessments</t>
  </si>
  <si>
    <t>Distribution Pole Loading Repairs</t>
  </si>
  <si>
    <t>Distribution Underground Detail Inspections</t>
  </si>
  <si>
    <t>Infrared Inspection Program</t>
  </si>
  <si>
    <t>Transmission Intrusive Pole Inspections</t>
  </si>
  <si>
    <t>Transmission Pole Loading Assessments</t>
  </si>
  <si>
    <t>Transmission Pole Loading Repairs</t>
  </si>
  <si>
    <t>L</t>
  </si>
  <si>
    <t>All Hazards Assessment, Mitigation and Analytics</t>
  </si>
  <si>
    <t>Emergency Preparedness and Response</t>
  </si>
  <si>
    <t>Climate Adaptation &amp; Severe Weather</t>
  </si>
  <si>
    <t>Enhanced Overhead Inspections and Remediations</t>
  </si>
  <si>
    <t>Ethics and Compliance</t>
  </si>
  <si>
    <t>Catalina - Diesel</t>
  </si>
  <si>
    <t>Circuit Breaker Inspections and Maintenance</t>
  </si>
  <si>
    <t>External Communications</t>
  </si>
  <si>
    <t>Cyber Software License and Maintenance</t>
  </si>
  <si>
    <t>Cybersecurity Delivery and IT Compliance</t>
  </si>
  <si>
    <t>Dead, Dying and Diseased Tree Removal</t>
  </si>
  <si>
    <t>Develop and Manage Policy and Initiatives</t>
  </si>
  <si>
    <t>Distribution Apparatus Inspection and Maintenance</t>
  </si>
  <si>
    <t>Distribution Overhead Detail Inspections</t>
  </si>
  <si>
    <t>Distribution Preventive and Breakdown O&amp;M Maintenance</t>
  </si>
  <si>
    <t>Distribution Request for Attachment Inspections</t>
  </si>
  <si>
    <t>Wildfire Vegetation Management</t>
  </si>
  <si>
    <t>Distribution Storm Response O&amp;M</t>
  </si>
  <si>
    <t>Education, Safety and Operations</t>
  </si>
  <si>
    <t>Planning, Continuity and Governance</t>
  </si>
  <si>
    <t>Training, Drills and Exercises</t>
  </si>
  <si>
    <t>Employee and Contractor Safety</t>
  </si>
  <si>
    <t>Public Safety</t>
  </si>
  <si>
    <t>Safety Culture Transformation</t>
  </si>
  <si>
    <t>Enhanced Situational Awareness</t>
  </si>
  <si>
    <t>Environmental Management and Development</t>
  </si>
  <si>
    <t>Environmental Programs</t>
  </si>
  <si>
    <t>Equipment Washing</t>
  </si>
  <si>
    <t>Organizational Support</t>
  </si>
  <si>
    <t>Facility and Land Operations</t>
  </si>
  <si>
    <t>Fire Hazard Prevention</t>
  </si>
  <si>
    <t>Fire Science and Advanced Modeling</t>
  </si>
  <si>
    <t>Fusing Mitigation</t>
  </si>
  <si>
    <t>Grid Mod Cybersecurity</t>
  </si>
  <si>
    <t>HFRA Sectionalizing Devices</t>
  </si>
  <si>
    <t>Insulator Washing</t>
  </si>
  <si>
    <t>Load Side Support</t>
  </si>
  <si>
    <t>Meter System Maintenance Design</t>
  </si>
  <si>
    <t>Monitoring and Operating Substations</t>
  </si>
  <si>
    <t>Monitoring Bulk Power System</t>
  </si>
  <si>
    <t>Mountainview</t>
  </si>
  <si>
    <t>Other Substation Equipment Inspections and Maintenance</t>
  </si>
  <si>
    <t>Patrolling and Locating Trouble</t>
  </si>
  <si>
    <t>Peakers</t>
  </si>
  <si>
    <t>PSPS Customer Support</t>
  </si>
  <si>
    <t>PSPS Execution</t>
  </si>
  <si>
    <t>Relay Inspections and Maintenance</t>
  </si>
  <si>
    <t>Roads and Rights of Way</t>
  </si>
  <si>
    <t>Safety Activities - Transmission &amp; Distribution</t>
  </si>
  <si>
    <t>Software Maintenance and Replacement</t>
  </si>
  <si>
    <t>Streetlight Operations, Inspections, and Maintenance</t>
  </si>
  <si>
    <t>Substation - Inspections and Maintenance</t>
  </si>
  <si>
    <t>Substation O&amp;M Breakdown Maintenance</t>
  </si>
  <si>
    <t>Wildfire Covered Conductor Program</t>
  </si>
  <si>
    <t>Technology Delivery</t>
  </si>
  <si>
    <t>Technology Infrastructure Maintenance and Replacement</t>
  </si>
  <si>
    <t>Telecommunication Inspection and Maintenance</t>
  </si>
  <si>
    <t>Telecommunication Storm Response O&amp;M</t>
  </si>
  <si>
    <t>Training and Development</t>
  </si>
  <si>
    <t>Training Delivery and Development - Transmission and Distribution</t>
  </si>
  <si>
    <t>Training Seat-Time - Transmission and Distribution</t>
  </si>
  <si>
    <t>Transformer Inspections and Maintenance</t>
  </si>
  <si>
    <t>Transmission Line Patrols</t>
  </si>
  <si>
    <t>Transmission Line Rating Remediation (TLRR)</t>
  </si>
  <si>
    <t>Transmission O&amp;M Maintenance</t>
  </si>
  <si>
    <t>Transmission Pole Loading Work Order Related Expense</t>
  </si>
  <si>
    <t>Transmission Request for Attachment Inspections</t>
  </si>
  <si>
    <t>Transmission Underground Structure Inspection</t>
  </si>
  <si>
    <t>Transmission/Substation Storm Response O&amp;M</t>
  </si>
  <si>
    <t>Distribution Fault Anticipation</t>
  </si>
  <si>
    <t>A</t>
  </si>
  <si>
    <t>B</t>
  </si>
  <si>
    <t>C</t>
  </si>
  <si>
    <t>D</t>
  </si>
  <si>
    <t>E</t>
  </si>
  <si>
    <t>F</t>
  </si>
  <si>
    <t>G</t>
  </si>
  <si>
    <t>H</t>
  </si>
  <si>
    <t>I</t>
  </si>
  <si>
    <t>J</t>
  </si>
  <si>
    <t>K</t>
  </si>
  <si>
    <t>M</t>
  </si>
  <si>
    <t>N</t>
  </si>
  <si>
    <t>O</t>
  </si>
  <si>
    <t>P</t>
  </si>
  <si>
    <t>Q</t>
  </si>
  <si>
    <t>R</t>
  </si>
  <si>
    <t>S</t>
  </si>
  <si>
    <t>T</t>
  </si>
  <si>
    <t>U</t>
  </si>
  <si>
    <t>V</t>
  </si>
  <si>
    <t>W</t>
  </si>
  <si>
    <t>X</t>
  </si>
  <si>
    <t>Z</t>
  </si>
  <si>
    <t>AA</t>
  </si>
  <si>
    <t>Authorized Imputed Annual Cost ($000s)</t>
  </si>
  <si>
    <t xml:space="preserve">Actual Annual Cost </t>
  </si>
  <si>
    <t>Annual Cost Difference</t>
  </si>
  <si>
    <t xml:space="preserve">Annual Percent Cost Difference </t>
  </si>
  <si>
    <t>Imputed Units</t>
  </si>
  <si>
    <t xml:space="preserve">Actual Units </t>
  </si>
  <si>
    <t>Annual Unit Difference</t>
  </si>
  <si>
    <t xml:space="preserve">Annual Unit Percent Difference </t>
  </si>
  <si>
    <t>Forecast</t>
  </si>
  <si>
    <t>Type</t>
  </si>
  <si>
    <t>Line of Business</t>
  </si>
  <si>
    <t>Spending Category - GRC Activity</t>
  </si>
  <si>
    <t>Project Life (years)</t>
  </si>
  <si>
    <t>Project Year</t>
  </si>
  <si>
    <t>Year 1 - 2021</t>
  </si>
  <si>
    <t>Year 2 - 2022</t>
  </si>
  <si>
    <t>Year 3 - 2023</t>
  </si>
  <si>
    <t>Year 4 - 2024</t>
  </si>
  <si>
    <t>Authorized Imputed Cost to Date ($)</t>
  </si>
  <si>
    <t>Actual Cost to Date ($)</t>
  </si>
  <si>
    <t>Cost Difference Cost to Date ($)</t>
  </si>
  <si>
    <t>Percent Cost Difference to Date (%)</t>
  </si>
  <si>
    <t>Year 4</t>
  </si>
  <si>
    <t>Imputed Units to Date</t>
  </si>
  <si>
    <t>Actual Units to Date</t>
  </si>
  <si>
    <t>Unit Difference to Date</t>
  </si>
  <si>
    <t>Percent Unit Difference to Date (%)</t>
  </si>
  <si>
    <t>Unit Variance Explanation Required</t>
  </si>
  <si>
    <t>Scope</t>
  </si>
  <si>
    <t>Schedule</t>
  </si>
  <si>
    <t>Cost</t>
  </si>
  <si>
    <t>Status</t>
  </si>
  <si>
    <t>Threshold 1 &gt; 10M</t>
  </si>
  <si>
    <t>Threshold 2 &gt; 5M and &gt; 20%</t>
  </si>
  <si>
    <t>No</t>
  </si>
  <si>
    <t>O&amp;M</t>
  </si>
  <si>
    <t>Climate Change</t>
  </si>
  <si>
    <t>On-Going</t>
  </si>
  <si>
    <t>Annual</t>
  </si>
  <si>
    <t>Unable to identify a single unit due to multiple activities supporting this activity</t>
  </si>
  <si>
    <t>N/A</t>
  </si>
  <si>
    <t>Non-RAMP</t>
  </si>
  <si>
    <t>Building Safety</t>
  </si>
  <si>
    <t>Seismic Building Safety Program</t>
  </si>
  <si>
    <t>On-Target</t>
  </si>
  <si>
    <t>Proceeding as Planned</t>
  </si>
  <si>
    <t>Unable to identify a single unit due to multiple activities for supporting this Generation activity.</t>
  </si>
  <si>
    <t>SCE forecasted this work activity using Last Year Recorded and does not have a work unit that is applicable.</t>
  </si>
  <si>
    <t>Cyber Attack</t>
  </si>
  <si>
    <t>Data Protection</t>
  </si>
  <si>
    <t>Grid Modernization Cybersecurity</t>
  </si>
  <si>
    <t>Interior Protection</t>
  </si>
  <si>
    <t>Perimeter Defense</t>
  </si>
  <si>
    <t>SCADA Cybersecurity</t>
  </si>
  <si>
    <t>Unable to identify a single unit due to multiple activities supporting this activity.</t>
  </si>
  <si>
    <t>The variety of work activities in this category makes it infeasible to identify a single unit of measurement.</t>
  </si>
  <si>
    <t>Under</t>
  </si>
  <si>
    <t>SCE used LYR as the forecast basis since the number of inspection and the number and type of maintenance items can verify from year-to-year</t>
  </si>
  <si>
    <t>Complete</t>
  </si>
  <si>
    <t>HFRA Circuits with DFA devices installed</t>
  </si>
  <si>
    <t>Completed</t>
  </si>
  <si>
    <t># of Intrusive Pole Inspections</t>
  </si>
  <si>
    <t xml:space="preserve">There are multiple work activities and non-labor costs that make up this activity making one unit infeasible. </t>
  </si>
  <si>
    <t>Over</t>
  </si>
  <si>
    <t>Seven Years (2014 - 2021)</t>
  </si>
  <si>
    <t>Completed in 2022</t>
  </si>
  <si>
    <t># of Poles Assessments</t>
  </si>
  <si>
    <t>SCE completed this program in 2022.</t>
  </si>
  <si>
    <t>Eight Years (2014 - 2022)</t>
  </si>
  <si>
    <t>Completed in 2023</t>
  </si>
  <si>
    <t># of Repairs</t>
  </si>
  <si>
    <t xml:space="preserve">Distribution Preventive and Breakdown O&amp;M Maintenance costs vary year-to-year based on the required number of preventive and breakdown maintenance items that need to be repaired in each year. The complexity of each repair also contributes to the variance in year-to-year costs. Given this, SCE used recorded data with an adder for new requirements to forecast this activity. </t>
  </si>
  <si>
    <t xml:space="preserve">The forecast for this activity is based on a mix of work quantities and SCE labor to support this overall activity.. </t>
  </si>
  <si>
    <t>Expanded / Emergent</t>
  </si>
  <si>
    <t>Inspection Count</t>
  </si>
  <si>
    <t>Fire Management</t>
  </si>
  <si>
    <t>Employee, Contractor and Public Safety</t>
  </si>
  <si>
    <t>Contractor Safety Program</t>
  </si>
  <si>
    <t>Industrial Ergonomics</t>
  </si>
  <si>
    <t>Emergent</t>
  </si>
  <si>
    <t xml:space="preserve">Unable to identify a single unit due to multiple activities in this workpaper that support capital projects. </t>
  </si>
  <si>
    <t>Wildfire</t>
  </si>
  <si>
    <t>On Target</t>
  </si>
  <si>
    <t>Emergent / Expanded</t>
  </si>
  <si>
    <t xml:space="preserve">The Environmental Services Business Planning Element (BPE) includes two GRC activities: Environmental Management &amp; Development and Environmental Programs. On an annual basis SCE may allocate more staff to one of the activities to address the required workload. Overall, the two activities together are spending within 2% of authorized. </t>
  </si>
  <si>
    <t>Equipment washing  differs from site to site. Based on the unpredictable nature of the level of work activity, a five-year avg was applied to generate the forecast and is not unit based.</t>
  </si>
  <si>
    <t>The variety of work activities in this category makes it infeasible to identify a single unit of measurement</t>
  </si>
  <si>
    <t>Contact with Energized Equipment</t>
  </si>
  <si>
    <t>Public Outreach</t>
  </si>
  <si>
    <t>Electrical Inspections</t>
  </si>
  <si>
    <t>Fire Life Safety Portfolio Assessment</t>
  </si>
  <si>
    <t>Office Ergonomics - Core Program</t>
  </si>
  <si>
    <t>The variety of projects in this category makes it infeasible to identify a single unit of measurement.</t>
  </si>
  <si>
    <t xml:space="preserve">This is a sub-activity of routine vegetation management, and not forecasted on a unit basis. </t>
  </si>
  <si>
    <t># of Branch Line Fuses Installed</t>
  </si>
  <si>
    <t>SCE does not currently have any additional scope for this program planned.</t>
  </si>
  <si>
    <t># of RARs, RCSs and CBs replaced</t>
  </si>
  <si>
    <t>Distribution and Transmission Miles Inspected</t>
  </si>
  <si>
    <t>Infrared Inspections</t>
  </si>
  <si>
    <t>Factors that impact the need to wash insulators are beyond SCE's control. SCE's 2021 test year forecast methodology selected as the three-year historical avg from 2016-2018 and is not unit based..</t>
  </si>
  <si>
    <t>SCE forecasted using a historical average since it is appropriate when the recorded amounts "are influenced by weather or other external forces beyond control of the utility" D.89-12-057. Therefore this is not unit based.</t>
  </si>
  <si>
    <t>SCE used LYR recorded as the forecast basis as this amount provide the necessary funding to perform this activity going forward.</t>
  </si>
  <si>
    <t>Partially Delayed</t>
  </si>
  <si>
    <t xml:space="preserve">Each asset within this category has different inspection/maintenance requirements, which vary year to year. As a result SCE used LYR as a basis as it represents the most recent year from the combined inspection, maintenance, and repair costs for misc. equip, and is reflective of the costs SCE will incur for those activities going forward. </t>
  </si>
  <si>
    <t xml:space="preserve">The number, type, complexity, and duration of activities can vary from year-to-year and are not possible to be forecast. SCE used LYR as its forecast basis given the uncertainty of activities. </t>
  </si>
  <si>
    <t>Asset Protection and Insider Threat Program Enhancement - Information Analysis - Base</t>
  </si>
  <si>
    <t/>
  </si>
  <si>
    <t>PSPS Protocol and Support Functions</t>
  </si>
  <si>
    <t xml:space="preserve">The variety of work activities in this category makes it infeasible to identify a single unit of measurement. </t>
  </si>
  <si>
    <t>PSPS Execution is comprised of several subactivities that are not unit based and will be unable to identify a single unit due to multiple activities in this workpaper.</t>
  </si>
  <si>
    <t>Since the cost for maintenance can vary based on information gathered during field inspections and the type of repair required, we apply an averaging methodology for the activity forecast.</t>
  </si>
  <si>
    <t xml:space="preserve">SCE used last recorded year to forecast and there is no associated work units. </t>
  </si>
  <si>
    <t>Safety Controls</t>
  </si>
  <si>
    <t xml:space="preserve">Streetlight Inspections are performed on an annual basis for urban areas and every two years in rural areas in compliance with GO 95, however other maintenance and repair work associated with this activity is not unit based and depends on the results of the inspections. </t>
  </si>
  <si>
    <t xml:space="preserve">Cost can vary depending on the type of repair activity and equipment in scope therefore SCE uses a five year average and not units to forecast. </t>
  </si>
  <si>
    <t>Due to fluctuating recorded costs in this activity to varying inspection cycle of equipment and maintenance requirement of the composition of equipment from year to year, SCE uses a five-year average and not units to forecast.</t>
  </si>
  <si>
    <t>SCE uses LYR plus adj in anticipation of incremental work required in the Test Year to support new telecommunications inspection and maintenance practices.</t>
  </si>
  <si>
    <t>Storm events are driven by weather and other environmental factors outside of SCE’s control and that can vary significantly from year to year. Accordingly, the capital forecast for Storm Response is based on a five-year average of recorded expenditures and is not unit based.</t>
  </si>
  <si>
    <t>Asset Protection</t>
  </si>
  <si>
    <t>Insider Threat Program Enhancement - Information Analysis - Base</t>
  </si>
  <si>
    <t>The variety of non-labor activities in this category makes it infeasible to identify a single unit of measurement.</t>
  </si>
  <si>
    <t>The variety of non-labor activities in this category makes it infeasible to identify a single unit of measurement. (</t>
  </si>
  <si>
    <t>Facility Emergency Management Program</t>
  </si>
  <si>
    <t>Since the cost for transformer maintenance can vary based on field inspections and the type of repair required, SCE forecasted 2021 expenses by using a four-year average of 2015-2018 recorded expenses and is not unit based.</t>
  </si>
  <si>
    <t># of Transmission Intrusive Pole Inspections</t>
  </si>
  <si>
    <t xml:space="preserve">SCE uses LYR + Adjustments and is not unit based. </t>
  </si>
  <si>
    <t>The forecast for TLRR O&amp;M is based on the capital work executed is not unit based.</t>
  </si>
  <si>
    <t>The use of the four-year average is appropriate as a forecast basis because costs can fluctuate due to the level of required maintenance from year-to-year and is not unit based..</t>
  </si>
  <si>
    <t># of Transmission Pole Loading Assessments</t>
  </si>
  <si>
    <t xml:space="preserve">SCE completed this program in 2022. </t>
  </si>
  <si>
    <t># of Transmission Pole Loading Repairs</t>
  </si>
  <si>
    <t xml:space="preserve">SCE completed this program in 2023. </t>
  </si>
  <si>
    <t>The forecast is based on LYR to perform the inspection and the labor to support the activity.</t>
  </si>
  <si>
    <t>SCE used last recorded year to forecast and there is no associated work units.</t>
  </si>
  <si>
    <t>Storm events are driven by weather and other environmental factors outside of SCE’s control and that can vary significantly from year to year. Accordingly, the capital forecast for Storm Response is based on a historical average and is not unit based.</t>
  </si>
  <si>
    <t xml:space="preserve">There was no associated 2021 forecast for this activity. </t>
  </si>
  <si>
    <t>Expanded Vegetation Management</t>
  </si>
  <si>
    <t>AB</t>
  </si>
  <si>
    <t>AC</t>
  </si>
  <si>
    <t>AD</t>
  </si>
  <si>
    <t>AE</t>
  </si>
  <si>
    <t>AF</t>
  </si>
  <si>
    <t>AG</t>
  </si>
  <si>
    <t>AH</t>
  </si>
  <si>
    <t>AI</t>
  </si>
  <si>
    <t>AJ</t>
  </si>
  <si>
    <t>AK</t>
  </si>
  <si>
    <t>AL</t>
  </si>
  <si>
    <t>AN</t>
  </si>
  <si>
    <t>AM</t>
  </si>
  <si>
    <t>AO</t>
  </si>
  <si>
    <t>AP</t>
  </si>
  <si>
    <t>AQ</t>
  </si>
  <si>
    <t>AR</t>
  </si>
  <si>
    <t>AS</t>
  </si>
  <si>
    <t>GRC 2021 Activity Description</t>
  </si>
  <si>
    <t>GRC Testimony Location</t>
  </si>
  <si>
    <t>Catalina Generation’s O&amp;M expenses are for ongoing operations and maintenance activities necessary for the operation of the generators and connected electrical systems. These activities include miscellaneous expenses such as minor spare parts, general and administrative support staff, automotive repair, tools, and compliance reporting. Labor costs include SCE employees who work at the Pebbly Beach Generating Station and at other locations. Non-labor costs include repair parts, chemicals, supplies, contracts and various miscellaneous expenses needed to operate and maintain Catalina’s generation units.</t>
  </si>
  <si>
    <t>WPSCE05V1BkB pp. 210 - 216</t>
  </si>
  <si>
    <t xml:space="preserve"> WPSCE05V01BkB.pdf</t>
  </si>
  <si>
    <t>The expenses include costs for operating and maintaining SCE’s Hydro generating units and associated reservoirs, dams, waterways, and miscellaneous Hydro facilities. Work activities are presented in three main categories: (1) Water for Power and Rents, (2) Hydro Operations, and (3) Hydro Maintenance. These expenses are necessary for SCE’s Hydro generation to provide reliable service at low cost, maintain safe operations for employees and the public, and comply with applicable laws and regulations.</t>
  </si>
  <si>
    <t>WPSCE05V1BkA pp. 5 - 11</t>
  </si>
  <si>
    <t xml:space="preserve"> WPSCE05V01BkA.pdf</t>
  </si>
  <si>
    <t>The Mountainview Operations GRC activity comprises all labor and non-labor expenses that record as operations-related expenses. These activities include operation supervision and engineering, general expenses, miscellaneous other power generation expenses, and rentals. The Mountainview Maintenance work activity includes all labor, non-labor, and other expenses (e.g., the GE Contractual Service Agreement costs) associated with maintaining and repairing the power island and all general plant maintenance-related expenses.</t>
  </si>
  <si>
    <t>WPSCE05V1BkB pp. 167 - 180</t>
  </si>
  <si>
    <t>This activity includes expenses related to materials for the Palo Verde nuclear generation station which are not specifically provided for or are not readily assignable to other nuclear generation operation accounts.</t>
  </si>
  <si>
    <t>WPSCE05V1BkB pp. 256 - 296</t>
  </si>
  <si>
    <t>Includes costs for SCE employees who routinely work at the Peaker locations and support provided to the plant by employees who work at other locations. Non-labor includes costs to repair parts, chemicals, supplies, contracts, and numerous other items needed to operate and maintain the Peaker plants. This also includes costs for interconnection fees that SCE pays to be connected to the bulk power grid.</t>
  </si>
  <si>
    <t>WPSCE05V1BkB pp. 194 - 200</t>
  </si>
  <si>
    <t>Maintenance: Labor and non-labor expenses incurred in the maintenance of rooftop solar photovoltaic program projects. Operations: Labor and non- labor expenses incurred in the operation of rooftop solar photovoltaic program projects.</t>
  </si>
  <si>
    <t>WPSCE05V1BkB pp. 235 - 252</t>
  </si>
  <si>
    <t>Includes the cost of labor, materials used, and expenses incurred in performing the equipment washing activity at distribution and transmission substations.</t>
  </si>
  <si>
    <t>WPSCE02V3 pp. 86 - 92</t>
  </si>
  <si>
    <t xml:space="preserve"> WPSCE02V03.pdf</t>
  </si>
  <si>
    <t>Includes the costs of labor for proactive maintenance on transmission line insulators by washing. Insulator washing is performed by spraying high-pressure water onto insulators to remove contaminants such as salt, dirt, or automobile exhaust. Excessive contamination on an insulator reduces its ability to insulate the energized line from the grounded support structure. Excess contamination and debris can cause an energized circuit to short circuit.  Includes related costs such as: transportation expenses, meals, traveling, lodging, and incidental expenses.</t>
  </si>
  <si>
    <t>WPSCE02V02A pp. 32 - 38</t>
  </si>
  <si>
    <t xml:space="preserve"> WPSCE02V02A.pdf</t>
  </si>
  <si>
    <t>WPSCE02V3 pp.3 - 8</t>
  </si>
  <si>
    <t>Includes the costs of labor, materials and expenses incurred in performing brushing and clearing activities to maintain transmission roads and right-of-way. Includes related costs such as: transportation expenses, meals, traveling, lodging, and incidental expenses.</t>
  </si>
  <si>
    <t>WPSCE02V02A pp. 39 - 45</t>
  </si>
  <si>
    <t>Includes the costs of labor, materials and expenses incurred in performing the following activities: telecommunication line patrols, proactive maintenance, breakdown maintenance, storm response, claims resolution and relocation activities. Includes related costs such as transportation expenses, meals, traveling, lodging, and incidental expenses.</t>
  </si>
  <si>
    <t>WPSCE02V02A pp. 46 - 54</t>
  </si>
  <si>
    <t>Includes the cost of labor, materials used, and expenses incurred in performing the inspection and maintenance of transformers at distribution and transmission substations.</t>
  </si>
  <si>
    <t>WPSCE02V3 pp. 58 - 64</t>
  </si>
  <si>
    <t>The costs incurred for intrusive pole inspections of transmission poles. Intrusive inspections require inspectors with proper training and experience to drill into the pole's exterior to identify and measure the extent of internal decay which is typically undetectable with external observation alone.  Inspectors also does a visual inspection of the exterior of the pole to check for damage.</t>
  </si>
  <si>
    <t>WPSCE02V5, pp. 25-32</t>
  </si>
  <si>
    <t xml:space="preserve"> WPSCE02V05.pdf</t>
  </si>
  <si>
    <t>Includes the cost of labor and expenses incurred in the inspection of transmission lines. Includes labor for activities such as routine line patrolling and overhead detailed inspections. Includes related costs such as transportation expenses, meals, traveling, lodging, incidental expenses, division overhead and supply and tool expense.</t>
  </si>
  <si>
    <t>Includes the cost of labor, materials used and expenses incurred to remediate line clearance discrepancies. Includes related costs such as transportation expenses, meals, traveling, lodging, and incidental expenses.</t>
  </si>
  <si>
    <t>WPSCE02V02A pp. 71 - 79</t>
  </si>
  <si>
    <t>Includes the cost of labor, materials used and expenses incurred in the maintenance of transmission lines, such as preventive, reactive and breakdown maintenance.  Includes related costs such as transportation expenses, meals, traveling, lodging, incidental expenses, division overhead and supply and tool expense.</t>
  </si>
  <si>
    <t>WPSCE02V02A pp. 21 - 31</t>
  </si>
  <si>
    <t>The cost incurred in performing pole loading assessments on transmission poles, including pole loading calculations. Through assessments, poles that do not meet GO 95 loading, temperature and safety factor requirements or, in areas with known local conditions such as high winds and SCE's loading, will be identified for repair or replacement.</t>
  </si>
  <si>
    <t>WPSCE02V5, pp. 10-15</t>
  </si>
  <si>
    <t>The cost incurred to make repairs to transmission poles as part of the Pole Loading Program. Repairs involve the design and installation or modification of guy wires.</t>
  </si>
  <si>
    <t>WPSCE02V5, pp. 226-231</t>
  </si>
  <si>
    <t>WPSCE02V5, pp. 272-277</t>
  </si>
  <si>
    <t>Expenses incurred for activities include pre-inspections, trimming and removal of trees, expanded clearance distances, back-end quality assurance/checks; pole-brushing work, supplemental patrols, and substation-associated vegetation management work around transmission assets</t>
  </si>
  <si>
    <t>WPSCE02V06A pp. 130 - 160</t>
  </si>
  <si>
    <t xml:space="preserve"> WPSCE02V06A.pdf</t>
  </si>
  <si>
    <t xml:space="preserve">SCE’s underground lines and vaults require routine inspections to detect and remedy any degradation that may lead to safety hazards or system reliability issues. Inspections of the underground components, which include vaults, cable, splices, and shield arrestors, are performed at least once every three years in compliance with CPUC GO 165. Also included in this activity are SCE’s Underground Service Alert (USA) location requests. </t>
  </si>
  <si>
    <t>WPSCE02V02A pp. 12 - 20</t>
  </si>
  <si>
    <t>Includes the cost of labor, materials used, and expenses incurred in performing the inspection and maintenance of circuit breakers at distribution and transmission substations.</t>
  </si>
  <si>
    <t xml:space="preserve">SCE-02 Vol: 3  </t>
  </si>
  <si>
    <t>Costs incurred to proactively remove dead, dying, and diseased trees that could fall on or contact SCE’s electrical facilities.</t>
  </si>
  <si>
    <t>This activity includes the costs associated with the inspection and testing of all overhead and underground distribution apparatus specialized equipment for things such as remote monitoring and control.</t>
  </si>
  <si>
    <t>SCE-02 Vol: 1 Pt. 2</t>
  </si>
  <si>
    <t xml:space="preserve"> WPSCE02V01Pt02.pdf</t>
  </si>
  <si>
    <t>This activity includes the costs associated with rollout of Distribution Fault Anticipation devices as well as data services and analysis provided by Texas A&amp;M.</t>
  </si>
  <si>
    <t xml:space="preserve">SCE-04 Vol: 5  </t>
  </si>
  <si>
    <t xml:space="preserve"> WPSCE04V05APt01.pdf</t>
  </si>
  <si>
    <t>The costs incurred for intrusive pole inspections of distribution poles. Intrusive inspections require inspectors with proper training and experience to drill into the pole's exterior to identify and measure the extent of internal decay which is typically undetectable with external observation alone. Inspectors also does a visual inspection of the exterior of the pole to check for damage.</t>
  </si>
  <si>
    <t xml:space="preserve">SCE-02 Vol: 5  </t>
  </si>
  <si>
    <t>Overhead Detail Inspections include costs for inspecting SCE’s overhead distribution electrical system under GO 165 and SCE’s DIMP. Activity includes the cost of labor, materials used and expenses incurred in performing overhead detail inspections.  Includes related costs such as: transportation expenses; meals, traveling, lodging, and incidental expenses; division overhead; and supply and tool expense.</t>
  </si>
  <si>
    <t xml:space="preserve">SCE-02 Vol: 1 Pt. 2 </t>
  </si>
  <si>
    <t>The costs incurred in performing pole loading assessments on distribution poles, including pole loading calculations. Through assessments, poles that do not meet GO 95 loading, temperature and safety factor requirements or, in areas with known local conditions such as high winds and SCE's loading, will be identified for repair or replacement.</t>
  </si>
  <si>
    <t>The costs incurred to make repairs to distribution poles as part of the Pole Loading Program. Repairs involve the design and installation or modification of guy wires.</t>
  </si>
  <si>
    <t xml:space="preserve">SCE-02 Vol: 5 </t>
  </si>
  <si>
    <t>Distribution maintenance is performed on either a planned basis or an unplanned basis. Planned maintenance work is comprised of repairs to SCE’s equipment and structures recorded as Priority 2 items, primarily driven from inspection activities. These repairs can be performed by inspectors or qualified electrical workers. Planned work is referred to as preventive maintenance.</t>
  </si>
  <si>
    <t>Includes cost for Pre Inspections and Final Inspections of distribution renter attachments to poles.</t>
  </si>
  <si>
    <t>Costs incurred for pre-inspections, trimming and removal of trees, expanded clearance distances, back-end quality assurance/checks; pole-brushing work, supplemental patrols, and substation-associated vegetation management work.</t>
  </si>
  <si>
    <t xml:space="preserve">SCE-02 Vol: 6 </t>
  </si>
  <si>
    <t>This activity includes costs for inspecting SCE’s underground distribution electrical system under GO 165 and SCE’s DIMP. Activity includes the cost of labor, materials used and expenses incurred in performing underground detail inspections.  Includes related costs such as: transportation expenses; meals, traveling, lodging, and incidental expenses; division overhead; and supply and tool expense.</t>
  </si>
  <si>
    <t>This activity includes the costs associated with performing Enhanced Overhead Inspections and remediation of findings across SCE's High Fire Risk Area. This includes Transmission EOI inspections, Distribution EOI Inspections, aerial inspections, Transmission and Distribution EOI repairs, the long span mitigation, vertical switches and EOI PMO costs.</t>
  </si>
  <si>
    <t xml:space="preserve">SCE expanded its efforts to mitigate vegetation-related wildfire risks by implementing a Hazard Tree Management Program (HTMP). HTMP assesses the site and structural condition of trees that could fall into or otherwise impact electrical facilities and potentially lead to ignitions and outages. </t>
  </si>
  <si>
    <t>This activity includes the costs associated with the installation of branch line fusing as well as substation class fusing within SCE's High Fire Risk Area.</t>
  </si>
  <si>
    <t xml:space="preserve">SCE-04 Vol: 5 </t>
  </si>
  <si>
    <t>This activity includes the costs associated with performing infrared inspections on High Fire Risk Area (HFRA) distribution circuits as well as infrared and corona inspections on transmission lines in HFRA.</t>
  </si>
  <si>
    <t xml:space="preserve"> WPSCE02V04Pt02ChIII-IVBkC.pdf</t>
  </si>
  <si>
    <t>Advanced Metering Operations analyzes meter and communication data to identify failed devices, issue repair orders, optimize communication performance, update firmware, and mitigate system problems. These monitoring activities help ensure customer usage data is accurate and processed for use by other SCE operational units.</t>
  </si>
  <si>
    <t>SCE-02 Vol: 1 Pt. 3</t>
  </si>
  <si>
    <t xml:space="preserve"> WPSCE02V01Pt03.pdf</t>
  </si>
  <si>
    <t>Includes the cost of labor, materials, and expenses incurred in operating distribution and transmission substations and switching stations.  Includes labor incurred for activities such as:  supervising station operation; inspecting station equipment; keeping station logs and records and preparing reports on station operation; and operating switching and other station equipment.  Includes related costs such as: transportation expenses; meals, traveling, lodging, and incidental expenses; division overhead; and supply and tool expense.</t>
  </si>
  <si>
    <t>Includes cost of labor and materials used and expenses incurred in inspecting and maintaining substation equipment not specifically provided for in any other final cost center (FCC). Such items include cable trench covers; steel and wood pole racks; disconnect switches; auxiliary current transformers; potential transformers including bushings; lightning arrestors; potential devices and coupling capacitors; current transformers including bushings; supervisory and telemetering equipment; insulators; oil line tanks; cooling towers; direct current (DC) grounds; and mobile units.</t>
  </si>
  <si>
    <t>Includes the costs incurred by troublemen when patrolling distribution lines to locate trouble at the request of SCE's system operators or as the result of a customer reported problem.  Activities include patrolling, switching, locating the cause of the reported problem, and inspecting SCE equipment installed on customer's property, and repairs to the system to correct reported problem.   Includes related costs such as: transportation expenses; meals, traveling, lodging, and incidental expenses; division overhead; and supply and tool expense.</t>
  </si>
  <si>
    <t>Includes the cost of labor, materials used, and expenses incurred in performing the inspection and maintenance of protection relay systems at distribution and transmission substations.</t>
  </si>
  <si>
    <t xml:space="preserve">SCE-02 Vol: 3 </t>
  </si>
  <si>
    <t>Activity includes the costs associated with installation of covered conductor, installation of fire-resistant poles, and mitigation of tree attachments in SCE's High Fire Risk Area.</t>
  </si>
  <si>
    <t>Costs incurred for the Hazard Tree Removal program, which proactively assesses dead, dying, and diseased trees that could fall on or contact SCE’s electrical facilities and remediates trees as appropriate to mitigate fire risks.</t>
  </si>
  <si>
    <t>SCE-04 Vol: 1</t>
  </si>
  <si>
    <t>WPSCE04V1 pp.8 - 20</t>
  </si>
  <si>
    <t xml:space="preserve"> WPSCE04V01.pdf</t>
  </si>
  <si>
    <t>All Hazards, Assessment, Mitigation &amp; Analytics - includes cost to assess and mitigate hazards such as seismic, climate change, severe weather and other hazards.</t>
  </si>
  <si>
    <t>SCE-04 Vol: 3</t>
  </si>
  <si>
    <t>WPSCE04V3 pp. 143 - 150</t>
  </si>
  <si>
    <t xml:space="preserve"> WPSCE04V03.pdf</t>
  </si>
  <si>
    <t>Expenses incurred for licensing and ongoing maintenance of Cyber Security software.</t>
  </si>
  <si>
    <t xml:space="preserve">SCE-04 Vol: 3 </t>
  </si>
  <si>
    <t>WPSCE04V3 pp. 21 - 27</t>
  </si>
  <si>
    <t>Expenses associated with delivering cybersecurity services and monitoring compliance with key cybersecurity related regulations.</t>
  </si>
  <si>
    <t xml:space="preserve">The Develop and Manage Policy and Initiatives activity consists of work performed within the Regulatory Affairs organization. The work includes activities that support SCE’s management of the regulatory work required to support and implement energy, environmental, and wildfire mitigation policies, as well as other policies instituted by state, federal, and local agencies. </t>
  </si>
  <si>
    <t>WPSCE06V6 pp. 1 - 6</t>
  </si>
  <si>
    <t xml:space="preserve"> WPSCE06V06.pdf</t>
  </si>
  <si>
    <t>WPSCE04V2 pp. 23 - 29</t>
  </si>
  <si>
    <t xml:space="preserve"> WPSCE04V02.pdf</t>
  </si>
  <si>
    <t>The Education, Safety and Operations consists of work performed within the Local Public Affairs (LPA) organization. LPA is responsible for managing and directing external engagement with government officials, staff, businesses, and local community stakeholders representing 185 cities, 15 counties, and 13 Native American tribes in the SCE service territory. The activities covered include outreach and education related to electric safety, emergency response communications (including wildfire mitigation programs), capital infrastructure projects, operations impacting local communities, reliability issues, and education on state-mandated policy initiatives such as energy efficiency, renewable energy sources, distributed generation, transportation electrification, community resiliency, and other programs.</t>
  </si>
  <si>
    <t>WPSCE06V6 pp. 7 - 12</t>
  </si>
  <si>
    <t xml:space="preserve">SCE-04 Vol: 2  </t>
  </si>
  <si>
    <t>WPSCE04V2 pp. 11 - 22</t>
  </si>
  <si>
    <t>Costs incurred to maintain expertise and provide direct support to the company and Service territory for emergency management preparedness, response and recovery operations.</t>
  </si>
  <si>
    <t xml:space="preserve">SCE-06 Vol: 4  </t>
  </si>
  <si>
    <t>WPSCE06V4 pp. 54 - 60</t>
  </si>
  <si>
    <t xml:space="preserve"> WPSCE06V04.pdf</t>
  </si>
  <si>
    <t>Includes all costs associated with salaries, expenses, and consultant services of personnel engaged of Employee and Contractor Safety activities.</t>
  </si>
  <si>
    <t>Expenses incurred to support the Situational Awareness Center.</t>
  </si>
  <si>
    <t xml:space="preserve"> WPSCE04V05Pt02.pdf</t>
  </si>
  <si>
    <t xml:space="preserve">Includes all costs associated with salaries and expenses in Environmental Services for the management and oversight of environmental programs. This activity involves administrative and general activities regarding environmental matters and issues that affect company operations. </t>
  </si>
  <si>
    <t>WPSCE06V4 pp. 3 - 9</t>
  </si>
  <si>
    <t>Includes all costs associated with salaries and expenses for distribution, transmission, generation, and hazardous waste environmental programs, including the expenses associated with the maintenance and monitoring of the San Dieguito Wetlands and Wheeler North Reef Mitigation Projects.</t>
  </si>
  <si>
    <t>WPSCE06V4 pp. 10 - 16</t>
  </si>
  <si>
    <t>Includes all costs associated with salaries and expenses to maintain the effectiveness of SCE's Ethics &amp; Compliance (E&amp;C) program. E&amp;C incorporates and reinforces the Company’s core values of Safety, Integrity, Excellence, Respect, Continuous Improvement and Teamwork. The goal of the Program is to facilitate and sustain a culture where acting ethically and obeying the law is the expected and everyday course of action for employees and the Company’s business partners.</t>
  </si>
  <si>
    <t>WPSCE06V4 pp. 47 - 53</t>
  </si>
  <si>
    <t xml:space="preserve">SCE-03 Vol: 2  </t>
  </si>
  <si>
    <t>WPSCE03V2 pp. 21 - 26</t>
  </si>
  <si>
    <t xml:space="preserve"> WPSCE03V02.pdf</t>
  </si>
  <si>
    <t>This activity consists of external communications to help customers and the public stay safe around electrical infrastructure and to understand company and regulatory actions that affect them directly.</t>
  </si>
  <si>
    <t xml:space="preserve">SCE-06 Vol: 5  </t>
  </si>
  <si>
    <t>WPSCE06V5BKA.pdf pp. 234 - 239</t>
  </si>
  <si>
    <t xml:space="preserve"> WPSCE06V05BKA.pdf</t>
  </si>
  <si>
    <t>Facility and Land Operations Business Planning Activities (BPA’s) include: Facility Asset Management, Business Planning, Corporate Real Estate (CRE) Project Management, Camp Edison, Forestry Management, and Acquire/Dispose of Land Rights. Facility Asset Management activities are focused on providing a safe and productive environment for employees, visitors, and customers at SCE facilities. Business Planning activities entail strategic planning and transactional activities including leasing for the SCE facility portfolio. CRE Project Management is responsible for overseeing large capital projects in the SCE facility portfolio. Camp Edison includes operating and maintaining the campground facility and infrastructure. Forestry management operations include activities such as of vegetation management, timber harvesting (thinning), wildfire prevention, reforestation and rehabilitation, protection of natural resources. Acquire/Dispose of Land Rights manages and coordinates requests for third party use of SCE land and land rights, including those rights associated with the relocation and removal of SCE facilities.</t>
  </si>
  <si>
    <t>Fire Science and Advanced Modeling - includes cost for gathering and integration of science and technology to support wildfire mitigation across the SCE service territory. The sub-activities are: Advanced Modeling Computer Hardware, Fuel Sampling Program, Remote Sensing Satellite, etc.</t>
  </si>
  <si>
    <t>Expenses incurred in providing Cybersecurity capabilities for the Grid Mod program.</t>
  </si>
  <si>
    <t>WPSCE04V3 pp. 116 - 122</t>
  </si>
  <si>
    <t>This activity includes the labor and contract costs associated with change management support for EOI, PSPS, and other wildfire management activities.</t>
  </si>
  <si>
    <t>Costs incurred to develop and maintain emergency and contingency plans, maintain continuity of operations, and governance over compliance programs related to emergency management, response and recovery.</t>
  </si>
  <si>
    <t>WPSCE04V1 pp. 1 - 7</t>
  </si>
  <si>
    <t>Technology investments to improve the PSPS programs and protocols.</t>
  </si>
  <si>
    <t>PSPS Execution includes costs incurred in maintaining the capability of monitoring conditions for the activation of a planned outage on circuits with an elevated risk of wildfire, along with certain costs incurred in activation and deactivation of these planned outages.</t>
  </si>
  <si>
    <t>Includes all costs associated with salaries, expenses, and consultant services of personnel engaged of Public Safety activities.</t>
  </si>
  <si>
    <t>WPSCE06V4 pp. 61 - 67</t>
  </si>
  <si>
    <t>WPSCE06V4 pp. 75 - 81</t>
  </si>
  <si>
    <t>The cost of labor, materials used, and expenses incurred to develop and deliver safety programs to distribution and transmission personnel.  Also includes the seat-time (labor costs) for employees to attend safety events and trainings and non-labor costs related to event attendance such as transportation expenses, meals, travel, lodging, and incidental expenses, as well as division overhead.</t>
  </si>
  <si>
    <t xml:space="preserve">Includes all costs associated with salaries, expenses, and consultant services of personnel engaged of Safety Culture Transformation activities. Costs relating with seat-time for employees to attend Safety Culture training sessions were excluded from this activity. </t>
  </si>
  <si>
    <t>WPSCE06V4 pp. 68 - 74</t>
  </si>
  <si>
    <t>The Software Maintenance and Replacement O&amp;M work activity includes SCE labor and non-labor costs required to maintain SCE’s operating software assets through on-premise license, cloud, subscription, and maintenance agreements.  Operating Software includes operating systems, business intelligence systems, database management systems, cross-system integration tools, IT monitoring tools and end-user productivity and collaboration software which enable business applications to take advantage of the underlying hardware features and functions.</t>
  </si>
  <si>
    <t>WPSCE06V01Pt01A pp. 34 - 40</t>
  </si>
  <si>
    <t xml:space="preserve"> WPSCE06V01Pt01A.pdf</t>
  </si>
  <si>
    <t xml:space="preserve">This activity includes SCE labor and non-labor to plan and implement capital software projects.  It also includes costs for project management, post go-live stabilization, and change management expenses.  Lastly, the activity includes O&amp;M software project costs that are expensed (typically less than $250,000). </t>
  </si>
  <si>
    <t>WPSCE06V01Pt01A pp. 9 - 21</t>
  </si>
  <si>
    <t>The Technology Infrastructure Maintenance and Replacement activity provides support of business applications and services for SCE’s: (1) data center infrastructure, (2) end user computing maintenance, and (3) technology adoption. Support for SCE’s data centers involves procuring, installing, and maintenance of all enterprise data center hardware infrastructure. End user computing maintenance covers the performance management of SCE’s Service Desk that resolves approximately 204,000 service tickets per year as well as management of SCE’s smart phone plans, tablet cellular data, air cards, printers, plotters, laptops and desktops, and AV for teleconference rooms across the Company. technology adoption handles retirement of computer, storage, network, and operating software assets and the replacement of these assets with hardware and operating software that may be more operationally efficient with improved price performance to leverage new technologies such as the cloud.</t>
  </si>
  <si>
    <t>Includes the costs to patrol for and repair storm related damages and toxic waste disposal for Telecommunication lines and facilities.  Storm damage can be the result of  severe weather conditions such as rain, wind, lightning, and by natural disasters such as earthquakes and forest fires.  The storm costs included in this account are:  switching, locating and isolating trouble on the system, removal of debris from lines or equipment, and securing damaged sites until repairs have been completed. Includes related costs such as: transportation expenses; meals, traveling, lodging, and incidental expenses; division overhead; and supply and tool expense.</t>
  </si>
  <si>
    <t>WPSCE04V2 pp. 37 - 43</t>
  </si>
  <si>
    <t xml:space="preserve">SCE-06 Vol: 3 Pt. 1  </t>
  </si>
  <si>
    <t>WPSCE06V3Pt1BkB, pp. 127-132</t>
  </si>
  <si>
    <t xml:space="preserve"> WPSCE06V03Pt01BkB.pdf</t>
  </si>
  <si>
    <t>This activity is composed of training and development programs for employees such as job skills, compliance, leadership, and safety training. Costs within these activities include labor to develop, deliver, and attend (seat-time) the training as well as expenses for materials, transportation, meals, travel, lodging, incidentals and division overheads.</t>
  </si>
  <si>
    <t>The cost of labor, materials used, and expenses incurred to develop and deliver training to transmission personnel.</t>
  </si>
  <si>
    <t>WPSCE06V3Pt1BkB pp. 127 - 135</t>
  </si>
  <si>
    <t>This activity is composed of the seat-time (labor costs) for employees to attend training and informational meetings for distribution employees.  Non-labor costs include related costs such as transportation expenses, meals, travel, lodging, and incidental expenses, as well as division overhead.</t>
  </si>
  <si>
    <t>WPSCE06V3Pt1BkB pp. 136 - 144</t>
  </si>
  <si>
    <t>WPSCE04V2 pp. 1 - 10</t>
  </si>
  <si>
    <t>Costs incurred for the training of employee, conducting drills and exercises, for the Company's response capabilities for various hazards, such as earthquakes, wildfires, and cyber attacks.</t>
  </si>
  <si>
    <t>Expenses incurred for work that must be done when capital additions or replacements are being performed.  These activities do not qualify for capitalization according to standard accounting guidelines.</t>
  </si>
  <si>
    <t>WPSCE02V02A</t>
  </si>
  <si>
    <t>Includes the costs to patrol for and repair storm related damages and toxic waste disposal for Transmission lines and substation facilities.  Storm damage can be the result of severe weather conditions such as rain, wind, lightning, and by natural disasters such as earthquakes and forest fires.  The storm costs included in this account are:  switching, locating and isolating trouble on the system, removal of debris from lines or equipment, and securing damaged sites until repairs have been completed. Includes related costs such as: transportation expenses; meals, traveling, lodging, and incidental expenses; division overhead; and supply and tool expense.</t>
  </si>
  <si>
    <t>WPSCE04V2 pp. 30 - 26</t>
  </si>
  <si>
    <t>-</t>
  </si>
  <si>
    <t>Transmission IR and Corona Scans</t>
  </si>
  <si>
    <t>Distribution Miles Inspected</t>
  </si>
  <si>
    <t>2024 Variance Explanation</t>
  </si>
  <si>
    <t xml:space="preserve">This GRC activity is on-going with no pre-defined end date. </t>
  </si>
  <si>
    <t>The GRC activity Dead, Dying and Diseased Tree Removal is on-going with no pre-defined end date. SCE is generally proceeding as planned but as noted in previous year’s variance explanations, SCE estimated a higher volume of removals in our TY 2021 GRC forecast prepared in 2019 then realized over the GRC cycle likely as a result of weather conditions and a lower-than-expected prescription rate.</t>
  </si>
  <si>
    <t>SCE does not currently have any additional scope for this program planned. The 2021 GRC Decision did not authorize any costs for DFA, however when the 2021 GRC Track 1 Final Decision was issued in August 2021, SCE had already scoped 25 units for completion in 2022. Given the costs already spent on those units, it was prudent for SCE to complete those installations. Further, as the 2021 GRC Track 1 Final Decision contemplated a final pilot study, it was reasonable for SCE to conduct a study analyzing the results of the pilot. It was also reasonable for SCE to incur these costs to preserve the function of existing DFA installations and determine the future direction of SCE’s use of the technology. The recorded expenses are to maintain existing installations as long as DFAs are operational in the field.</t>
  </si>
  <si>
    <t xml:space="preserve">The Distribution Intrusive Pole Inspections is an on-going activity with no pre-defined end date. While SCE is under executing to our TY 2021 GRC forecast, SCE is still compliant with the inspection frequencies per G.O. 165 and G.O. 95 and is generally proceeding as planned. </t>
  </si>
  <si>
    <t xml:space="preserve">The GRC Activity Distribution Overhead Detail Inspections is on-going with no pre-defined end date. The Scope and Schedule are generally proceeding as planned; however, the costs are over forecasted from our TY 2021 GRC.  </t>
  </si>
  <si>
    <t xml:space="preserve">SCE completed this program in 2023, slightly behind schedule. However, there were some carryover costs that recorded in 2024. </t>
  </si>
  <si>
    <t xml:space="preserve">Distribution Preventive and Breakdown O&amp;M Maintenance is on-going, with no pre-defined end date, however the work and sub-activities may vary year-over-year. As noted in our variance explanations from 2022 – 2024, the overall cycle variance is on target. </t>
  </si>
  <si>
    <t xml:space="preserve">The GRC Activity Distribution Routine Vegetation Management is on-going with no pre-defined end date, however the scope and sub-activities may change over time.  </t>
  </si>
  <si>
    <t xml:space="preserve">The GRC Activity Distribution Underground Detail Inspections is on-going with no pre-defined end date. </t>
  </si>
  <si>
    <t xml:space="preserve">The GRC Activity Load Side Support is on-going with on pre-defined end date. SCE is generally proceeding as planned. </t>
  </si>
  <si>
    <t xml:space="preserve">This GRC Activity is on-going with no pre-defined end date. SCE is generally proceeding as planned. </t>
  </si>
  <si>
    <t xml:space="preserve">The GRC activity is proceeding as planned, as it is continually responsible for monitoring and operating the transmission, sub-transmission and distribution systems within the SCE territory. The cost under-run is due to a shift in capital-portfolio activities support, re-allocating their time and cost towards other GRC activities. </t>
  </si>
  <si>
    <t>This GRC Activity is on-going with no pre-defined end date. SCE is generally proceeding as planned, however SCE did experience some cost pressures as noted in our 2023 variance explanation.</t>
  </si>
  <si>
    <t xml:space="preserve">Substation O&amp;M Breakdown maintenance is an ongoing program that will remain during the GRC Cycle. SCE is generally proceeding as planned; however, breakdown maintenance is unpredictable in terms of how much work must be completed in any given year.  </t>
  </si>
  <si>
    <t>Equipment Washing is an ongoing activity with no pre-defined end date. SCE is generally proceeding as planned.</t>
  </si>
  <si>
    <t>Insulator Washing is an on-going activity with no pre-defined end date. SCE is generally proceeding as planned.</t>
  </si>
  <si>
    <t>​​On-Target​ </t>
  </si>
  <si>
    <t>​​Proceeding as Planned​ </t>
  </si>
  <si>
    <t xml:space="preserve">This GRC Activity is on-going with no pre-defined end date. </t>
  </si>
  <si>
    <t xml:space="preserve">The Transmission Intrusive Pole Inspections is an on-going activity with no pre-defined end date. While SCE is under executing to our TY 2021 GRC forecast, SCE is still compliant with the inspection frequencies per G.O. 165 and G.O. 95 and is generally proceeding as planned. </t>
  </si>
  <si>
    <t xml:space="preserve">This GRC Activity is on-going with no pre-defined end date and is generally proceeding as planned. </t>
  </si>
  <si>
    <t xml:space="preserve">The GRC Activity Cybersecurity Delivery and IT Compliance is on-going with no pre-defined end date and is generally proceeding as planned. </t>
  </si>
  <si>
    <t>This GRC Activity is on-going with no pre-defined end date. SCE is spending above authorized driven by essential COVID costs and/or associated requirements from Cal/OSHA, California Department of Public Health, and local requirements, which were not included in GRC authorized. However, the impact of those costs subsided over the GRC cycle.</t>
  </si>
  <si>
    <t>The GRC Activity is on-going but may not be an indefinite program. SCE is generally proceeding as planned, however SCE incurred incremental spend because of the need for increased weather stations, HD camera deployment, and necessary staffing relative to SCE’s estimates in 2019 when the 2021 GRC was prepared. These incremental costs emerged because of lessons learned and experience gained with these sub-activities after the 2021 GRC submission.</t>
  </si>
  <si>
    <t xml:space="preserve">The Environmental Services Business Planning Element (BPE) includes two on-going GRC activities: Environmental Management &amp; Development and Environmental Programs. On an annual basis SCE may allocate more staff to one of the activities to address the required workload. Overall, the two activities together through the GRC are spending within 2% of authorized. </t>
  </si>
  <si>
    <t>The GRC Activity Fire Science and Advanced Modeling is on-going but may not be an indefinite program. After SCE prepared its 2021 GRC forecast in 2019, it determined it had to expand its modeling and analytics capabilities further than it had originally anticipated. SCE learned, through its experience implementing its wildfire mitigation portfolio, it needed more granular and more accurate weather, fuels, fire spread modeling, and fire potential forecasts to more effectively deploy mitigations, such as detailed asset inspections and PSPS. Accordingly, SCE developed new products, such as the fuels index and fire behavior matrix, and engaged in partnerships with academic institutions.</t>
  </si>
  <si>
    <t xml:space="preserve">The GRC Activity Organizational Support is on-going however it may not be an indefinite program and the sub-activities may vary from year to year. As noted in our variance explanation SCE is proceeding as planned from a work perspective, however some of the work is being charged to overheads and expense.  </t>
  </si>
  <si>
    <t xml:space="preserve">The GRC Activity Safety Activities - T&amp;D is an on-going activity with no predefined end date. SCE is generally proceeding as planned; however, as noted in previous variance explanations, COVID did impact some of the work in this activity. However, that impact has subsided and as noted in our variance explanation, SCE is monitoring the balance between in person and virtual meetings. </t>
  </si>
  <si>
    <t xml:space="preserve">The GRC Activity Technology Delivery is on-going with no predefined end date. The activity captures primarily labor for the teams implementing capital software projects as well as O&amp;M for capital project implementations both of which are proceeding as planned within the 4 year GRC cycle. </t>
  </si>
  <si>
    <t xml:space="preserve">The GRC Activity Technology Infrastructure is an ongoing GRC activity with no pre-defined end date, however the underlying work may vary from year to year. </t>
  </si>
  <si>
    <t>This GRC Activity is on-going with no pre-defined end date. As mentioned in our 2023 RSAR SCE did defer some work to 2024 - 2025, however overall we are generally proceeding as planned.</t>
  </si>
  <si>
    <t>Monitoring bulk power is an on-going activity.</t>
  </si>
  <si>
    <t>O&amp;M Enhanced Overhead Inspections and Remediations is on-going, with no pre-defined end date, and the work and sub-activities may vary year-over-year. As noted in our variance explanations from 2021 – 2024, SCE has expanded the program and scope which has led to the overall spend above authorized.</t>
  </si>
  <si>
    <t xml:space="preserve">The TLRR O&amp;M forecast is based on a compliance requirement for completion of all Bulk Electric System (BES) discrepancies by 2025 and all radial system discrepancies by 2030. As discussed in the variance explanation, SCE is experiencing delays in certain projects. </t>
  </si>
  <si>
    <t>This GRC Activity is on-going with no pre-defined end date. SCE is generally proceeding as planned.</t>
  </si>
  <si>
    <t xml:space="preserve">The GRC Activity Transmission Routine Vegetation Management is on-going with no pre-defined end date, however the scope and sub-activities may change over time.  </t>
  </si>
  <si>
    <t>In 2024 SCE underspent and under executed distribution intrusive pole inspections.  This variance was driven by the need to address emergent work. SCE is still compliant with the inspection frequencies per G.O. 165 and G.O. 95.</t>
  </si>
  <si>
    <t xml:space="preserve">In 2020 after SCE developed and filed its Test Year 2021 GRC forecasts, SCE implemented the Inspect App software solution, which included additional survey questions for each inspection to obtain additional useful information regarding the asset and its condition, and a more consistent set of information from asset to asset.  While inspections have necessarily increased in cost, InspectApp has provided significant safety and reliability benefits to SCE’s customers. Additional benefits include use for asset strategy, risk management, design, and field operations to make better-informed decisions on overhead assets, including those not in High Fire Risk Areas. The use of Inspect App helps ensure that questions regarding asset status and conditions are answered consistently and clearly. Accurate asset data, such as geolocation, equipment type, make, model, material type, and age are foundational for operations, predictive and risk analysis, design, and asset management. Obtaining the data also improves assessment of structure conditions and inventory.  SCE notes that our 2024 recorded spend is generally in line with our TY 2025 GRC forecast (which was developed in late 2022) for calendar year 2024.   </t>
  </si>
  <si>
    <t xml:space="preserve">SCE utilized historical averages to forecast this activity in our TY 2021 GRC since costs can vary year-to-year based on the required number of preventive and breakdown maintenance items that need to be repaired in each year. Further, the complexity of each repair also contributes to the variance in year-to-year costs. While SCE underspent compared to authorized in 2024, the cumulative 2021 – 2024 spend compared to authorized has a 3.1% variance overall. </t>
  </si>
  <si>
    <t xml:space="preserve">This GRC Activity is on-going with no pre-defined end date. SCE is generally proceeding as planned, however SCE received few requests in 2024 which is why the recorded spend was minimal. </t>
  </si>
  <si>
    <t xml:space="preserve">Similar to 2023, in 2024, various factors contributed to SCE’s spend over authorized for GRC Activity Distribution Routine Vegetation Management work, which included, but was not limited to, increased work volume/scope, continued impact of SB 247, market pressures, and wage inflation that impacted contractor costs. Overall, SCE’s total VMBA costs were less than 115% of the authorized amount in 2024 and therefore do not require a separate reasonableness review application for recovery of incremental costs.  </t>
  </si>
  <si>
    <t>For Enhanced Overhead Inspections and Remediations, the main driver that led to the 2024 recorded O&amp;M expenses being higher than authorized was the volume of distribution remediations; however, SCE notes that the overall variance is only 11% of the forecast. The 2024 forecast for distribution remediations was based on the 2021 recorded volumes, as SCE anticipated the volume of work in 2024 would be similar to that in 2021, based on known information at the time of filing our Track 4 application in May 2022. However, the actual 2024 recorded volume of distribution remediations was higher, primarily due to an increase in the find rate. Additionally, some inspections in late 2023 required remediation work that was completed in 2024.</t>
  </si>
  <si>
    <t>As discussed above in Section IV, the 2024 authorized value was not based on SCE’s anticipated spend or needs for 2024. Instead, it was derived from SCE’s TY 2021 GRC authorization for calendar year 2021 with escalation per Decision D.23-11-096.   
The spending for this activity is primarily related to the responsibility for monitoring and operating the transmission, sub-transmission and distribution systems within SCE’s service area. SCE’s underspend in 2024 was due to certain department personnel more predominantly supporting and charging time towards capital-portfolio activities resulting in lower allocation against this activity. The spending for this activity is also contingent on changes within the SCE Transmission and Distribution Capital and O&amp;M portfolio forecasts.</t>
  </si>
  <si>
    <t>SCE did not request funding for this in our TY 2021 GRC application or Track 4 Application. This work includes covered conductor remediation work SCE performed on certain earlier-installed covered conductor projects to bring those installations up to SCE’s current construction and design standards.</t>
  </si>
  <si>
    <t>The authorized amount for Substation O&amp;M Breakdown Maintenance was based on five-year average of historical recorded costs when SCE filed our TY 2021 GRC Application in August 2019. In 2024, SCE overspent the imputed authorized amount due to a higher volume of reactive maintenance that was driven by a large volume of transformer leak repairs. 
Additionally, breakdown maintenance is necessarily unpredictable in terms of how much work must be accomplished in a given year. This is why SCE used a five-year historical average to forecast the expenditures. As such, yearly totals can fluctuate based on the amount and magnitude of the breakdown maintenance required. In 2024, SCE experienced a higher overall number of emergent/reactive maintenance than originally forecast in the 2021 GRC.</t>
  </si>
  <si>
    <t>SCE did not have an O&amp;M forecast for 2021 – 2023 in our TY 2021 GRC application or in our Track 4 application. In 2018, SCE could not have foreseen the need to further refine its fast curve settings as it was just beginning to use this technology to mitigate wildfire risk on its HFRA circuits. And, as it gained experience with fast curve settings, SCE learned they could be refined to improve their performance. Further, SCE’s initial plans for HFRA sectionalizing devices involved installing new devices and relocating existing ones only at the boundary of HFRA. However, in late 2019 and after it developed its 2021 GRC forecast, SCE began to consider installing additional RARs to further sectionalize its circuits within and/or near HFRA boundaries and help mitigate the considerable impacts of PSPS events on customers and communities affected by PSPS events.</t>
  </si>
  <si>
    <t>This GRC Activity is on-going with no pre-defined end date. SCE is generally proceeding as planned but is experiencing higher costs than authorized.</t>
  </si>
  <si>
    <t>The GRC Activity Transmission O&amp;M Maintenance is on-going with no pre-defined end date. As noted in our variance explanations, SCE did not move forward with its proposed non-HFRA Aerial Inspections Program, for which it was authorized, as resources were focused on further building out and expanding the HFRA (wildfire) aerial programs.</t>
  </si>
  <si>
    <t>The underrun in Grid Network Solutions (IT) is primarily attributed to SCE labor and expenses, including delays in hiring and deferrals to 2025, as personnel were not required to support Grid Modernization initiatives since the network was not yet fully operational. Additionally, hardware maintenance costs were lower than authorized. Furthermore, SCE also experienced reduced break-fix and vehicle costs throughout 2024. Finally, SCE spent less in the Grid Control Center (GCC) due to certain department personnel more predominantly supporting and charging time towards capital-portfolio activities which resulted in lower costs being allocated to the GCC</t>
  </si>
  <si>
    <t xml:space="preserve">In 2024 SCE underspent and under executed transmission intrusive pole inspections.  This variance was driven by the need to address emergent work. SCE is still compliant with the inspection frequencies per G.O. 165 and G.O. 95. </t>
  </si>
  <si>
    <t>As discussed above in Section IV, the 2024 authorized value was not based on SCE’s anticipated spend or needs for 2024. Instead, it was derived from SCE’s TY 2021 GRC authorization for calendar year 2021 with escalation per Decision D.23-11-096.   
SCE’s 2024 recorded is less than authorized for Transmission O&amp;M Maintenance due to the non-HFRA Aerial Inspection program sub-activity still being included within this GRC Activity when SCE Filed its 2021 GRC Track 1 application in August 2019. However, since filing the TY 2021 GRC application, SCE did not move forward with its proposed non-HFRA Aerial Inspections Program, for which it was authorized, as resources were focused on further building out and expanding the HFRA (wildfire) aerial programs.
SCE also performed other routine maintenance work which was also less than authorized due to the prioritization of implementing operational efficiencies and deferments/re-allocations per management discretion</t>
  </si>
  <si>
    <t xml:space="preserve">SCE’s Pole Loading Program (PLP) assessed poles to identify potential PLP repairs. As noted in previous RSAR's, SCE is seeing a decrease in the number of Transmission PLP repairs that can be attributed to two key factors. First, there was a lower volume of PLP assessments that required completion compared to the GRC authorized forecast. Second, as noted in the 2021 RSAR, SCE made improvements in the assessments phase to more accurately identify the need for repairs which resulted in fewer identified repairs being removed from scope during the planning phase.  This resulted in a lower pole failure rate experienced during the assessment phase, leading to fewer non-compliant poles requiring repair. </t>
  </si>
  <si>
    <t xml:space="preserve">At the time of filing SCE’s Track 4 Application, SCE forecasted $4.88M (in 2022$s) for Safety Oversight Support and $2.02M (in 2022$s) for Wildfire Organizational Support. However, after filing SCE decided to in-source the third-party Safety Oversight to capture an annual cost savings of ~$2.1M by 2025.  Since SCE is insourcing this work, it is recording to overheads, not O&amp;M expenses, since the work is now applying to all of T&amp;D and not just wildfire work. The 2024 recorded dollars for the GRC Activity Organizational Support do not have the overhead amounts for this work, which is the driver for the variance in underspending. To be clear, SCE is still conducting the Safety Oversight Support work, but it is not recording to O&amp;M as initially forecast when we filed our Track 4 Application in May 2022.  </t>
  </si>
  <si>
    <t>SCE’s 2024 incremental spending on PSPS Customer Support was driven by new requirements adopted by the Legislature and/or Commission for sub-activities, such as the Disability Disaster &amp; Access Resources (DDAR) program and Access and Functional Needs (AFN) enhancements, after SCE prepared and submitted its 2021 GRC Track 4. Additionally, the software licensing fees associated with the Incident Management Teams Customer Notification activity is another factor for spending over authorized since they were not part of SCE’s 2021 recorded spending which was the basis for the Track 4 authorized amount. These licensing fees were not in effect until after SCE filed our Track 4 testimony in May 2022.</t>
  </si>
  <si>
    <t>SCE’s cost related to aerial suppression contracted resources, known as the Quick Reaction Force (QRF), are included within the GRC activity PSPS Execution for the 2021 GRC period.  Similar to 2021 - 2023, SCE spent more than authorized for PSPS Execution primarily due to approximately $36 million in aerial suppression costs in 2024 (approximately $19 million over authorized). These costs were not forecasted or included in SCE’s 2021 GRC but are important to SCE’s wildfire mitigation efforts. At the time of filing SCE’s Track 4 testimony in May 2022 for calendar year 2024, SCE had not yet moved to year-round QRF coverage, and SCE’s forecast was based on 2021 recorded amounts for the QRF.  This is the cause for the spending over authorized.</t>
  </si>
  <si>
    <t xml:space="preserve">The underrun of $5.236 million compared to authorized was caused by the following two reasons:
First, the imputed 2024 authorized of $20.781 million was calculated using numbers from the 2021 GRC Application, which was developed in 2019 and did not take into account changes to the way SCE holds its safety meetings in a post COVID-19 environment. In addition, as described in the 2025 GRC for this activity, the Functional Movement System (FMS) Program, which was completed in 2018, also contributed to the underspend in this GRC Activity. </t>
  </si>
  <si>
    <t xml:space="preserve">The 2024 variance for the activity Technology Delivery is driven due to a write-off expense associated with cancellation of the Scheduling Re-Platform Project that would have otherwise been recorded as an expenditure under the OU Capitalized Software activity The project was cancelled while still under the design phase as SCE determined in due course that a SAP product that is within the scope of SCE’s NextGen program, would meet or exceed the same objectives with a more integrated and simplified architecture that also aligned with SCE’s design principles.  As a result, SCE cancelled the Scheduling Re-Platform and incurred this corresponding write-off expense in the Technology Delivery GRC activity that was not anticipated within SCE’s GRC.  As discussed in SCE’s NextGen ERP Application testimony (see A.25-03-009), SCE also assumes the forecast expenditure for Scheduling Re-Platform will be approved in SCE’s 2025 GRC.  To prevent double-recovery, SCE has included an adjustment to reduce the forecast cost of the Scheduling Re-Platform project from SCE’s NextGen ERP Program forecast by reflecting it as a credit in SCE’s proposed NextGen ERP Balancing Account. </t>
  </si>
  <si>
    <t xml:space="preserve">As discussed above in Section IV, the 2024 authorized value was not based on SCE’s anticipated spend or needs for 2024. Instead, it was derived from SCE’s TY 2021 GRC authorization for calendar year 2021 with escalation per Decision D.23-11-096.   SCE notes that our 2024 recorded spend is in line with our TY 2025 GRC forecast (which was developed in late 2022) for calendar year 2024. </t>
  </si>
  <si>
    <t>As discussed above in Section IV, the 2024 authorized value was not based on SCE’s anticipated spend or needs for 2024. Instead, it was derived from SCE’s TY 2021 GRC authorization for calendar year 2021 with escalation per Decision D.23-11-096. 
SCE notes that our 2024 recorded spend is generally in line with our TY 2025 GRC forecast (which was developed in late 2022) for calendar year 2024. The reduction in spending compared to the imputed authorized values is partially related to the shift towards e-learning and transitioning instruction design work in-house, reducing reliance on contractors, while maintaining essential corporate compliance and safety training.</t>
  </si>
  <si>
    <t>The GRC Activity PSPS Customer Support is currently ongoing, with no pre-defined end date. However, the scope and sub-activities may change year over year. As noted in our variance explanations, SCE has expanded the work under this activity since filing our TY 2021 GRC application.</t>
  </si>
  <si>
    <t xml:space="preserve">The GRC Activity PSPS Execution is currently ongoing, with no pre-defined end date. As noted in our variance explanations, SCE has expanded the work under this activity since filing our TY 2021 GRC application. </t>
  </si>
  <si>
    <t>This GRC Activity is on-going with no pre-defined end date and is generally proceeding as planned. Storm events are driven by weather and other environmental factors outside of SCE’s control and that can vary significantly from year to year. Accordingly, the capital forecast for Storm Response is based on a five-year average and SCE is currently experiencing costs above that average but the overall work is proceeding as planned</t>
  </si>
  <si>
    <t>The GRC Activity Training and Development is on-going with no pre-defined end date. SCE is generally proceeding as planned</t>
  </si>
  <si>
    <t>This GRC Activity is on-going with no currently identified end date. As noted in our previous variance explanations, SCE has revisited our strategy on the transmission infrared and corona scans and has been executing to that level from 2021 - 2024.</t>
  </si>
  <si>
    <t xml:space="preserve">SCE completed approximately 1,000 more miles of distribution HFRA inspections compared to authorized that was driven by the risk informed scope that identified the highest risk circuit miles for annual inspections and lower risk circuit miles to be inspected every other year. </t>
  </si>
  <si>
    <t>SCE did not request funding for this activity in our TY 2021 GRC, however we did request, and were authorized funding as part of our Track 4 application covering calendar year 2024.  This work involves expanded line clearing for legacy generation facilities. The planned scope was completed in 2025. This type of work may continue in the future, but in 2026 and beyond, the scope will focus on non-energized generation facilities.</t>
  </si>
  <si>
    <t>Distribution Storm - Includes the costs to patrol for and repair storm related damages and toxic waste disposal for distribution lines and facilities.  Storm damage can be the result of severe weather conditions such as rain, wind, lightning, and by natural disasters such as earthquakes and forest fires.  The storm costs included in this account are:  switching, locating and isolating trouble on the system, removal of debris from lines or equipment, and securing damaged sites until repairs have been completed. Includes related costs such as: transportation expenses; meals, traveling, lodging, and incidental expenses; division overhead; and supply and tool expense.</t>
  </si>
  <si>
    <t>This activity includes the costs associated with the installation of Remote Automatic Reclosers (RARs), Remote-Controlled Switches (RCSs), and replacement of relay hardware to sectionalize circuits that traverse High Fire Risk Area boundaries.</t>
  </si>
  <si>
    <t>Load Side Support is SCE’s program to address power quality problems such as voltage sags, transients, voltage imbalance, and harmonics that can affect transmission and distribution systems, generators, and customer equipment. Power Quality Specialists in T&amp;D perform investigations at all levels from generation and transmission to end-use equipment within customer facilities. Power Quality Specialists identify the cause of power quality problems and recommend solutions to customers and/or system owners.</t>
  </si>
  <si>
    <t>Transmission and Distribution Grid Operations activities including Management and Operation of the Grid Control Center. Includes the cost of labor and other expenses incurred by SCE's centralized control centers for real time electric operations encompassing transmission and distribution systems. Activities include: execution of California Independent System Operator (CAISO) instructions regarding the operations of the SCE electrical system under CAISO operational control; develop and maintain switching procedures under CAISO purview; coordinate planned outages consistent with CAISO approval; and maintaining situation awareness. Includes related costs such as: transportation expenses; meals, traveling, lodging, and incidental expenses; division overhead; and supply and tool expense. Also includes Informational Technology as Grid Network Solutions is responsible for the overall health and performance of SCE’s communications network and Supervisory Control and Data Acquisition (SCADA) systems used to monitor and control the company’s electric grid and conduct daily business operations.</t>
  </si>
  <si>
    <t>Security Technology, Operations and Maintenance includes two sub-activities: (1) Project Management Office and (2) Break-fix and Preventive Maintenance. The Project Management Office (PMO) implements standards for management of physical security projects and tracks and prioritizes physical security projects from initiation through completion. Break-fix and preventive maintenance activities include monitoring and repairing all Physical Access Control Systems (PACS) for both NERC and Non-NERC sites. Beyond PACS, there are four major types of security systems and equipment in use at SCE: access control, intrusion detection, perimeter protection, and video surveillance systems. 
The Workforce Protection and Insider Threat program includes: (1) security officer services, both at office buildings and in the field, including emergency backup of security officers and on-demand services, (2) centralized alarm monitoring and call/dispatch via the Edison Security Operations Center, (3) badging office, (4) background investigations, (5) Insider Threat program, (6) governance and compliance of security programs, and (7) administrative and general functions.</t>
  </si>
  <si>
    <t>Includes the cost of labor, materials used, and expenses incurred in the operation of street lighting and signal system equipment. Labor costs include activities for:  supervising street lighting and signal systems operation; replacing lamps and incidental cleaning of glassware and fixtures; routine patrolling for lamp outages, extraneous nuisances or encroachments; testing lines and equipment; maintenance of street lighting and signal system assets; and streetlight mapping. Includes related costs such as: transportation expenses; meals, traveling, lodging, and incidental expenses; division overhead; and supply and tool expense.</t>
  </si>
  <si>
    <t>Includes the cost of labor, materials used, and expenses incurred in operating transmission substations and switching stations.  Includes labor incurred for activities such as:  supervising station operation; adjusting station equipment where such adjustment primarily affects performance; inspecting, testing and calibrating station equipment for the purpose of checking its performance; keeping station log and records and preparing reports on station operation; and operating switching and other station equipment.  Includes related costs such as: transportation expenses; meals, traveling, lodging, and incidental expenses; division overhead; and supply and tool expense.</t>
  </si>
  <si>
    <t>Includes the costs to perform unplanned breakdown maintenance, including the repair and replacement of SCE equipment and structures that are damaged or fail in service. Breakdown maintenance is typically performed in response to damage caused by equipment failures, degradation, rodents, birds, or other means. Unplanned maintenance does not include costs related to failures that occur during a storm or from a claim.</t>
  </si>
  <si>
    <t>Costs for Pre-Inspections and Final Inspections of transmission renter attachments to poles.</t>
  </si>
  <si>
    <t>WPSCE04V4 pp. 25 - 36</t>
  </si>
  <si>
    <t xml:space="preserve"> WPSCE04V04.pdf</t>
  </si>
  <si>
    <t>WPSCE02V02A pp. 3 - 9</t>
  </si>
  <si>
    <t>SCE-05 Vol: 1</t>
  </si>
  <si>
    <t xml:space="preserve">SCE-06 Vol: 6  </t>
  </si>
  <si>
    <t xml:space="preserve">SCE-04 Vol: 2 </t>
  </si>
  <si>
    <t xml:space="preserve">SCE-06 Vol: 6 </t>
  </si>
  <si>
    <t xml:space="preserve">SCE-04 Vol: 3  </t>
  </si>
  <si>
    <t xml:space="preserve">SCE-05 Vol: 1  </t>
  </si>
  <si>
    <t>SCE-02 Vol: 2</t>
  </si>
  <si>
    <t xml:space="preserve">SCE-04 Vol: 4  </t>
  </si>
  <si>
    <t xml:space="preserve">SCE-04 Vol: 1  </t>
  </si>
  <si>
    <t>SCE-06 Vol: 1 Pt. 2</t>
  </si>
  <si>
    <t xml:space="preserve">SCE-02 Vol: 2  </t>
  </si>
  <si>
    <t>SCE-06 Vol: 3: Pt. 1</t>
  </si>
  <si>
    <t xml:space="preserve">SCE-02 Vol: 2 </t>
  </si>
  <si>
    <t>Track 4 Workpaper Link</t>
  </si>
  <si>
    <t>AT</t>
  </si>
  <si>
    <t>AU</t>
  </si>
  <si>
    <t>AV</t>
  </si>
  <si>
    <t>AW</t>
  </si>
  <si>
    <t>AX</t>
  </si>
  <si>
    <t>AY</t>
  </si>
  <si>
    <t>AZ</t>
  </si>
  <si>
    <t>BA</t>
  </si>
  <si>
    <t>BB</t>
  </si>
  <si>
    <t>BC</t>
  </si>
  <si>
    <t>BD</t>
  </si>
  <si>
    <t>BE</t>
  </si>
  <si>
    <t>BG</t>
  </si>
  <si>
    <t>BF</t>
  </si>
  <si>
    <t>BH</t>
  </si>
  <si>
    <t>BI</t>
  </si>
  <si>
    <t>GRC Track 1/Track 4 Workpaper Reference</t>
  </si>
  <si>
    <t>WPSCEO4VO5APt01 pp. 370 - 389 / Workpapers SCE-Tr.4-02</t>
  </si>
  <si>
    <t>WPSCE02V 06A p. 97 / Workpapers SCE-Tr.4-02</t>
  </si>
  <si>
    <t>WPSCE04V05APt01 pp. 406 - 416 / Workpapers SCE-Tr.4-02</t>
  </si>
  <si>
    <t>GRC WP Hyperlink - Track 1</t>
  </si>
  <si>
    <t>GRC WP Hyperlink - Track 4 (As Applicable)</t>
  </si>
  <si>
    <t>WPSCE04V05APt01 pp. 263 - 269 / Workpapers SCE-Tr.4-02</t>
  </si>
  <si>
    <t>WPSCE04V5Pt2 pp. 59 - 70 / Workpapers SCE-Tr.4-02</t>
  </si>
  <si>
    <t>WPSCE04V5Pt2 pp. 78 - 92 / Workpapers SCE-Tr.4-02</t>
  </si>
  <si>
    <t>WPSCE04V05A pp. 2 - 18 / Workpapers SCE-Tr.4-02</t>
  </si>
  <si>
    <t>WPSCE04V05A pp. 29 - 54 / Workpapers SCE-Tr.4-02</t>
  </si>
  <si>
    <t>Status Completion Statement</t>
  </si>
  <si>
    <t>WPSCE02V3 pp. 51 - 57 / N/A</t>
  </si>
  <si>
    <t>WPSCE02V06A pp.161 - 167 / N/A</t>
  </si>
  <si>
    <t>WPSCE02V1P2 pp. 51 - 57 / N/A</t>
  </si>
  <si>
    <t>WPSCE04V05APt01 pp. 337 - 345 / N/A</t>
  </si>
  <si>
    <t>WPSCE02V05 pp. 31 - 32 / N/A</t>
  </si>
  <si>
    <t>WPSCE02V1P2 pp. 10 - 18 / N/A</t>
  </si>
  <si>
    <t>WPSCE02V5, pp. 4-9 / N/A</t>
  </si>
  <si>
    <t>WPSCE02V5, pp. 220-225 / N/A</t>
  </si>
  <si>
    <t>WPSCE02V1P2 pp.28 - 37 / N/A</t>
  </si>
  <si>
    <t>WPSCE02V5, pp. 266-271 / N/A</t>
  </si>
  <si>
    <t>WPSCE02V06A pp. 121 - 140 / N/A</t>
  </si>
  <si>
    <t>WPSCE02V1P2 pp.19 - 27 / N/A</t>
  </si>
  <si>
    <t>WPSCE04V05APt01 pp. 319 - 330 / N/A</t>
  </si>
  <si>
    <t>WPSCE04V05APt01 pp. 285 - 298 / N/A</t>
  </si>
  <si>
    <t>WPSCE02V4P2ChIII-IVBkC pp.296 - 302 / N/A</t>
  </si>
  <si>
    <t>WPSCE02V1P3 pp. 31 - 27 / N/A</t>
  </si>
  <si>
    <t>WPSCE02V3 pp. 9 - 15 / N/A</t>
  </si>
  <si>
    <t>WPSCE02V3 pp. 79 - 85 / N/A</t>
  </si>
  <si>
    <t>WPSCE02V1P2 pp. 45 - 50 / N/A</t>
  </si>
  <si>
    <t>WPSCE02V3 pp. 65 - 71 / N/A</t>
  </si>
  <si>
    <t>WPSCE02V1P2 pp. 63 - 68 / N/A</t>
  </si>
  <si>
    <t>WPSCE02V3 pp. 100 - 106 / N/A</t>
  </si>
  <si>
    <t>WPSCE02V3 pp. 93 - 99 / N/A</t>
  </si>
  <si>
    <t>SCE-02 Vol: 6 / SCE-02: Direct Testimony in Support of GRC Track 4 Activity</t>
  </si>
  <si>
    <t>SCE-02 Vol: 6  / SCE-02: Direct Testimony in Support of GRC Track 4 Activity</t>
  </si>
  <si>
    <t>SCE-04 Vol: 5  / SCE-02: Direct Testimony in Support of GRC Track 4 Activity</t>
  </si>
  <si>
    <t>SCE-02 Vol: 4 Pt. 2  / SCE-02: Direct Testimony in Support of GRC Track 4 Activity</t>
  </si>
  <si>
    <t>SCE-04 Vol: 5 / SCE-02: Direct Testimony in Support of GRC Track 4 Activity</t>
  </si>
  <si>
    <t>WPSCE02V06A pp. 170 - 188</t>
  </si>
  <si>
    <t>WPSCE04V05APt01 pp. 351 - 359 / N.A.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</si>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</sst>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s>
  <fonts count="19" x14ac:knownFonts="1">
    <font>
      <sz val="11"/>
      <color theme="1"/>
      <name val="Calibri"/>
      <family val="2"/>
      <scheme val="minor"/>
    </font>
    <font>
      <sz val="11"/>
      <color theme="1"/>
      <name val="Segoe UI"/>
      <family val="2"/>
    </font>
    <font>
      <sz val="11"/>
      <color theme="1"/>
      <name val="Calibri"/>
      <family val="2"/>
      <scheme val="minor"/>
    </font>
    <font>
      <sz val="11"/>
      <color theme="1"/>
      <name val="Times New Roman"/>
      <family val="1"/>
    </font>
    <font>
      <b/>
      <sz val="11"/>
      <color theme="1"/>
      <name val="Times New Roman"/>
      <family val="1"/>
    </font>
    <font>
      <sz val="11"/>
      <color theme="1"/>
      <name val="Calibri"/>
      <family val="2"/>
    </font>
    <font>
      <sz val="11"/>
      <name val="Times New Roman"/>
      <family val="1"/>
    </font>
    <font>
      <sz val="11"/>
      <color theme="0"/>
      <name val="Times New Roman"/>
      <family val="1"/>
    </font>
    <font>
      <b/>
      <sz val="11"/>
      <color rgb="FFFF0000"/>
      <name val="Times New Roman"/>
      <family val="1"/>
    </font>
    <font>
      <b/>
      <sz val="11"/>
      <color theme="0"/>
      <name val="Times New Roman"/>
      <family val="1"/>
    </font>
    <font>
      <b/>
      <sz val="11"/>
      <color rgb="FF000000"/>
      <name val="Times New Roman"/>
      <family val="1"/>
    </font>
    <font>
      <u/>
      <sz val="11"/>
      <color theme="10"/>
      <name val="Calibri"/>
      <family val="2"/>
      <scheme val="minor"/>
    </font>
    <font>
      <u/>
      <sz val="11"/>
      <color theme="10"/>
      <name val="Times New Roman"/>
      <family val="1"/>
    </font>
    <font>
      <b/>
      <sz val="11"/>
      <color rgb="FFFFFFFF"/>
      <name val="Times New Roman"/>
      <family val="1"/>
    </font>
    <font>
      <sz val="11"/>
      <color rgb="FF000000"/>
      <name val="Times New Roman"/>
      <family val="1"/>
    </font>
    <font>
      <sz val="11"/>
      <color rgb="FFFF0000"/>
      <name val="Times New Roman"/>
      <family val="1"/>
    </font>
    <font>
      <b/>
      <sz val="11"/>
      <name val="Times New Roman"/>
      <family val="1"/>
    </font>
    <font>
      <i/>
      <sz val="11"/>
      <name val="Times New Roman"/>
      <family val="1"/>
    </font>
    <font>
      <i/>
      <sz val="11"/>
      <color rgb="FF000000"/>
      <name val="Times New Roman"/>
      <family val="1"/>
    </font>
  </fonts>
  <fills count="5">
    <fill>
      <patternFill patternType="none"/>
    </fill>
    <fill>
      <patternFill patternType="gray125"/>
    </fill>
    <fill>
      <patternFill patternType="solid">
        <fgColor rgb="FF203764"/>
        <bgColor indexed="64"/>
      </patternFill>
    </fill>
    <fill>
      <patternFill patternType="solid">
        <fgColor rgb="FFDDEBF7"/>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0" fontId="11" fillId="0" borderId="0" applyNumberFormat="0" applyFill="0" applyBorder="0" applyAlignment="0" applyProtection="0"/>
    <xf numFmtId="0" fontId="5" fillId="0" borderId="0"/>
    <xf numFmtId="9" fontId="5" fillId="0" borderId="0" applyFont="0" applyFill="0" applyBorder="0" applyAlignment="0" applyProtection="0"/>
    <xf numFmtId="0" fontId="2" fillId="0" borderId="0"/>
    <xf numFmtId="0" fontId="11" fillId="0" borderId="0" applyNumberForma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43" fontId="5" fillId="0" borderId="0" applyFont="0" applyFill="0" applyBorder="0" applyAlignment="0" applyProtection="0"/>
  </cellStyleXfs>
  <cellXfs count="139">
    <xf numFmtId="0" fontId="0" fillId="0" borderId="0" xfId="0"/>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164" fontId="3" fillId="0" borderId="1" xfId="2" applyNumberFormat="1" applyFont="1" applyFill="1" applyBorder="1" applyAlignment="1">
      <alignment horizontal="center" vertical="center" wrapText="1"/>
    </xf>
    <xf numFmtId="164" fontId="3" fillId="0" borderId="1" xfId="2" applyNumberFormat="1" applyFont="1" applyFill="1" applyBorder="1" applyAlignment="1">
      <alignment vertical="center" wrapText="1"/>
    </xf>
    <xf numFmtId="165" fontId="3" fillId="0" borderId="1" xfId="1" applyNumberFormat="1" applyFont="1" applyFill="1" applyBorder="1" applyAlignment="1">
      <alignment horizontal="center" vertical="center" wrapText="1"/>
    </xf>
    <xf numFmtId="165" fontId="3" fillId="0" borderId="1" xfId="1" applyNumberFormat="1" applyFont="1" applyFill="1" applyBorder="1" applyAlignment="1">
      <alignment vertical="center" wrapText="1"/>
    </xf>
    <xf numFmtId="0" fontId="7" fillId="0" borderId="0" xfId="0" applyFont="1"/>
    <xf numFmtId="0" fontId="3" fillId="0" borderId="0" xfId="0" applyFont="1"/>
    <xf numFmtId="0" fontId="3" fillId="0" borderId="0" xfId="0" applyFont="1" applyAlignment="1">
      <alignment vertical="center"/>
    </xf>
    <xf numFmtId="0" fontId="8" fillId="0" borderId="0" xfId="0" applyFont="1" applyAlignment="1">
      <alignment horizontal="center" vertical="center" wrapText="1"/>
    </xf>
    <xf numFmtId="6" fontId="8" fillId="0" borderId="0" xfId="0" applyNumberFormat="1" applyFont="1" applyAlignment="1">
      <alignment horizont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xf>
    <xf numFmtId="0" fontId="7" fillId="0" borderId="0" xfId="0" applyFont="1" applyAlignment="1">
      <alignment vertical="center"/>
    </xf>
    <xf numFmtId="0" fontId="7" fillId="0" borderId="0" xfId="0" applyFont="1" applyAlignment="1">
      <alignment wrapText="1"/>
    </xf>
    <xf numFmtId="0" fontId="9" fillId="0" borderId="0" xfId="0" applyFont="1" applyAlignment="1">
      <alignment wrapText="1"/>
    </xf>
    <xf numFmtId="0" fontId="6" fillId="0" borderId="0" xfId="0" applyFont="1"/>
    <xf numFmtId="0" fontId="7" fillId="0" borderId="0" xfId="0" applyFont="1" applyAlignment="1">
      <alignment horizontal="center" vertical="center"/>
    </xf>
    <xf numFmtId="9" fontId="3" fillId="0" borderId="1" xfId="1" applyNumberFormat="1" applyFont="1" applyFill="1" applyBorder="1" applyAlignment="1">
      <alignment horizontal="center" vertical="center" wrapText="1"/>
    </xf>
    <xf numFmtId="0" fontId="3" fillId="0" borderId="0" xfId="0" applyFont="1" applyAlignment="1">
      <alignment wrapText="1"/>
    </xf>
    <xf numFmtId="3" fontId="3" fillId="0" borderId="1" xfId="0" applyNumberFormat="1" applyFont="1" applyBorder="1" applyAlignment="1">
      <alignment horizontal="center" vertical="center"/>
    </xf>
    <xf numFmtId="0" fontId="13" fillId="2" borderId="1" xfId="0" applyFont="1" applyFill="1" applyBorder="1" applyAlignment="1">
      <alignment horizontal="center" vertical="center" wrapText="1"/>
    </xf>
    <xf numFmtId="0" fontId="10" fillId="0" borderId="1" xfId="0" applyFont="1" applyBorder="1" applyAlignment="1">
      <alignment vertical="center" wrapText="1"/>
    </xf>
    <xf numFmtId="0" fontId="14" fillId="0" borderId="1" xfId="0" applyFont="1" applyBorder="1" applyAlignment="1">
      <alignment vertical="center" wrapText="1"/>
    </xf>
    <xf numFmtId="164" fontId="3" fillId="0" borderId="1" xfId="0" applyNumberFormat="1" applyFont="1" applyBorder="1" applyAlignment="1">
      <alignment horizontal="center" vertical="center" wrapText="1"/>
    </xf>
    <xf numFmtId="6" fontId="3" fillId="0" borderId="1" xfId="0" applyNumberFormat="1" applyFont="1" applyBorder="1" applyAlignment="1">
      <alignment vertical="center" wrapText="1"/>
    </xf>
    <xf numFmtId="9" fontId="3" fillId="0" borderId="1" xfId="0" applyNumberFormat="1" applyFont="1" applyBorder="1" applyAlignment="1">
      <alignment vertical="center" wrapText="1"/>
    </xf>
    <xf numFmtId="9" fontId="3" fillId="0" borderId="1" xfId="0" applyNumberFormat="1" applyFont="1" applyBorder="1" applyAlignment="1">
      <alignment horizontal="center" vertical="center" wrapText="1"/>
    </xf>
    <xf numFmtId="0" fontId="6" fillId="0" borderId="1" xfId="0" applyFont="1" applyBorder="1" applyAlignment="1">
      <alignment vertical="center" wrapText="1"/>
    </xf>
    <xf numFmtId="10" fontId="3" fillId="0" borderId="0" xfId="0" applyNumberFormat="1" applyFont="1"/>
    <xf numFmtId="0" fontId="8" fillId="0" borderId="0" xfId="0" applyFont="1"/>
    <xf numFmtId="6" fontId="8" fillId="0" borderId="0" xfId="0" applyNumberFormat="1" applyFont="1" applyAlignment="1">
      <alignment horizontal="center"/>
    </xf>
    <xf numFmtId="0" fontId="8" fillId="0" borderId="0" xfId="0" applyFont="1" applyAlignment="1">
      <alignment horizontal="center" vertical="center"/>
    </xf>
    <xf numFmtId="6" fontId="8" fillId="0" borderId="0" xfId="0" applyNumberFormat="1" applyFont="1" applyAlignment="1">
      <alignment horizontal="center" vertical="center"/>
    </xf>
    <xf numFmtId="0" fontId="10" fillId="3" borderId="1" xfId="0" applyFont="1" applyFill="1" applyBorder="1" applyAlignment="1">
      <alignment horizontal="center" vertical="center" wrapText="1"/>
    </xf>
    <xf numFmtId="0" fontId="4" fillId="0" borderId="1" xfId="0" applyFont="1" applyBorder="1" applyAlignment="1">
      <alignment vertical="center" wrapText="1"/>
    </xf>
    <xf numFmtId="164" fontId="8" fillId="0" borderId="0" xfId="0" applyNumberFormat="1" applyFont="1" applyAlignment="1">
      <alignment horizontal="center"/>
    </xf>
    <xf numFmtId="164" fontId="3" fillId="0" borderId="0" xfId="0" applyNumberFormat="1" applyFont="1" applyAlignment="1">
      <alignment horizontal="center"/>
    </xf>
    <xf numFmtId="0" fontId="4" fillId="0" borderId="0" xfId="0" applyFont="1"/>
    <xf numFmtId="6" fontId="4" fillId="0" borderId="0" xfId="0" applyNumberFormat="1" applyFont="1"/>
    <xf numFmtId="164" fontId="4" fillId="0" borderId="0" xfId="0" applyNumberFormat="1" applyFont="1" applyAlignment="1">
      <alignment horizontal="center"/>
    </xf>
    <xf numFmtId="0" fontId="15" fillId="0" borderId="0" xfId="0" applyFont="1"/>
    <xf numFmtId="0" fontId="15" fillId="0" borderId="0" xfId="0" applyFont="1" applyAlignment="1">
      <alignment horizontal="center" vertical="center"/>
    </xf>
    <xf numFmtId="6" fontId="6" fillId="0" borderId="0" xfId="0" applyNumberFormat="1" applyFont="1" applyAlignment="1">
      <alignment horizontal="center"/>
    </xf>
    <xf numFmtId="0" fontId="6" fillId="0" borderId="0" xfId="0" applyFont="1" applyAlignment="1">
      <alignment horizontal="center" vertical="center"/>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xf>
    <xf numFmtId="6" fontId="15" fillId="0" borderId="0" xfId="0" applyNumberFormat="1" applyFont="1" applyAlignment="1">
      <alignment horizontal="center" vertical="center"/>
    </xf>
    <xf numFmtId="165" fontId="6" fillId="0" borderId="1" xfId="1" applyNumberFormat="1" applyFont="1" applyFill="1" applyBorder="1" applyAlignment="1">
      <alignment horizontal="center" vertical="center" wrapText="1"/>
    </xf>
    <xf numFmtId="165" fontId="6" fillId="0" borderId="1" xfId="1" applyNumberFormat="1" applyFont="1" applyFill="1" applyBorder="1" applyAlignment="1">
      <alignment vertical="center" wrapText="1"/>
    </xf>
    <xf numFmtId="9" fontId="6" fillId="0" borderId="1" xfId="1" applyNumberFormat="1" applyFont="1" applyFill="1" applyBorder="1" applyAlignment="1">
      <alignment horizontal="center" vertical="center" wrapText="1"/>
    </xf>
    <xf numFmtId="0" fontId="15" fillId="0" borderId="0" xfId="0" applyFont="1" applyAlignment="1">
      <alignment horizontal="right" vertical="center"/>
    </xf>
    <xf numFmtId="0" fontId="6" fillId="0" borderId="1" xfId="0" applyFont="1" applyBorder="1" applyAlignment="1">
      <alignment vertical="center"/>
    </xf>
    <xf numFmtId="0" fontId="6" fillId="0" borderId="0" xfId="0" applyFont="1" applyAlignment="1">
      <alignment vertical="center"/>
    </xf>
    <xf numFmtId="165" fontId="3" fillId="0" borderId="0" xfId="0" applyNumberFormat="1" applyFont="1"/>
    <xf numFmtId="164" fontId="3" fillId="4"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0" xfId="0" applyFont="1" applyFill="1"/>
    <xf numFmtId="165" fontId="6" fillId="0" borderId="1" xfId="1" applyNumberFormat="1" applyFont="1" applyBorder="1" applyAlignment="1">
      <alignment horizontal="center" vertical="center" wrapText="1"/>
    </xf>
    <xf numFmtId="165" fontId="6" fillId="0" borderId="1" xfId="1" applyNumberFormat="1" applyFont="1" applyBorder="1" applyAlignment="1">
      <alignment vertical="center" wrapText="1"/>
    </xf>
    <xf numFmtId="9" fontId="6" fillId="0" borderId="1" xfId="1" applyNumberFormat="1" applyFont="1" applyBorder="1" applyAlignment="1">
      <alignment horizontal="center" vertical="center" wrapText="1"/>
    </xf>
    <xf numFmtId="164" fontId="3" fillId="0" borderId="0" xfId="0" applyNumberFormat="1" applyFont="1"/>
    <xf numFmtId="9" fontId="6"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9" fontId="6" fillId="0" borderId="1" xfId="0" applyNumberFormat="1" applyFont="1" applyFill="1" applyBorder="1" applyAlignment="1">
      <alignment vertical="center" wrapText="1"/>
    </xf>
    <xf numFmtId="6" fontId="6" fillId="0" borderId="1" xfId="0" applyNumberFormat="1" applyFont="1" applyBorder="1" applyAlignment="1">
      <alignment vertical="center" wrapText="1"/>
    </xf>
    <xf numFmtId="164" fontId="6" fillId="4"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0" xfId="0" applyFont="1" applyAlignment="1">
      <alignment wrapText="1"/>
    </xf>
    <xf numFmtId="0" fontId="6" fillId="0" borderId="0" xfId="0" applyFont="1" applyAlignment="1">
      <alignment horizontal="center" vertical="center" wrapText="1"/>
    </xf>
    <xf numFmtId="0" fontId="6" fillId="0" borderId="0" xfId="0" applyFont="1" applyAlignment="1">
      <alignment horizontal="center"/>
    </xf>
    <xf numFmtId="0" fontId="16" fillId="0" borderId="0" xfId="0" applyFont="1" applyAlignment="1">
      <alignment horizontal="center" vertical="center" wrapText="1"/>
    </xf>
    <xf numFmtId="0" fontId="16" fillId="0" borderId="0" xfId="0" applyFont="1" applyAlignment="1">
      <alignment horizontal="center" wrapText="1"/>
    </xf>
    <xf numFmtId="6" fontId="6" fillId="0" borderId="0" xfId="0" applyNumberFormat="1" applyFont="1"/>
    <xf numFmtId="6" fontId="6" fillId="0" borderId="0" xfId="0" applyNumberFormat="1" applyFont="1" applyAlignment="1">
      <alignment horizontal="center" vertical="center"/>
    </xf>
    <xf numFmtId="6" fontId="16" fillId="0" borderId="0" xfId="0" applyNumberFormat="1" applyFont="1" applyAlignment="1">
      <alignment horizontal="center" vertical="center"/>
    </xf>
    <xf numFmtId="6" fontId="16" fillId="0" borderId="0" xfId="0" applyNumberFormat="1" applyFont="1" applyAlignment="1">
      <alignment horizontal="center" vertical="center" wrapText="1"/>
    </xf>
    <xf numFmtId="6" fontId="16" fillId="0" borderId="0" xfId="0" applyNumberFormat="1" applyFont="1" applyAlignment="1">
      <alignment horizontal="center"/>
    </xf>
    <xf numFmtId="6" fontId="16" fillId="0" borderId="0" xfId="0" applyNumberFormat="1" applyFont="1" applyAlignment="1">
      <alignment horizontal="center" wrapText="1"/>
    </xf>
    <xf numFmtId="0" fontId="16" fillId="0" borderId="0" xfId="0" applyFont="1" applyAlignment="1">
      <alignment horizontal="center" vertical="center"/>
    </xf>
    <xf numFmtId="0" fontId="6" fillId="0" borderId="1" xfId="0" applyFont="1" applyBorder="1" applyAlignment="1">
      <alignment horizontal="center" vertical="center" wrapText="1"/>
    </xf>
    <xf numFmtId="164" fontId="6" fillId="0" borderId="1" xfId="2" applyNumberFormat="1" applyFont="1" applyFill="1" applyBorder="1" applyAlignment="1">
      <alignment horizontal="center" vertical="center" wrapText="1"/>
    </xf>
    <xf numFmtId="164" fontId="6" fillId="0" borderId="1" xfId="2" applyNumberFormat="1" applyFont="1" applyFill="1" applyBorder="1" applyAlignment="1">
      <alignment vertical="center" wrapText="1"/>
    </xf>
    <xf numFmtId="9" fontId="6" fillId="0" borderId="1" xfId="0" applyNumberFormat="1" applyFont="1" applyBorder="1" applyAlignment="1">
      <alignmen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center"/>
    </xf>
    <xf numFmtId="0" fontId="6" fillId="0" borderId="1" xfId="0" applyFont="1" applyBorder="1" applyAlignment="1">
      <alignment horizontal="right" vertical="center"/>
    </xf>
    <xf numFmtId="3" fontId="6" fillId="0" borderId="1" xfId="0" applyNumberFormat="1" applyFont="1" applyBorder="1" applyAlignment="1">
      <alignment horizontal="right" vertical="center"/>
    </xf>
    <xf numFmtId="0" fontId="6" fillId="0" borderId="1" xfId="0" applyFont="1" applyFill="1" applyBorder="1" applyAlignment="1">
      <alignment vertical="center" wrapText="1"/>
    </xf>
    <xf numFmtId="164" fontId="6" fillId="0" borderId="1" xfId="0" applyNumberFormat="1" applyFont="1" applyBorder="1" applyAlignment="1">
      <alignment vertical="center" wrapText="1"/>
    </xf>
    <xf numFmtId="164" fontId="6" fillId="0" borderId="1" xfId="0" applyNumberFormat="1" applyFont="1" applyFill="1" applyBorder="1" applyAlignment="1">
      <alignment horizontal="center" vertical="center" wrapText="1"/>
    </xf>
    <xf numFmtId="0" fontId="16" fillId="0" borderId="1" xfId="0" applyFont="1" applyBorder="1" applyAlignment="1">
      <alignment vertical="center" wrapText="1"/>
    </xf>
    <xf numFmtId="0" fontId="6" fillId="0" borderId="1" xfId="0" applyFont="1" applyBorder="1" applyAlignment="1">
      <alignment wrapText="1"/>
    </xf>
    <xf numFmtId="164" fontId="6" fillId="0" borderId="1" xfId="0" applyNumberFormat="1" applyFont="1" applyBorder="1" applyAlignment="1">
      <alignment vertical="center"/>
    </xf>
    <xf numFmtId="0" fontId="4" fillId="0" borderId="0" xfId="0" applyFont="1" applyBorder="1"/>
    <xf numFmtId="9" fontId="3" fillId="0" borderId="1" xfId="0" applyNumberFormat="1" applyFont="1" applyFill="1" applyBorder="1" applyAlignment="1">
      <alignment horizontal="center" vertical="center" wrapText="1"/>
    </xf>
    <xf numFmtId="9" fontId="16" fillId="0" borderId="0" xfId="0" applyNumberFormat="1" applyFont="1" applyAlignment="1">
      <alignment horizontal="center"/>
    </xf>
    <xf numFmtId="6" fontId="15" fillId="0" borderId="1" xfId="0" applyNumberFormat="1" applyFont="1" applyBorder="1" applyAlignment="1">
      <alignment vertical="center" wrapText="1"/>
    </xf>
    <xf numFmtId="9" fontId="15" fillId="0" borderId="1" xfId="0" applyNumberFormat="1" applyFont="1" applyBorder="1" applyAlignment="1">
      <alignment vertical="center" wrapText="1"/>
    </xf>
    <xf numFmtId="165" fontId="15" fillId="0" borderId="1" xfId="1" applyNumberFormat="1" applyFont="1" applyFill="1" applyBorder="1" applyAlignment="1">
      <alignment horizontal="center" vertical="center" wrapText="1"/>
    </xf>
    <xf numFmtId="165" fontId="15" fillId="0" borderId="1" xfId="1" applyNumberFormat="1" applyFont="1" applyBorder="1" applyAlignment="1">
      <alignment horizontal="center" vertical="center" wrapText="1"/>
    </xf>
    <xf numFmtId="165" fontId="15" fillId="0" borderId="1" xfId="1" applyNumberFormat="1" applyFont="1" applyFill="1" applyBorder="1" applyAlignment="1">
      <alignment vertical="center" wrapText="1"/>
    </xf>
    <xf numFmtId="165" fontId="15" fillId="0" borderId="1" xfId="1" applyNumberFormat="1" applyFont="1" applyBorder="1" applyAlignment="1">
      <alignment vertical="center" wrapText="1"/>
    </xf>
    <xf numFmtId="9" fontId="15" fillId="0" borderId="1" xfId="1" applyNumberFormat="1" applyFont="1" applyFill="1" applyBorder="1" applyAlignment="1">
      <alignment horizontal="center" vertical="center" wrapText="1"/>
    </xf>
    <xf numFmtId="9" fontId="15" fillId="0" borderId="1" xfId="1" applyNumberFormat="1" applyFont="1" applyBorder="1" applyAlignment="1">
      <alignment horizontal="center" vertical="center" wrapText="1"/>
    </xf>
    <xf numFmtId="9" fontId="15" fillId="0" borderId="1" xfId="0" applyNumberFormat="1" applyFont="1" applyFill="1" applyBorder="1" applyAlignment="1">
      <alignment vertical="center" wrapText="1"/>
    </xf>
    <xf numFmtId="164" fontId="15" fillId="0" borderId="1" xfId="0" applyNumberFormat="1" applyFont="1" applyBorder="1" applyAlignment="1">
      <alignment horizontal="center" vertical="center" wrapText="1"/>
    </xf>
    <xf numFmtId="9" fontId="3" fillId="0" borderId="0" xfId="0" applyNumberFormat="1" applyFont="1" applyBorder="1" applyAlignment="1">
      <alignment vertical="center" wrapText="1"/>
    </xf>
    <xf numFmtId="0" fontId="4" fillId="3" borderId="1" xfId="0" applyFont="1" applyFill="1" applyBorder="1" applyAlignment="1">
      <alignment vertical="center"/>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12" fillId="0" borderId="1" xfId="3" applyFont="1" applyBorder="1" applyAlignment="1">
      <alignment horizontal="center" vertical="center"/>
    </xf>
    <xf numFmtId="0" fontId="12" fillId="0" borderId="1" xfId="3" applyFont="1" applyFill="1" applyBorder="1" applyAlignment="1">
      <alignment horizontal="center" vertical="center" wrapText="1"/>
    </xf>
    <xf numFmtId="0" fontId="12" fillId="0" borderId="1" xfId="3" applyFont="1" applyBorder="1" applyAlignment="1">
      <alignment horizontal="center" vertical="center" wrapText="1"/>
    </xf>
    <xf numFmtId="0" fontId="12" fillId="0" borderId="1" xfId="3" applyFont="1" applyFill="1" applyBorder="1" applyAlignment="1">
      <alignment horizontal="center" wrapText="1"/>
    </xf>
    <xf numFmtId="0" fontId="12" fillId="0" borderId="1" xfId="3" applyFont="1" applyFill="1" applyBorder="1" applyAlignment="1">
      <alignment horizontal="center" vertical="center"/>
    </xf>
    <xf numFmtId="37" fontId="4" fillId="0" borderId="0" xfId="0" applyNumberFormat="1" applyFont="1" applyBorder="1"/>
    <xf numFmtId="0" fontId="13"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0" fillId="3" borderId="1" xfId="0" applyFont="1" applyFill="1" applyBorder="1" applyAlignment="1">
      <alignment vertical="center" wrapText="1"/>
    </xf>
    <xf numFmtId="0" fontId="16" fillId="3" borderId="1" xfId="0" applyFont="1" applyFill="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Fill="1" applyBorder="1" applyAlignment="1">
      <alignment vertical="center" wrapText="1"/>
    </xf>
    <xf numFmtId="0" fontId="17" fillId="0" borderId="1" xfId="0" applyFont="1" applyBorder="1" applyAlignment="1">
      <alignment horizontal="center" vertical="center"/>
    </xf>
    <xf numFmtId="0" fontId="18" fillId="0" borderId="1" xfId="0" applyFont="1" applyBorder="1" applyAlignment="1">
      <alignment vertical="center" wrapText="1"/>
    </xf>
    <xf numFmtId="0" fontId="10"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right" vertical="center" wrapText="1"/>
    </xf>
    <xf numFmtId="0" fontId="8" fillId="3" borderId="1" xfId="0" applyFont="1" applyFill="1" applyBorder="1" applyAlignment="1">
      <alignment horizontal="center" vertical="center" wrapText="1"/>
    </xf>
  </cellXfs>
  <cellStyles count="14">
    <cellStyle name="Comma" xfId="1" builtinId="3"/>
    <cellStyle name="Comma 2" xfId="10" xr:uid="{7A3B7106-3407-477D-985D-71901543B7C1}"/>
    <cellStyle name="Comma 3" xfId="12" xr:uid="{8B4AFD48-B77D-4600-81CD-CB6FFF0D5E01}"/>
    <cellStyle name="Comma 4" xfId="8" xr:uid="{C253522B-08AB-4B75-AB54-567621879882}"/>
    <cellStyle name="Comma 5" xfId="13" xr:uid="{C12C99B1-1974-4DD1-946C-A234DEADAEF7}"/>
    <cellStyle name="Currency" xfId="2" builtinId="4"/>
    <cellStyle name="Hyperlink" xfId="3" builtinId="8"/>
    <cellStyle name="Hyperlink 2" xfId="7" xr:uid="{C5D5B60C-D605-45A1-9185-BDFC81785726}"/>
    <cellStyle name="Normal" xfId="0" builtinId="0"/>
    <cellStyle name="Normal 2" xfId="9" xr:uid="{A7EFF1DD-DB40-4BA7-AAEA-0D0F78947170}"/>
    <cellStyle name="Normal 3" xfId="11" xr:uid="{418EBB7E-426D-4AD8-BE75-0836BAFAE3B9}"/>
    <cellStyle name="Normal 4" xfId="4" xr:uid="{32A21A52-2286-4478-816F-80660A2AD660}"/>
    <cellStyle name="Normal 5" xfId="6" xr:uid="{0C70905D-4C98-42E7-8D16-543064B20FFB}"/>
    <cellStyle name="Percent 2" xfId="5" xr:uid="{E651D54A-AB50-4F54-89DE-CDE725587C81}"/>
  </cellStyles>
  <dxfs count="3">
    <dxf>
      <font>
        <b/>
        <color theme="1"/>
      </font>
      <border>
        <top style="double">
          <color theme="6"/>
        </top>
      </border>
    </dxf>
    <dxf>
      <font>
        <color auto="1"/>
      </font>
      <fill>
        <patternFill patternType="solid">
          <fgColor theme="0" tint="-0.14993743705557422"/>
          <bgColor theme="0" tint="-4.9989318521683403E-2"/>
        </patternFill>
      </fill>
      <border>
        <top/>
        <bottom style="thin">
          <color auto="1"/>
        </bottom>
      </border>
    </dxf>
    <dxf>
      <font>
        <color theme="1"/>
      </font>
      <border>
        <left style="thin">
          <color theme="6"/>
        </left>
        <right style="thin">
          <color theme="6"/>
        </right>
        <top style="thin">
          <color theme="0" tint="-4.9989318521683403E-2"/>
        </top>
        <bottom style="thin">
          <color theme="0" tint="-4.9989318521683403E-2"/>
        </bottom>
        <horizontal style="thin">
          <color theme="0" tint="-4.9989318521683403E-2"/>
        </horizontal>
      </border>
    </dxf>
  </dxfs>
  <tableStyles count="1" defaultTableStyle="TableStyleMedium2" defaultPivotStyle="PivotStyleLight16">
    <tableStyle name="SCE Table" pivot="0" count="3" xr9:uid="{D9DE0726-1F2C-4EF4-ABF6-AC179F7F0EE0}">
      <tableStyleElement type="wholeTable" dxfId="2"/>
      <tableStyleElement type="headerRow" dxfId="1"/>
      <tableStyleElement type="total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b:/t/Public/regpublic/EUgKPwP6Y9ZOr5V3B0FpBOoBuFNfpJtuazFIIoMewfg3nw" TargetMode="External"/><Relationship Id="rId117" Type="http://schemas.openxmlformats.org/officeDocument/2006/relationships/hyperlink" Target="../../../../../../Public/regpublic/Regulatory%20Documents/Forms/AllItems.aspx?FilterField1=Clips&amp;FilterValue1=Workpapers&amp;FilterType1=Text&amp;viewid=feb4dbaf%2De338%2D4a8f%2D9621%2D913e986c668c&amp;ga=1&amp;id=%2Fteams%2FPublic%2Fregpublic%2FRegulatory%20Documents%2FPD%2FCPUC%2F21758%2FA1908013%20SCE%202021%20GRC%20Track%204%5FVarious%20Workpapers%20Track%204%20Activity%20Forecast%20Request%20%28WPSCE%20TR%2E4%2D02%29%2Epdf&amp;parent=%2Fteams%2FPublic%2Fregpublic%2FRegulatory%20Documents%2FPD%2FCPUC%2F21758" TargetMode="External"/><Relationship Id="rId21" Type="http://schemas.openxmlformats.org/officeDocument/2006/relationships/hyperlink" Target="../../../../../../../:b:/t/Public/regpublic/EUgKPwP6Y9ZOr5V3B0FpBOoBuFNfpJtuazFIIoMewfg3nw" TargetMode="External"/><Relationship Id="rId42" Type="http://schemas.openxmlformats.org/officeDocument/2006/relationships/hyperlink" Target="../../../../../../../:b:/t/Public/regpublic/ERy4Bs1NlYpEjYdIEj0RYwABNVfj6xYPLHJ7WJLr55Rjug" TargetMode="External"/><Relationship Id="rId47" Type="http://schemas.openxmlformats.org/officeDocument/2006/relationships/hyperlink" Target="../../../../../../../:b:/t/Public/regpublic/EcgsJyXe7u5BsqmB7yt4PHYB04ZJAsHxtyAL3_RDdpBNzQ" TargetMode="External"/><Relationship Id="rId63" Type="http://schemas.openxmlformats.org/officeDocument/2006/relationships/hyperlink" Target="../../../../../../../:b:/t/Public/regpublic/EYCYt5JBij9ArAb0L0LIk8cBBbbEcaxnJBc4wfKeCHeCMw" TargetMode="External"/><Relationship Id="rId68" Type="http://schemas.openxmlformats.org/officeDocument/2006/relationships/hyperlink" Target="../../../../../../../:b:/t/Public/regpublic/EaofyrWyaGZLtZGudVDcxFQBWKSN2-OTYy0tG-EHNHxZBQ" TargetMode="External"/><Relationship Id="rId84" Type="http://schemas.openxmlformats.org/officeDocument/2006/relationships/hyperlink" Target="../../../../../../../:b:/t/Public/regpublic/EaDyr8C6UllLvREzC5btCMcBg2GORdvJ_SYymLEM7i-xew" TargetMode="External"/><Relationship Id="rId89" Type="http://schemas.openxmlformats.org/officeDocument/2006/relationships/hyperlink" Target="../../../../../../../:b:/t/Public/regpublic/EdFqjjP4zNJFgQJV-a9sYgUBcZWCwq_WngFkrDDWjUWupQ" TargetMode="External"/><Relationship Id="rId112" Type="http://schemas.openxmlformats.org/officeDocument/2006/relationships/hyperlink" Target="../../../../../../../:b:/t/Public/regpublic/EaofyrWyaGZLtZGudVDcxFQBWKSN2-OTYy0tG-EHNHxZBQ" TargetMode="External"/><Relationship Id="rId16" Type="http://schemas.openxmlformats.org/officeDocument/2006/relationships/hyperlink" Target="../../../../../../../:b:/t/Public/regpublic/EQOwXXK1X01Pmy9yoxU9rmoBJki-fn5QxLJx9YuFFqxDMA" TargetMode="External"/><Relationship Id="rId107" Type="http://schemas.openxmlformats.org/officeDocument/2006/relationships/hyperlink" Target="../../../../../../../:b:/t/Public/regpublic/EcA0ISBRLfBGn9CVMTr9R9EB8sCBlKwCEcBOPHhZ0-rIhg" TargetMode="External"/><Relationship Id="rId11" Type="http://schemas.openxmlformats.org/officeDocument/2006/relationships/hyperlink" Target="../../../../../../../:b:/t/Public/regpublic/EXfsplZE2clJv5NdMQOzD38BxAwy295I2WcLG_7TZgl-DQ" TargetMode="External"/><Relationship Id="rId32" Type="http://schemas.openxmlformats.org/officeDocument/2006/relationships/hyperlink" Target="../../../../../../../:b:/t/Public/regpublic/ERy4Bs1NlYpEjYdIEj0RYwABNVfj6xYPLHJ7WJLr55Rjug" TargetMode="External"/><Relationship Id="rId37" Type="http://schemas.openxmlformats.org/officeDocument/2006/relationships/hyperlink" Target="../../../../../../../:b:/t/Public/regpublic/ERy4Bs1NlYpEjYdIEj0RYwABNVfj6xYPLHJ7WJLr55Rjug" TargetMode="External"/><Relationship Id="rId53" Type="http://schemas.openxmlformats.org/officeDocument/2006/relationships/hyperlink" Target="../../../../../../../:b:/t/Public/regpublic/EYCYt5JBij9ArAb0L0LIk8cBBbbEcaxnJBc4wfKeCHeCMw" TargetMode="External"/><Relationship Id="rId58" Type="http://schemas.openxmlformats.org/officeDocument/2006/relationships/hyperlink" Target="../../../../../../../:b:/t/Public/regpublic/EYCYt5JBij9ArAb0L0LIk8cBBbbEcaxnJBc4wfKeCHeCMw" TargetMode="External"/><Relationship Id="rId74" Type="http://schemas.openxmlformats.org/officeDocument/2006/relationships/hyperlink" Target="../../../../../../../:b:/t/Public/regpublic/EQbT2aKpGLVAtYwp5awcsFkB-9QBwhIcGGHg9-9qKn3cHw" TargetMode="External"/><Relationship Id="rId79" Type="http://schemas.openxmlformats.org/officeDocument/2006/relationships/hyperlink" Target="../../../../../../../:b:/t/Public/regpublic/EQbT2aKpGLVAtYwp5awcsFkB-9QBwhIcGGHg9-9qKn3cHw" TargetMode="External"/><Relationship Id="rId102" Type="http://schemas.openxmlformats.org/officeDocument/2006/relationships/hyperlink" Target="../../../../../../../:b:/t/Public/regpublic/EYc3sKbP6GlMtbjO9n9h2bMBGk3vD7yi0cIzzUWVfg6Nnw" TargetMode="External"/><Relationship Id="rId123" Type="http://schemas.openxmlformats.org/officeDocument/2006/relationships/hyperlink" Target="../../../../../../Public/regpublic/Regulatory%20Documents/Forms/AllItems.aspx?FilterField1=Clips&amp;FilterValue1=Workpapers&amp;FilterType1=Text&amp;viewid=feb4dbaf%2De338%2D4a8f%2D9621%2D913e986c668c&amp;ga=1&amp;id=%2Fteams%2FPublic%2Fregpublic%2FRegulatory%20Documents%2FPD%2FCPUC%2F21758%2FA1908013%20SCE%202021%20GRC%20Track%204%5FVarious%20Workpapers%20Track%204%20Activity%20Forecast%20Request%20%28WPSCE%20TR%2E4%2D02%29%2Epdf&amp;parent=%2Fteams%2FPublic%2Fregpublic%2FRegulatory%20Documents%2FPD%2FCPUC%2F21758" TargetMode="External"/><Relationship Id="rId128" Type="http://schemas.openxmlformats.org/officeDocument/2006/relationships/hyperlink" Target="../../../../../../Public/regpublic/Regulatory%20Documents/Forms/AllItems.aspx?FilterField1=Clips&amp;FilterValue1=Workpapers&amp;FilterType1=Text&amp;viewid=feb4dbaf%2De338%2D4a8f%2D9621%2D913e986c668c&amp;ga=1&amp;id=%2Fteams%2FPublic%2Fregpublic%2FRegulatory%20Documents%2FPD%2FCPUC%2F21758%2FA1908013%20SCE%202021%20GRC%20Track%204%5FVarious%20Workpapers%20Track%204%20Activity%20Forecast%20Request%20%28WPSCE%20TR%2E4%2D02%29%2Epdf&amp;parent=%2Fteams%2FPublic%2Fregpublic%2FRegulatory%20Documents%2FPD%2FCPUC%2F21758" TargetMode="External"/><Relationship Id="rId5" Type="http://schemas.openxmlformats.org/officeDocument/2006/relationships/hyperlink" Target="../../../../../../../:b:/t/Public/regpublic/EW62QxmRAB1Huf3OGoXMxWUB79cQEZ40bRUhKW2Eo9Fz9Q" TargetMode="External"/><Relationship Id="rId90" Type="http://schemas.openxmlformats.org/officeDocument/2006/relationships/hyperlink" Target="../../../../../../../:b:/t/Public/regpublic/EYCYt5JBij9ArAb0L0LIk8cBBbbEcaxnJBc4wfKeCHeCMw" TargetMode="External"/><Relationship Id="rId95" Type="http://schemas.openxmlformats.org/officeDocument/2006/relationships/hyperlink" Target="../../../../../../../:b:/t/Public/regpublic/EaofyrWyaGZLtZGudVDcxFQBWKSN2-OTYy0tG-EHNHxZBQ" TargetMode="External"/><Relationship Id="rId19" Type="http://schemas.openxmlformats.org/officeDocument/2006/relationships/hyperlink" Target="../../../../../../../:b:/t/Public/regpublic/EZIZW6D8yhRErPXfp5eFsjwBuMFxpravGKSbcYDhIKzR0w" TargetMode="External"/><Relationship Id="rId14" Type="http://schemas.openxmlformats.org/officeDocument/2006/relationships/hyperlink" Target="../../../../../../../:b:/t/Public/regpublic/EXfsplZE2clJv5NdMQOzD38BxAwy295I2WcLG_7TZgl-DQ" TargetMode="External"/><Relationship Id="rId22" Type="http://schemas.openxmlformats.org/officeDocument/2006/relationships/hyperlink" Target="../../../../../../../:b:/t/Public/regpublic/EQiStRgC31ZJorySG77u3aEBtN-_2iokTDfcXTB35dP9jg" TargetMode="External"/><Relationship Id="rId27" Type="http://schemas.openxmlformats.org/officeDocument/2006/relationships/hyperlink" Target="../../../../../../../:b:/t/Public/regpublic/EQOwXXK1X01Pmy9yoxU9rmoBJki-fn5QxLJx9YuFFqxDMA" TargetMode="External"/><Relationship Id="rId30" Type="http://schemas.openxmlformats.org/officeDocument/2006/relationships/hyperlink" Target="../../../../../../../:b:/t/Public/regpublic/EUgKPwP6Y9ZOr5V3B0FpBOoBuFNfpJtuazFIIoMewfg3nw" TargetMode="External"/><Relationship Id="rId35" Type="http://schemas.openxmlformats.org/officeDocument/2006/relationships/hyperlink" Target="../../../../../../../:b:/t/Public/regpublic/ERy4Bs1NlYpEjYdIEj0RYwABNVfj6xYPLHJ7WJLr55Rjug" TargetMode="External"/><Relationship Id="rId43" Type="http://schemas.openxmlformats.org/officeDocument/2006/relationships/hyperlink" Target="../../../../../../../:b:/t/Public/regpublic/EcgsJyXe7u5BsqmB7yt4PHYB04ZJAsHxtyAL3_RDdpBNzQ" TargetMode="External"/><Relationship Id="rId48" Type="http://schemas.openxmlformats.org/officeDocument/2006/relationships/hyperlink" Target="../../../../../../../:b:/t/Public/regpublic/EcgsJyXe7u5BsqmB7yt4PHYB04ZJAsHxtyAL3_RDdpBNzQ" TargetMode="External"/><Relationship Id="rId56" Type="http://schemas.openxmlformats.org/officeDocument/2006/relationships/hyperlink" Target="../../../../../../../:b:/t/Public/regpublic/EYCYt5JBij9ArAb0L0LIk8cBBbbEcaxnJBc4wfKeCHeCMw" TargetMode="External"/><Relationship Id="rId64" Type="http://schemas.openxmlformats.org/officeDocument/2006/relationships/hyperlink" Target="../../../../../../../:b:/t/Public/regpublic/EYCYt5JBij9ArAb0L0LIk8cBBbbEcaxnJBc4wfKeCHeCMw" TargetMode="External"/><Relationship Id="rId69" Type="http://schemas.openxmlformats.org/officeDocument/2006/relationships/hyperlink" Target="../../../../../../../:b:/t/Public/regpublic/EQZNY4AYmmBJoprjUFzRUA0BuzFj0uH-4rW-tDlSd7apvw" TargetMode="External"/><Relationship Id="rId77" Type="http://schemas.openxmlformats.org/officeDocument/2006/relationships/hyperlink" Target="../../../../../../../:b:/t/Public/regpublic/EdFqjjP4zNJFgQJV-a9sYgUBcZWCwq_WngFkrDDWjUWupQ" TargetMode="External"/><Relationship Id="rId100" Type="http://schemas.openxmlformats.org/officeDocument/2006/relationships/hyperlink" Target="../../../../../../../:b:/t/Public/regpublic/EQbT2aKpGLVAtYwp5awcsFkB-9QBwhIcGGHg9-9qKn3cHw" TargetMode="External"/><Relationship Id="rId105" Type="http://schemas.openxmlformats.org/officeDocument/2006/relationships/hyperlink" Target="../../../../../../../:b:/t/Public/regpublic/EcA0ISBRLfBGn9CVMTr9R9EB8sCBlKwCEcBOPHhZ0-rIhg" TargetMode="External"/><Relationship Id="rId113" Type="http://schemas.openxmlformats.org/officeDocument/2006/relationships/hyperlink" Target="../../../../../../../:b:/t/Public/regpublic/EaofyrWyaGZLtZGudVDcxFQBWKSN2-OTYy0tG-EHNHxZBQ" TargetMode="External"/><Relationship Id="rId118" Type="http://schemas.openxmlformats.org/officeDocument/2006/relationships/hyperlink" Target="../../../../../../Public/regpublic/Regulatory%20Documents/Forms/AllItems.aspx?FilterField1=Clips&amp;FilterValue1=Workpapers&amp;FilterType1=Text&amp;viewid=feb4dbaf%2De338%2D4a8f%2D9621%2D913e986c668c&amp;ga=1&amp;id=%2Fteams%2FPublic%2Fregpublic%2FRegulatory%20Documents%2FPD%2FCPUC%2F21758%2FA1908013%20SCE%202021%20GRC%20Track%204%5FVarious%20Workpapers%20Track%204%20Activity%20Forecast%20Request%20%28WPSCE%20TR%2E4%2D02%29%2Epdf&amp;parent=%2Fteams%2FPublic%2Fregpublic%2FRegulatory%20Documents%2FPD%2FCPUC%2F21758" TargetMode="External"/><Relationship Id="rId126" Type="http://schemas.openxmlformats.org/officeDocument/2006/relationships/hyperlink" Target="../../../../../../Public/regpublic/Regulatory%20Documents/Forms/AllItems.aspx?FilterField1=Clips&amp;FilterValue1=Workpapers&amp;FilterType1=Text&amp;viewid=feb4dbaf%2De338%2D4a8f%2D9621%2D913e986c668c&amp;ga=1&amp;id=%2Fteams%2FPublic%2Fregpublic%2FRegulatory%20Documents%2FPD%2FCPUC%2F21758%2FA1908013%20SCE%202021%20GRC%20Track%204%5FVarious%20Workpapers%20Track%204%20Activity%20Forecast%20Request%20%28WPSCE%20TR%2E4%2D02%29%2Epdf&amp;parent=%2Fteams%2FPublic%2Fregpublic%2FRegulatory%20Documents%2FPD%2FCPUC%2F21758" TargetMode="External"/><Relationship Id="rId8" Type="http://schemas.openxmlformats.org/officeDocument/2006/relationships/hyperlink" Target="../../../../../../../:b:/t/Public/regpublic/EW62QxmRAB1Huf3OGoXMxWUB79cQEZ40bRUhKW2Eo9Fz9Q" TargetMode="External"/><Relationship Id="rId51" Type="http://schemas.openxmlformats.org/officeDocument/2006/relationships/hyperlink" Target="../../../../../../../:b:/t/Public/regpublic/Eb3jHFdfmxFJiQS5pjA1kh0B5RVYfdh4HsrfOuJQTYqOEg" TargetMode="External"/><Relationship Id="rId72" Type="http://schemas.openxmlformats.org/officeDocument/2006/relationships/hyperlink" Target="../../../../../../../:b:/t/Public/regpublic/EaofyrWyaGZLtZGudVDcxFQBWKSN2-OTYy0tG-EHNHxZBQ" TargetMode="External"/><Relationship Id="rId80" Type="http://schemas.openxmlformats.org/officeDocument/2006/relationships/hyperlink" Target="../../../../../../../:b:/t/Public/regpublic/EQbT2aKpGLVAtYwp5awcsFkB-9QBwhIcGGHg9-9qKn3cHw" TargetMode="External"/><Relationship Id="rId85" Type="http://schemas.openxmlformats.org/officeDocument/2006/relationships/hyperlink" Target="../../../../../../../:b:/t/Public/regpublic/EaDyr8C6UllLvREzC5btCMcBg2GORdvJ_SYymLEM7i-xew" TargetMode="External"/><Relationship Id="rId93" Type="http://schemas.openxmlformats.org/officeDocument/2006/relationships/hyperlink" Target="../../../../../../../:b:/t/Public/regpublic/Eb3jHFdfmxFJiQS5pjA1kh0B5RVYfdh4HsrfOuJQTYqOEg" TargetMode="External"/><Relationship Id="rId98" Type="http://schemas.openxmlformats.org/officeDocument/2006/relationships/hyperlink" Target="../../../../../../../:b:/t/Public/regpublic/EQbT2aKpGLVAtYwp5awcsFkB-9QBwhIcGGHg9-9qKn3cHw" TargetMode="External"/><Relationship Id="rId121" Type="http://schemas.openxmlformats.org/officeDocument/2006/relationships/hyperlink" Target="../../../../../../Public/regpublic/Regulatory%20Documents/Forms/AllItems.aspx?FilterField1=Clips&amp;FilterValue1=Workpapers&amp;FilterType1=Text&amp;viewid=feb4dbaf%2De338%2D4a8f%2D9621%2D913e986c668c&amp;ga=1&amp;id=%2Fteams%2FPublic%2Fregpublic%2FRegulatory%20Documents%2FPD%2FCPUC%2F21758%2FA1908013%20SCE%202021%20GRC%20Track%204%5FVarious%20Workpapers%20Track%204%20Activity%20Forecast%20Request%20%28WPSCE%20TR%2E4%2D02%29%2Epdf&amp;parent=%2Fteams%2FPublic%2Fregpublic%2FRegulatory%20Documents%2FPD%2FCPUC%2F21758" TargetMode="External"/><Relationship Id="rId3" Type="http://schemas.openxmlformats.org/officeDocument/2006/relationships/hyperlink" Target="../../../../../../../:b:/t/Public/regpublic/EQiStRgC31ZJorySG77u3aEBtN-_2iokTDfcXTB35dP9jg" TargetMode="External"/><Relationship Id="rId12" Type="http://schemas.openxmlformats.org/officeDocument/2006/relationships/hyperlink" Target="../../../../../../../:b:/t/Public/regpublic/EQiStRgC31ZJorySG77u3aEBtN-_2iokTDfcXTB35dP9jg" TargetMode="External"/><Relationship Id="rId17" Type="http://schemas.openxmlformats.org/officeDocument/2006/relationships/hyperlink" Target="../../../../../../../:b:/t/Public/regpublic/EQOwXXK1X01Pmy9yoxU9rmoBJki-fn5QxLJx9YuFFqxDMA" TargetMode="External"/><Relationship Id="rId25" Type="http://schemas.openxmlformats.org/officeDocument/2006/relationships/hyperlink" Target="../../../../../../../:b:/t/Public/regpublic/EUgKPwP6Y9ZOr5V3B0FpBOoBuFNfpJtuazFIIoMewfg3nw" TargetMode="External"/><Relationship Id="rId33" Type="http://schemas.openxmlformats.org/officeDocument/2006/relationships/hyperlink" Target="../../../../../../../:b:/t/Public/regpublic/EUgKPwP6Y9ZOr5V3B0FpBOoBuFNfpJtuazFIIoMewfg3nw" TargetMode="External"/><Relationship Id="rId38" Type="http://schemas.openxmlformats.org/officeDocument/2006/relationships/hyperlink" Target="../../../../../../../:b:/t/Public/regpublic/EW62QxmRAB1Huf3OGoXMxWUB79cQEZ40bRUhKW2Eo9Fz9Q" TargetMode="External"/><Relationship Id="rId46" Type="http://schemas.openxmlformats.org/officeDocument/2006/relationships/hyperlink" Target="../../../../../../../:b:/t/Public/regpublic/EcgsJyXe7u5BsqmB7yt4PHYB04ZJAsHxtyAL3_RDdpBNzQ" TargetMode="External"/><Relationship Id="rId59" Type="http://schemas.openxmlformats.org/officeDocument/2006/relationships/hyperlink" Target="../../../../../../../:b:/t/Public/regpublic/EYCYt5JBij9ArAb0L0LIk8cBBbbEcaxnJBc4wfKeCHeCMw" TargetMode="External"/><Relationship Id="rId67" Type="http://schemas.openxmlformats.org/officeDocument/2006/relationships/hyperlink" Target="../../../../../../../:b:/t/Public/regpublic/EQZNY4AYmmBJoprjUFzRUA0BuzFj0uH-4rW-tDlSd7apvw" TargetMode="External"/><Relationship Id="rId103" Type="http://schemas.openxmlformats.org/officeDocument/2006/relationships/hyperlink" Target="../../../../../../../:b:/t/Public/regpublic/EYc3sKbP6GlMtbjO9n9h2bMBGk3vD7yi0cIzzUWVfg6Nnw" TargetMode="External"/><Relationship Id="rId108" Type="http://schemas.openxmlformats.org/officeDocument/2006/relationships/hyperlink" Target="../../../../../../../:b:/t/Public/regpublic/EcA0ISBRLfBGn9CVMTr9R9EB8sCBlKwCEcBOPHhZ0-rIhg" TargetMode="External"/><Relationship Id="rId116" Type="http://schemas.openxmlformats.org/officeDocument/2006/relationships/hyperlink" Target="../../../../../../../:b:/t/Public/regpublic/EaofyrWyaGZLtZGudVDcxFQBWKSN2-OTYy0tG-EHNHxZBQ" TargetMode="External"/><Relationship Id="rId124" Type="http://schemas.openxmlformats.org/officeDocument/2006/relationships/hyperlink" Target="../../../../../../../:b:/t/Public/regpublic/EQOwXXK1X01Pmy9yoxU9rmoBJki-fn5QxLJx9YuFFqxDMA" TargetMode="External"/><Relationship Id="rId129" Type="http://schemas.openxmlformats.org/officeDocument/2006/relationships/hyperlink" Target="../../../../../../Public/regpublic/Regulatory%20Documents/Forms/AllItems.aspx?FilterField1=Clips&amp;FilterValue1=Workpapers&amp;FilterType1=Text&amp;viewid=feb4dbaf%2De338%2D4a8f%2D9621%2D913e986c668c&amp;ga=1&amp;id=%2Fteams%2FPublic%2Fregpublic%2FRegulatory%20Documents%2FPD%2FCPUC%2F21758%2FA1908013%20SCE%202021%20GRC%20Track%204%5FVarious%20Workpapers%20Track%204%20Activity%20Forecast%20Request%20%28WPSCE%20TR%2E4%2D02%29%2Epdf&amp;parent=%2Fteams%2FPublic%2Fregpublic%2FRegulatory%20Documents%2FPD%2FCPUC%2F21758" TargetMode="External"/><Relationship Id="rId20" Type="http://schemas.openxmlformats.org/officeDocument/2006/relationships/hyperlink" Target="../../../../../../../:b:/t/Public/regpublic/EUgKPwP6Y9ZOr5V3B0FpBOoBuFNfpJtuazFIIoMewfg3nw" TargetMode="External"/><Relationship Id="rId41" Type="http://schemas.openxmlformats.org/officeDocument/2006/relationships/hyperlink" Target="../../../../../../../:b:/t/Public/regpublic/EXfsplZE2clJv5NdMQOzD38BxAwy295I2WcLG_7TZgl-DQ" TargetMode="External"/><Relationship Id="rId54" Type="http://schemas.openxmlformats.org/officeDocument/2006/relationships/hyperlink" Target="../../../../../../../:b:/t/Public/regpublic/EYCYt5JBij9ArAb0L0LIk8cBBbbEcaxnJBc4wfKeCHeCMw" TargetMode="External"/><Relationship Id="rId62" Type="http://schemas.openxmlformats.org/officeDocument/2006/relationships/hyperlink" Target="../../../../../../../:b:/t/Public/regpublic/EYCYt5JBij9ArAb0L0LIk8cBBbbEcaxnJBc4wfKeCHeCMw" TargetMode="External"/><Relationship Id="rId70" Type="http://schemas.openxmlformats.org/officeDocument/2006/relationships/hyperlink" Target="../../../../../../../:b:/t/Public/regpublic/EaofyrWyaGZLtZGudVDcxFQBWKSN2-OTYy0tG-EHNHxZBQ" TargetMode="External"/><Relationship Id="rId75" Type="http://schemas.openxmlformats.org/officeDocument/2006/relationships/hyperlink" Target="../../../../../../../:b:/t/Public/regpublic/EQbT2aKpGLVAtYwp5awcsFkB-9QBwhIcGGHg9-9qKn3cHw" TargetMode="External"/><Relationship Id="rId83" Type="http://schemas.openxmlformats.org/officeDocument/2006/relationships/hyperlink" Target="../../../../../../../:b:/t/Public/regpublic/EeuiMbcanwdMq8s9UXT-qhUBPrbXNafkf6DdbfA7st-H9g" TargetMode="External"/><Relationship Id="rId88" Type="http://schemas.openxmlformats.org/officeDocument/2006/relationships/hyperlink" Target="../../../../../../../:b:/t/Public/regpublic/EaDyr8C6UllLvREzC5btCMcBg2GORdvJ_SYymLEM7i-xew" TargetMode="External"/><Relationship Id="rId91" Type="http://schemas.openxmlformats.org/officeDocument/2006/relationships/hyperlink" Target="../../../../../../../:b:/t/Public/regpublic/EQOwXXK1X01Pmy9yoxU9rmoBJki-fn5QxLJx9YuFFqxDMA" TargetMode="External"/><Relationship Id="rId96" Type="http://schemas.openxmlformats.org/officeDocument/2006/relationships/hyperlink" Target="../../../../../../../:b:/t/Public/regpublic/EQbT2aKpGLVAtYwp5awcsFkB-9QBwhIcGGHg9-9qKn3cHw" TargetMode="External"/><Relationship Id="rId111" Type="http://schemas.openxmlformats.org/officeDocument/2006/relationships/hyperlink" Target="../../../../../../../:b:/t/Public/regpublic/EcA0ISBRLfBGn9CVMTr9R9EB8sCBlKwCEcBOPHhZ0-rIhg" TargetMode="External"/><Relationship Id="rId1" Type="http://schemas.openxmlformats.org/officeDocument/2006/relationships/hyperlink" Target="../../../../../../../:b:/t/Public/regpublic/EUgKPwP6Y9ZOr5V3B0FpBOoBuFNfpJtuazFIIoMewfg3nw" TargetMode="External"/><Relationship Id="rId6" Type="http://schemas.openxmlformats.org/officeDocument/2006/relationships/hyperlink" Target="../../../../../../../:b:/t/Public/regpublic/EQiStRgC31ZJorySG77u3aEBtN-_2iokTDfcXTB35dP9jg" TargetMode="External"/><Relationship Id="rId15" Type="http://schemas.openxmlformats.org/officeDocument/2006/relationships/hyperlink" Target="../../../../../../../:b:/t/Public/regpublic/EQOwXXK1X01Pmy9yoxU9rmoBJki-fn5QxLJx9YuFFqxDMA" TargetMode="External"/><Relationship Id="rId23" Type="http://schemas.openxmlformats.org/officeDocument/2006/relationships/hyperlink" Target="../../../../../../../:b:/t/Public/regpublic/EUgKPwP6Y9ZOr5V3B0FpBOoBuFNfpJtuazFIIoMewfg3nw" TargetMode="External"/><Relationship Id="rId28" Type="http://schemas.openxmlformats.org/officeDocument/2006/relationships/hyperlink" Target="../../../../../../../:b:/t/Public/regpublic/EUgKPwP6Y9ZOr5V3B0FpBOoBuFNfpJtuazFIIoMewfg3nw" TargetMode="External"/><Relationship Id="rId36" Type="http://schemas.openxmlformats.org/officeDocument/2006/relationships/hyperlink" Target="../../../../../../../:b:/t/Public/regpublic/ERy4Bs1NlYpEjYdIEj0RYwABNVfj6xYPLHJ7WJLr55Rjug" TargetMode="External"/><Relationship Id="rId49" Type="http://schemas.openxmlformats.org/officeDocument/2006/relationships/hyperlink" Target="../../../../../../../:b:/t/Public/regpublic/Eb3jHFdfmxFJiQS5pjA1kh0B5RVYfdh4HsrfOuJQTYqOEg" TargetMode="External"/><Relationship Id="rId57" Type="http://schemas.openxmlformats.org/officeDocument/2006/relationships/hyperlink" Target="../../../../../../../:b:/t/Public/regpublic/EYCYt5JBij9ArAb0L0LIk8cBBbbEcaxnJBc4wfKeCHeCMw" TargetMode="External"/><Relationship Id="rId106" Type="http://schemas.openxmlformats.org/officeDocument/2006/relationships/hyperlink" Target="../../../../../../../:b:/t/Public/regpublic/EcA0ISBRLfBGn9CVMTr9R9EB8sCBlKwCEcBOPHhZ0-rIhg" TargetMode="External"/><Relationship Id="rId114" Type="http://schemas.openxmlformats.org/officeDocument/2006/relationships/hyperlink" Target="../../../../../../../:b:/t/Public/regpublic/EaofyrWyaGZLtZGudVDcxFQBWKSN2-OTYy0tG-EHNHxZBQ" TargetMode="External"/><Relationship Id="rId119" Type="http://schemas.openxmlformats.org/officeDocument/2006/relationships/hyperlink" Target="../../../../../../Public/regpublic/Regulatory%20Documents/Forms/AllItems.aspx?FilterField1=Clips&amp;FilterValue1=Workpapers&amp;FilterType1=Text&amp;viewid=feb4dbaf%2De338%2D4a8f%2D9621%2D913e986c668c&amp;ga=1&amp;id=%2Fteams%2FPublic%2Fregpublic%2FRegulatory%20Documents%2FPD%2FCPUC%2F21758%2FA1908013%20SCE%202021%20GRC%20Track%204%5FVarious%20Workpapers%20Track%204%20Activity%20Forecast%20Request%20%28WPSCE%20TR%2E4%2D02%29%2Epdf&amp;parent=%2Fteams%2FPublic%2Fregpublic%2FRegulatory%20Documents%2FPD%2FCPUC%2F21758" TargetMode="External"/><Relationship Id="rId127" Type="http://schemas.openxmlformats.org/officeDocument/2006/relationships/hyperlink" Target="../../../../../../Public/regpublic/Regulatory%20Documents/Forms/AllItems.aspx?FilterField1=Clips&amp;FilterValue1=Workpapers&amp;FilterType1=Text&amp;viewid=feb4dbaf%2De338%2D4a8f%2D9621%2D913e986c668c&amp;ga=1&amp;id=%2Fteams%2FPublic%2Fregpublic%2FRegulatory%20Documents%2FPD%2FCPUC%2F21758%2FA1908013%20SCE%202021%20GRC%20Track%204%5FVarious%20Workpapers%20Track%204%20Activity%20Forecast%20Request%20%28WPSCE%20TR%2E4%2D02%29%2Epdf&amp;parent=%2Fteams%2FPublic%2Fregpublic%2FRegulatory%20Documents%2FPD%2FCPUC%2F21758" TargetMode="External"/><Relationship Id="rId10" Type="http://schemas.openxmlformats.org/officeDocument/2006/relationships/hyperlink" Target="../../../../../../../:b:/t/Public/regpublic/EW62QxmRAB1Huf3OGoXMxWUB79cQEZ40bRUhKW2Eo9Fz9Q" TargetMode="External"/><Relationship Id="rId31" Type="http://schemas.openxmlformats.org/officeDocument/2006/relationships/hyperlink" Target="../../../../../../../:b:/t/Public/regpublic/ERy4Bs1NlYpEjYdIEj0RYwABNVfj6xYPLHJ7WJLr55Rjug" TargetMode="External"/><Relationship Id="rId44" Type="http://schemas.openxmlformats.org/officeDocument/2006/relationships/hyperlink" Target="../../../../../../../:b:/t/Public/regpublic/EZSFYWZeDtREqeMl7ap8DqABl89nY6fE7tvLW_CAhKRkKw" TargetMode="External"/><Relationship Id="rId52" Type="http://schemas.openxmlformats.org/officeDocument/2006/relationships/hyperlink" Target="../../../../../../../:b:/t/Public/regpublic/Eb3jHFdfmxFJiQS5pjA1kh0B5RVYfdh4HsrfOuJQTYqOEg" TargetMode="External"/><Relationship Id="rId60" Type="http://schemas.openxmlformats.org/officeDocument/2006/relationships/hyperlink" Target="../../../../../../../:b:/t/Public/regpublic/EYCYt5JBij9ArAb0L0LIk8cBBbbEcaxnJBc4wfKeCHeCMw" TargetMode="External"/><Relationship Id="rId65" Type="http://schemas.openxmlformats.org/officeDocument/2006/relationships/hyperlink" Target="../../../../../../../:b:/t/Public/regpublic/EYCYt5JBij9ArAb0L0LIk8cBBbbEcaxnJBc4wfKeCHeCMw" TargetMode="External"/><Relationship Id="rId73" Type="http://schemas.openxmlformats.org/officeDocument/2006/relationships/hyperlink" Target="../../../../../../../:b:/t/Public/regpublic/EQbT2aKpGLVAtYwp5awcsFkB-9QBwhIcGGHg9-9qKn3cHw" TargetMode="External"/><Relationship Id="rId78" Type="http://schemas.openxmlformats.org/officeDocument/2006/relationships/hyperlink" Target="../../../../../../../:b:/t/Public/regpublic/EQbT2aKpGLVAtYwp5awcsFkB-9QBwhIcGGHg9-9qKn3cHw" TargetMode="External"/><Relationship Id="rId81" Type="http://schemas.openxmlformats.org/officeDocument/2006/relationships/hyperlink" Target="../../../../../../../:b:/t/Public/regpublic/EeuiMbcanwdMq8s9UXT-qhUBPrbXNafkf6DdbfA7st-H9g" TargetMode="External"/><Relationship Id="rId86" Type="http://schemas.openxmlformats.org/officeDocument/2006/relationships/hyperlink" Target="../../../../../../../:b:/t/Public/regpublic/EaDyr8C6UllLvREzC5btCMcBg2GORdvJ_SYymLEM7i-xew" TargetMode="External"/><Relationship Id="rId94" Type="http://schemas.openxmlformats.org/officeDocument/2006/relationships/hyperlink" Target="../../../../../../../:b:/t/Public/regpublic/EdFqjjP4zNJFgQJV-a9sYgUBcZWCwq_WngFkrDDWjUWupQ" TargetMode="External"/><Relationship Id="rId99" Type="http://schemas.openxmlformats.org/officeDocument/2006/relationships/hyperlink" Target="../../../../../../../:b:/t/Public/regpublic/EQbT2aKpGLVAtYwp5awcsFkB-9QBwhIcGGHg9-9qKn3cHw" TargetMode="External"/><Relationship Id="rId101" Type="http://schemas.openxmlformats.org/officeDocument/2006/relationships/hyperlink" Target="../../../../../../../:b:/t/Public/regpublic/EYc3sKbP6GlMtbjO9n9h2bMBGk3vD7yi0cIzzUWVfg6Nnw" TargetMode="External"/><Relationship Id="rId122" Type="http://schemas.openxmlformats.org/officeDocument/2006/relationships/hyperlink" Target="../../../../../../Public/regpublic/Regulatory%20Documents/Forms/AllItems.aspx?FilterField1=Clips&amp;FilterValue1=Workpapers&amp;FilterType1=Text&amp;viewid=feb4dbaf%2De338%2D4a8f%2D9621%2D913e986c668c&amp;ga=1&amp;id=%2Fteams%2FPublic%2Fregpublic%2FRegulatory%20Documents%2FPD%2FCPUC%2F21758%2FA1908013%20SCE%202021%20GRC%20Track%204%5FVarious%20Workpapers%20Track%204%20Activity%20Forecast%20Request%20%28WPSCE%20TR%2E4%2D02%29%2Epdf&amp;parent=%2Fteams%2FPublic%2Fregpublic%2FRegulatory%20Documents%2FPD%2FCPUC%2F21758" TargetMode="External"/><Relationship Id="rId130" Type="http://schemas.openxmlformats.org/officeDocument/2006/relationships/printerSettings" Target="../printerSettings/printerSettings1.bin"/><Relationship Id="rId4" Type="http://schemas.openxmlformats.org/officeDocument/2006/relationships/hyperlink" Target="../../../../../../../:b:/t/Public/regpublic/EQOwXXK1X01Pmy9yoxU9rmoBJki-fn5QxLJx9YuFFqxDMA" TargetMode="External"/><Relationship Id="rId9" Type="http://schemas.openxmlformats.org/officeDocument/2006/relationships/hyperlink" Target="../../../../../../../:b:/t/Public/regpublic/EQiStRgC31ZJorySG77u3aEBtN-_2iokTDfcXTB35dP9jg" TargetMode="External"/><Relationship Id="rId13" Type="http://schemas.openxmlformats.org/officeDocument/2006/relationships/hyperlink" Target="../../../../../../../:b:/t/Public/regpublic/EQOwXXK1X01Pmy9yoxU9rmoBJki-fn5QxLJx9YuFFqxDMA" TargetMode="External"/><Relationship Id="rId18" Type="http://schemas.openxmlformats.org/officeDocument/2006/relationships/hyperlink" Target="../../../../../../../:b:/t/Public/regpublic/Ed6q8DnxyH9Mg2BSR1n9dnQBIBfuSZo4dj1X4FuIMFPXdg" TargetMode="External"/><Relationship Id="rId39" Type="http://schemas.openxmlformats.org/officeDocument/2006/relationships/hyperlink" Target="../../../../../../../:b:/t/Public/regpublic/EW62QxmRAB1Huf3OGoXMxWUB79cQEZ40bRUhKW2Eo9Fz9Q" TargetMode="External"/><Relationship Id="rId109" Type="http://schemas.openxmlformats.org/officeDocument/2006/relationships/hyperlink" Target="../../../../../../../:b:/t/Public/regpublic/EcA0ISBRLfBGn9CVMTr9R9EB8sCBlKwCEcBOPHhZ0-rIhg" TargetMode="External"/><Relationship Id="rId34" Type="http://schemas.openxmlformats.org/officeDocument/2006/relationships/hyperlink" Target="../../../../../../../:b:/t/Public/regpublic/EW62QxmRAB1Huf3OGoXMxWUB79cQEZ40bRUhKW2Eo9Fz9Q" TargetMode="External"/><Relationship Id="rId50" Type="http://schemas.openxmlformats.org/officeDocument/2006/relationships/hyperlink" Target="../../../../../../../:b:/t/Public/regpublic/Eb3jHFdfmxFJiQS5pjA1kh0B5RVYfdh4HsrfOuJQTYqOEg" TargetMode="External"/><Relationship Id="rId55" Type="http://schemas.openxmlformats.org/officeDocument/2006/relationships/hyperlink" Target="../../../../../../../:b:/t/Public/regpublic/EYCYt5JBij9ArAb0L0LIk8cBBbbEcaxnJBc4wfKeCHeCMw" TargetMode="External"/><Relationship Id="rId76" Type="http://schemas.openxmlformats.org/officeDocument/2006/relationships/hyperlink" Target="../../../../../../../:b:/t/Public/regpublic/EQbT2aKpGLVAtYwp5awcsFkB-9QBwhIcGGHg9-9qKn3cHw" TargetMode="External"/><Relationship Id="rId97" Type="http://schemas.openxmlformats.org/officeDocument/2006/relationships/hyperlink" Target="../../../../../../../:b:/t/Public/regpublic/EQbT2aKpGLVAtYwp5awcsFkB-9QBwhIcGGHg9-9qKn3cHw" TargetMode="External"/><Relationship Id="rId104" Type="http://schemas.openxmlformats.org/officeDocument/2006/relationships/hyperlink" Target="../../../../../../../:b:/t/Public/regpublic/EaofyrWyaGZLtZGudVDcxFQBWKSN2-OTYy0tG-EHNHxZBQ" TargetMode="External"/><Relationship Id="rId120" Type="http://schemas.openxmlformats.org/officeDocument/2006/relationships/hyperlink" Target="../../../../../../Public/regpublic/Regulatory%20Documents/Forms/AllItems.aspx?FilterField1=Clips&amp;FilterValue1=Workpapers&amp;FilterType1=Text&amp;viewid=feb4dbaf%2De338%2D4a8f%2D9621%2D913e986c668c&amp;ga=1&amp;id=%2Fteams%2FPublic%2Fregpublic%2FRegulatory%20Documents%2FPD%2FCPUC%2F21758%2FA1908013%20SCE%202021%20GRC%20Track%204%5FVarious%20Workpapers%20Track%204%20Activity%20Forecast%20Request%20%28WPSCE%20TR%2E4%2D02%29%2Epdf&amp;parent=%2Fteams%2FPublic%2Fregpublic%2FRegulatory%20Documents%2FPD%2FCPUC%2F21758" TargetMode="External"/><Relationship Id="rId125" Type="http://schemas.openxmlformats.org/officeDocument/2006/relationships/hyperlink" Target="../../../../../../../:b:/t/Public/regpublic/EQOwXXK1X01Pmy9yoxU9rmoBJki-fn5QxLJx9YuFFqxDMA" TargetMode="External"/><Relationship Id="rId7" Type="http://schemas.openxmlformats.org/officeDocument/2006/relationships/hyperlink" Target="../../../../../../../:b:/t/Public/regpublic/EW62QxmRAB1Huf3OGoXMxWUB79cQEZ40bRUhKW2Eo9Fz9Q" TargetMode="External"/><Relationship Id="rId71" Type="http://schemas.openxmlformats.org/officeDocument/2006/relationships/hyperlink" Target="../../../../../../../:b:/t/Public/regpublic/EaofyrWyaGZLtZGudVDcxFQBWKSN2-OTYy0tG-EHNHxZBQ" TargetMode="External"/><Relationship Id="rId92" Type="http://schemas.openxmlformats.org/officeDocument/2006/relationships/hyperlink" Target="../../../../../../../:b:/t/Public/regpublic/EW2uA6wZuB9KrS0u-BaHmxsB_pbmEXha9rkBymnFaUYBwQ" TargetMode="External"/><Relationship Id="rId2" Type="http://schemas.openxmlformats.org/officeDocument/2006/relationships/hyperlink" Target="../../../../../../../:b:/t/Public/regpublic/EXfsplZE2clJv5NdMQOzD38BxAwy295I2WcLG_7TZgl-DQ" TargetMode="External"/><Relationship Id="rId29" Type="http://schemas.openxmlformats.org/officeDocument/2006/relationships/hyperlink" Target="../../../../../../../:b:/t/Public/regpublic/ERy4Bs1NlYpEjYdIEj0RYwABNVfj6xYPLHJ7WJLr55Rjug" TargetMode="External"/><Relationship Id="rId24" Type="http://schemas.openxmlformats.org/officeDocument/2006/relationships/hyperlink" Target="../../../../../../../:b:/t/Public/regpublic/EQiStRgC31ZJorySG77u3aEBtN-_2iokTDfcXTB35dP9jg" TargetMode="External"/><Relationship Id="rId40" Type="http://schemas.openxmlformats.org/officeDocument/2006/relationships/hyperlink" Target="../../../../../../../:b:/t/Public/regpublic/EW62QxmRAB1Huf3OGoXMxWUB79cQEZ40bRUhKW2Eo9Fz9Q" TargetMode="External"/><Relationship Id="rId45" Type="http://schemas.openxmlformats.org/officeDocument/2006/relationships/hyperlink" Target="../../../../../../../:b:/t/Public/regpublic/EcgsJyXe7u5BsqmB7yt4PHYB04ZJAsHxtyAL3_RDdpBNzQ" TargetMode="External"/><Relationship Id="rId66" Type="http://schemas.openxmlformats.org/officeDocument/2006/relationships/hyperlink" Target="../../../../../../../:b:/t/Public/regpublic/EYCYt5JBij9ArAb0L0LIk8cBBbbEcaxnJBc4wfKeCHeCMw" TargetMode="External"/><Relationship Id="rId87" Type="http://schemas.openxmlformats.org/officeDocument/2006/relationships/hyperlink" Target="../../../../../../../:b:/t/Public/regpublic/EaDyr8C6UllLvREzC5btCMcBg2GORdvJ_SYymLEM7i-xew" TargetMode="External"/><Relationship Id="rId110" Type="http://schemas.openxmlformats.org/officeDocument/2006/relationships/hyperlink" Target="../../../../../../../:b:/t/Public/regpublic/EcA0ISBRLfBGn9CVMTr9R9EB8sCBlKwCEcBOPHhZ0-rIhg" TargetMode="External"/><Relationship Id="rId115" Type="http://schemas.openxmlformats.org/officeDocument/2006/relationships/hyperlink" Target="../../../../../../../:b:/t/Public/regpublic/ERy4Bs1NlYpEjYdIEj0RYwABNVfj6xYPLHJ7WJLr55Rjug" TargetMode="External"/><Relationship Id="rId61" Type="http://schemas.openxmlformats.org/officeDocument/2006/relationships/hyperlink" Target="../../../../../../../:b:/t/Public/regpublic/EYCYt5JBij9ArAb0L0LIk8cBBbbEcaxnJBc4wfKeCHeCMw" TargetMode="External"/><Relationship Id="rId82" Type="http://schemas.openxmlformats.org/officeDocument/2006/relationships/hyperlink" Target="../../../../../../../:b:/t/Public/regpublic/EeuiMbcanwdMq8s9UXT-qhUBPrbXNafkf6DdbfA7st-H9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74B2B-275B-43A9-B42B-3D9929F27B78}">
  <sheetPr>
    <tabColor theme="1"/>
  </sheetPr>
  <dimension ref="A1:BM135"/>
  <sheetViews>
    <sheetView showGridLines="0" tabSelected="1" zoomScale="80" zoomScaleNormal="80" workbookViewId="0">
      <pane xSplit="5" ySplit="6" topLeftCell="F82" activePane="bottomRight" state="frozen"/>
      <selection pane="topRight" activeCell="F1" sqref="F1"/>
      <selection pane="bottomLeft" activeCell="A7" sqref="A7"/>
      <selection pane="bottomRight" activeCell="H84" sqref="H84"/>
    </sheetView>
  </sheetViews>
  <sheetFormatPr defaultColWidth="20.42578125" defaultRowHeight="15" x14ac:dyDescent="0.25"/>
  <cols>
    <col min="1" max="1" width="2.42578125" style="9" customWidth="1"/>
    <col min="2" max="2" width="1.5703125" style="9" customWidth="1"/>
    <col min="3" max="3" width="11.28515625" style="57" customWidth="1"/>
    <col min="4" max="4" width="10.7109375" style="11" customWidth="1"/>
    <col min="5" max="5" width="23.140625" style="23" customWidth="1"/>
    <col min="6" max="6" width="77.7109375" style="23" customWidth="1"/>
    <col min="7" max="7" width="25.28515625" style="23" bestFit="1" customWidth="1"/>
    <col min="8" max="8" width="23.140625" style="23" customWidth="1"/>
    <col min="9" max="9" width="28" style="23" customWidth="1"/>
    <col min="10" max="10" width="23.140625" style="23" customWidth="1"/>
    <col min="11" max="11" width="20.140625" style="15" customWidth="1"/>
    <col min="12" max="12" width="21.5703125" style="16" customWidth="1"/>
    <col min="13" max="13" width="13.28515625" style="14" customWidth="1"/>
    <col min="14" max="14" width="16.140625" style="23" customWidth="1"/>
    <col min="15" max="15" width="13" style="23" customWidth="1"/>
    <col min="16" max="17" width="16.85546875" style="10" customWidth="1"/>
    <col min="18" max="18" width="16.85546875" style="16" customWidth="1"/>
    <col min="19" max="19" width="20.42578125" style="34" customWidth="1"/>
    <col min="20" max="22" width="20.42578125" style="10" customWidth="1"/>
    <col min="23" max="23" width="20.42578125" style="42" customWidth="1"/>
    <col min="24" max="24" width="20.42578125" style="34" customWidth="1"/>
    <col min="25" max="28" width="20.42578125" style="10" customWidth="1"/>
    <col min="29" max="29" width="20.42578125" style="45" customWidth="1"/>
    <col min="30" max="31" width="20.42578125" style="10" customWidth="1"/>
    <col min="32" max="32" width="16.85546875" style="10" customWidth="1"/>
    <col min="33" max="33" width="20.42578125" style="10" customWidth="1"/>
    <col min="34" max="34" width="20.42578125" style="45" customWidth="1"/>
    <col min="35" max="37" width="20.42578125" style="10" customWidth="1"/>
    <col min="38" max="38" width="31.28515625" style="23" customWidth="1"/>
    <col min="39" max="39" width="13.85546875" style="10" customWidth="1"/>
    <col min="40" max="40" width="14.85546875" style="10" customWidth="1"/>
    <col min="41" max="41" width="20.42578125" style="20" customWidth="1"/>
    <col min="42" max="42" width="20.42578125" style="46" customWidth="1"/>
    <col min="43" max="43" width="14.42578125" style="10" customWidth="1"/>
    <col min="44" max="44" width="14" style="10" customWidth="1"/>
    <col min="45" max="45" width="17" style="10" customWidth="1"/>
    <col min="46" max="46" width="20.42578125" style="20" customWidth="1"/>
    <col min="47" max="47" width="20.42578125" style="55" customWidth="1"/>
    <col min="48" max="48" width="15.42578125" style="10" customWidth="1"/>
    <col min="49" max="50" width="20.42578125" style="10" customWidth="1"/>
    <col min="51" max="51" width="20.42578125" style="20" customWidth="1"/>
    <col min="52" max="52" width="20.42578125" style="34" customWidth="1"/>
    <col min="53" max="55" width="20.42578125" style="10" customWidth="1"/>
    <col min="56" max="56" width="20.42578125" style="20" customWidth="1"/>
    <col min="57" max="57" width="20.42578125" style="34" customWidth="1"/>
    <col min="58" max="62" width="20.42578125" style="10" customWidth="1"/>
    <col min="63" max="63" width="23.5703125" style="10" customWidth="1"/>
    <col min="64" max="64" width="92.28515625" style="10" customWidth="1"/>
    <col min="65" max="65" width="85.42578125" style="62" customWidth="1"/>
    <col min="66" max="16384" width="20.42578125" style="10"/>
  </cols>
  <sheetData>
    <row r="1" spans="1:65" x14ac:dyDescent="0.25">
      <c r="C1" s="11"/>
      <c r="BM1" s="10"/>
    </row>
    <row r="2" spans="1:65" s="20" customFormat="1" x14ac:dyDescent="0.25">
      <c r="C2" s="57"/>
      <c r="D2" s="57"/>
      <c r="E2" s="73"/>
      <c r="F2" s="73"/>
      <c r="G2" s="73"/>
      <c r="H2" s="73"/>
      <c r="I2" s="73"/>
      <c r="J2" s="73"/>
      <c r="K2" s="74"/>
      <c r="L2" s="75"/>
      <c r="M2" s="76"/>
      <c r="N2" s="77"/>
      <c r="O2" s="77"/>
      <c r="P2" s="78"/>
      <c r="Q2" s="78"/>
      <c r="R2" s="79"/>
      <c r="S2" s="80"/>
      <c r="T2" s="78"/>
      <c r="V2" s="81"/>
      <c r="W2" s="82"/>
      <c r="X2" s="103"/>
      <c r="AA2" s="81"/>
      <c r="AB2" s="47"/>
      <c r="AC2" s="82"/>
      <c r="AF2" s="83"/>
      <c r="AG2" s="47"/>
      <c r="AH2" s="82"/>
      <c r="AL2" s="12"/>
      <c r="AM2" s="10"/>
      <c r="AN2" s="13"/>
      <c r="AO2" s="47"/>
      <c r="AP2" s="51"/>
      <c r="AQ2" s="10"/>
      <c r="AR2" s="10"/>
      <c r="AS2" s="13"/>
      <c r="AT2" s="47"/>
      <c r="AU2" s="37"/>
      <c r="AV2" s="10"/>
      <c r="AW2" s="10"/>
      <c r="AX2" s="13"/>
      <c r="AY2" s="47"/>
      <c r="AZ2" s="34"/>
      <c r="BA2" s="10"/>
      <c r="BB2" s="10"/>
      <c r="BC2" s="13"/>
      <c r="BD2" s="47"/>
      <c r="BE2" s="35"/>
      <c r="BF2" s="10"/>
      <c r="BG2" s="83"/>
      <c r="BH2" s="76"/>
      <c r="BI2" s="76"/>
      <c r="BJ2" s="76"/>
      <c r="BK2" s="76"/>
      <c r="BL2" s="76"/>
      <c r="BM2" s="76"/>
    </row>
    <row r="3" spans="1:65" s="75" customFormat="1" x14ac:dyDescent="0.25">
      <c r="C3" s="48"/>
      <c r="D3" s="48"/>
      <c r="E3" s="48"/>
      <c r="F3" s="48"/>
      <c r="G3" s="48"/>
      <c r="H3" s="48"/>
      <c r="I3" s="48"/>
      <c r="J3" s="48"/>
      <c r="K3" s="48"/>
      <c r="L3" s="48"/>
      <c r="M3" s="48"/>
      <c r="N3" s="74"/>
      <c r="O3" s="74"/>
      <c r="P3" s="48"/>
      <c r="Q3" s="48"/>
      <c r="R3" s="48"/>
      <c r="S3" s="84"/>
      <c r="T3" s="48"/>
      <c r="U3" s="48"/>
      <c r="V3" s="48"/>
      <c r="W3" s="84"/>
      <c r="X3" s="84"/>
      <c r="Y3" s="48"/>
      <c r="Z3" s="48"/>
      <c r="AA3" s="48"/>
      <c r="AB3" s="48"/>
      <c r="AC3" s="48"/>
      <c r="AD3" s="48"/>
      <c r="AE3" s="48"/>
      <c r="AF3" s="48"/>
      <c r="AG3" s="48"/>
      <c r="AH3" s="48"/>
      <c r="AI3" s="48"/>
      <c r="AJ3" s="48"/>
      <c r="AK3" s="48"/>
      <c r="AL3" s="15"/>
      <c r="AM3" s="14"/>
      <c r="AN3" s="14"/>
      <c r="AO3" s="48"/>
      <c r="AP3" s="46"/>
      <c r="AQ3" s="14"/>
      <c r="AR3" s="14"/>
      <c r="AS3" s="14"/>
      <c r="AT3" s="48"/>
      <c r="AU3" s="46"/>
      <c r="AV3" s="14"/>
      <c r="AW3" s="14"/>
      <c r="AX3" s="14"/>
      <c r="AY3" s="48"/>
      <c r="AZ3" s="36"/>
      <c r="BA3" s="14"/>
      <c r="BB3" s="14"/>
      <c r="BC3" s="14"/>
      <c r="BD3" s="48"/>
      <c r="BE3" s="36"/>
      <c r="BF3" s="14"/>
      <c r="BG3" s="48"/>
      <c r="BH3" s="48"/>
      <c r="BI3" s="48"/>
      <c r="BJ3" s="48"/>
      <c r="BK3" s="48"/>
      <c r="BL3" s="48"/>
      <c r="BM3" s="48"/>
    </row>
    <row r="4" spans="1:65" s="14" customFormat="1" x14ac:dyDescent="0.25">
      <c r="A4" s="21"/>
      <c r="B4" s="21"/>
      <c r="C4" s="124"/>
      <c r="D4" s="124"/>
      <c r="E4" s="25" t="s">
        <v>96</v>
      </c>
      <c r="F4" s="25" t="s">
        <v>97</v>
      </c>
      <c r="G4" s="25" t="s">
        <v>98</v>
      </c>
      <c r="H4" s="25" t="s">
        <v>99</v>
      </c>
      <c r="I4" s="25" t="s">
        <v>100</v>
      </c>
      <c r="J4" s="25" t="s">
        <v>101</v>
      </c>
      <c r="K4" s="25" t="s">
        <v>102</v>
      </c>
      <c r="L4" s="124" t="s">
        <v>103</v>
      </c>
      <c r="M4" s="124" t="s">
        <v>104</v>
      </c>
      <c r="N4" s="25" t="s">
        <v>105</v>
      </c>
      <c r="O4" s="25" t="s">
        <v>106</v>
      </c>
      <c r="P4" s="124" t="s">
        <v>25</v>
      </c>
      <c r="Q4" s="124" t="s">
        <v>107</v>
      </c>
      <c r="R4" s="124" t="s">
        <v>108</v>
      </c>
      <c r="S4" s="124" t="s">
        <v>109</v>
      </c>
      <c r="T4" s="124" t="s">
        <v>110</v>
      </c>
      <c r="U4" s="124" t="s">
        <v>111</v>
      </c>
      <c r="V4" s="124" t="s">
        <v>112</v>
      </c>
      <c r="W4" s="124" t="s">
        <v>113</v>
      </c>
      <c r="X4" s="124" t="s">
        <v>114</v>
      </c>
      <c r="Y4" s="124" t="s">
        <v>115</v>
      </c>
      <c r="Z4" s="124" t="s">
        <v>116</v>
      </c>
      <c r="AA4" s="124" t="s">
        <v>117</v>
      </c>
      <c r="AB4" s="124" t="s">
        <v>118</v>
      </c>
      <c r="AC4" s="124" t="s">
        <v>138</v>
      </c>
      <c r="AD4" s="124" t="s">
        <v>119</v>
      </c>
      <c r="AE4" s="124" t="s">
        <v>120</v>
      </c>
      <c r="AF4" s="124" t="s">
        <v>258</v>
      </c>
      <c r="AG4" s="124" t="s">
        <v>259</v>
      </c>
      <c r="AH4" s="124" t="s">
        <v>260</v>
      </c>
      <c r="AI4" s="124" t="s">
        <v>261</v>
      </c>
      <c r="AJ4" s="124" t="s">
        <v>262</v>
      </c>
      <c r="AK4" s="124" t="s">
        <v>263</v>
      </c>
      <c r="AL4" s="25" t="s">
        <v>264</v>
      </c>
      <c r="AM4" s="125" t="s">
        <v>265</v>
      </c>
      <c r="AN4" s="125" t="s">
        <v>266</v>
      </c>
      <c r="AO4" s="125" t="s">
        <v>267</v>
      </c>
      <c r="AP4" s="125" t="s">
        <v>268</v>
      </c>
      <c r="AQ4" s="125" t="s">
        <v>270</v>
      </c>
      <c r="AR4" s="125" t="s">
        <v>269</v>
      </c>
      <c r="AS4" s="125" t="s">
        <v>271</v>
      </c>
      <c r="AT4" s="125" t="s">
        <v>272</v>
      </c>
      <c r="AU4" s="125" t="s">
        <v>273</v>
      </c>
      <c r="AV4" s="125" t="s">
        <v>274</v>
      </c>
      <c r="AW4" s="125" t="s">
        <v>275</v>
      </c>
      <c r="AX4" s="124" t="s">
        <v>533</v>
      </c>
      <c r="AY4" s="125" t="s">
        <v>534</v>
      </c>
      <c r="AZ4" s="125" t="s">
        <v>535</v>
      </c>
      <c r="BA4" s="125" t="s">
        <v>536</v>
      </c>
      <c r="BB4" s="125" t="s">
        <v>537</v>
      </c>
      <c r="BC4" s="125" t="s">
        <v>538</v>
      </c>
      <c r="BD4" s="125" t="s">
        <v>539</v>
      </c>
      <c r="BE4" s="125" t="s">
        <v>540</v>
      </c>
      <c r="BF4" s="125" t="s">
        <v>541</v>
      </c>
      <c r="BG4" s="125" t="s">
        <v>542</v>
      </c>
      <c r="BH4" s="126" t="s">
        <v>543</v>
      </c>
      <c r="BI4" s="126" t="s">
        <v>544</v>
      </c>
      <c r="BJ4" s="126" t="s">
        <v>546</v>
      </c>
      <c r="BK4" s="126" t="s">
        <v>545</v>
      </c>
      <c r="BL4" s="126" t="s">
        <v>547</v>
      </c>
      <c r="BM4" s="126" t="s">
        <v>548</v>
      </c>
    </row>
    <row r="5" spans="1:65" s="14" customFormat="1" ht="30.95" customHeight="1" x14ac:dyDescent="0.25">
      <c r="A5" s="21"/>
      <c r="B5" s="21"/>
      <c r="C5" s="38"/>
      <c r="D5" s="38"/>
      <c r="E5" s="38"/>
      <c r="F5" s="38"/>
      <c r="G5" s="38"/>
      <c r="H5" s="38"/>
      <c r="I5" s="38"/>
      <c r="J5" s="38"/>
      <c r="K5" s="38"/>
      <c r="L5" s="38"/>
      <c r="M5" s="38"/>
      <c r="N5" s="38"/>
      <c r="O5" s="38"/>
      <c r="P5" s="135" t="s">
        <v>121</v>
      </c>
      <c r="Q5" s="135"/>
      <c r="R5" s="135"/>
      <c r="S5" s="135"/>
      <c r="T5" s="38"/>
      <c r="U5" s="135" t="s">
        <v>122</v>
      </c>
      <c r="V5" s="135"/>
      <c r="W5" s="135"/>
      <c r="X5" s="135"/>
      <c r="Y5" s="38"/>
      <c r="Z5" s="135" t="s">
        <v>123</v>
      </c>
      <c r="AA5" s="135"/>
      <c r="AB5" s="135"/>
      <c r="AC5" s="135"/>
      <c r="AD5" s="38"/>
      <c r="AE5" s="135" t="s">
        <v>124</v>
      </c>
      <c r="AF5" s="135"/>
      <c r="AG5" s="135"/>
      <c r="AH5" s="135"/>
      <c r="AI5" s="38"/>
      <c r="AJ5" s="38"/>
      <c r="AK5" s="38"/>
      <c r="AL5" s="38"/>
      <c r="AM5" s="135" t="s">
        <v>125</v>
      </c>
      <c r="AN5" s="135"/>
      <c r="AO5" s="135"/>
      <c r="AP5" s="138"/>
      <c r="AQ5" s="38"/>
      <c r="AR5" s="135" t="s">
        <v>126</v>
      </c>
      <c r="AS5" s="135"/>
      <c r="AT5" s="136"/>
      <c r="AU5" s="137"/>
      <c r="AV5" s="38"/>
      <c r="AW5" s="135" t="s">
        <v>127</v>
      </c>
      <c r="AX5" s="135"/>
      <c r="AY5" s="136"/>
      <c r="AZ5" s="138"/>
      <c r="BA5" s="38"/>
      <c r="BB5" s="135" t="s">
        <v>128</v>
      </c>
      <c r="BC5" s="135"/>
      <c r="BD5" s="136"/>
      <c r="BE5" s="138"/>
      <c r="BF5" s="38"/>
      <c r="BG5" s="38"/>
      <c r="BH5" s="135" t="s">
        <v>129</v>
      </c>
      <c r="BI5" s="135"/>
      <c r="BJ5" s="135"/>
      <c r="BK5" s="38"/>
      <c r="BL5" s="38"/>
      <c r="BM5" s="38"/>
    </row>
    <row r="6" spans="1:65" s="23" customFormat="1" ht="86.1" customHeight="1" x14ac:dyDescent="0.25">
      <c r="A6" s="18" t="s">
        <v>591</v>
      </c>
      <c r="B6" s="19"/>
      <c r="C6" s="127" t="s">
        <v>130</v>
      </c>
      <c r="D6" s="127" t="s">
        <v>131</v>
      </c>
      <c r="E6" s="127" t="s">
        <v>132</v>
      </c>
      <c r="F6" s="115" t="s">
        <v>276</v>
      </c>
      <c r="G6" s="116" t="s">
        <v>277</v>
      </c>
      <c r="H6" s="116" t="s">
        <v>549</v>
      </c>
      <c r="I6" s="117" t="s">
        <v>553</v>
      </c>
      <c r="J6" s="117" t="s">
        <v>554</v>
      </c>
      <c r="K6" s="38" t="s">
        <v>9</v>
      </c>
      <c r="L6" s="38" t="s">
        <v>10</v>
      </c>
      <c r="M6" s="38" t="s">
        <v>0</v>
      </c>
      <c r="N6" s="38" t="s">
        <v>133</v>
      </c>
      <c r="O6" s="38" t="s">
        <v>134</v>
      </c>
      <c r="P6" s="38" t="s">
        <v>135</v>
      </c>
      <c r="Q6" s="38" t="s">
        <v>136</v>
      </c>
      <c r="R6" s="117" t="s">
        <v>137</v>
      </c>
      <c r="S6" s="117" t="s">
        <v>138</v>
      </c>
      <c r="T6" s="127" t="s">
        <v>139</v>
      </c>
      <c r="U6" s="38" t="s">
        <v>135</v>
      </c>
      <c r="V6" s="38" t="s">
        <v>136</v>
      </c>
      <c r="W6" s="117" t="s">
        <v>137</v>
      </c>
      <c r="X6" s="117" t="s">
        <v>138</v>
      </c>
      <c r="Y6" s="127" t="s">
        <v>140</v>
      </c>
      <c r="Z6" s="38" t="s">
        <v>135</v>
      </c>
      <c r="AA6" s="38" t="s">
        <v>136</v>
      </c>
      <c r="AB6" s="117" t="s">
        <v>137</v>
      </c>
      <c r="AC6" s="128" t="s">
        <v>138</v>
      </c>
      <c r="AD6" s="127" t="s">
        <v>141</v>
      </c>
      <c r="AE6" s="38" t="s">
        <v>135</v>
      </c>
      <c r="AF6" s="38" t="s">
        <v>136</v>
      </c>
      <c r="AG6" s="117" t="s">
        <v>137</v>
      </c>
      <c r="AH6" s="128" t="s">
        <v>138</v>
      </c>
      <c r="AI6" s="127" t="s">
        <v>142</v>
      </c>
      <c r="AJ6" s="38" t="s">
        <v>153</v>
      </c>
      <c r="AK6" s="38" t="s">
        <v>154</v>
      </c>
      <c r="AL6" s="127" t="s">
        <v>16</v>
      </c>
      <c r="AM6" s="38" t="s">
        <v>135</v>
      </c>
      <c r="AN6" s="38" t="s">
        <v>136</v>
      </c>
      <c r="AO6" s="128" t="s">
        <v>137</v>
      </c>
      <c r="AP6" s="117" t="s">
        <v>143</v>
      </c>
      <c r="AQ6" s="38" t="s">
        <v>144</v>
      </c>
      <c r="AR6" s="38" t="s">
        <v>135</v>
      </c>
      <c r="AS6" s="38" t="s">
        <v>136</v>
      </c>
      <c r="AT6" s="128" t="s">
        <v>137</v>
      </c>
      <c r="AU6" s="117" t="s">
        <v>138</v>
      </c>
      <c r="AV6" s="127" t="s">
        <v>145</v>
      </c>
      <c r="AW6" s="38" t="s">
        <v>135</v>
      </c>
      <c r="AX6" s="38" t="s">
        <v>136</v>
      </c>
      <c r="AY6" s="128" t="s">
        <v>137</v>
      </c>
      <c r="AZ6" s="117" t="s">
        <v>138</v>
      </c>
      <c r="BA6" s="127" t="s">
        <v>146</v>
      </c>
      <c r="BB6" s="38" t="s">
        <v>135</v>
      </c>
      <c r="BC6" s="38" t="s">
        <v>136</v>
      </c>
      <c r="BD6" s="128" t="s">
        <v>137</v>
      </c>
      <c r="BE6" s="117" t="s">
        <v>138</v>
      </c>
      <c r="BF6" s="38" t="s">
        <v>147</v>
      </c>
      <c r="BG6" s="38" t="s">
        <v>148</v>
      </c>
      <c r="BH6" s="38" t="s">
        <v>149</v>
      </c>
      <c r="BI6" s="38" t="s">
        <v>150</v>
      </c>
      <c r="BJ6" s="38" t="s">
        <v>151</v>
      </c>
      <c r="BK6" s="38" t="s">
        <v>152</v>
      </c>
      <c r="BL6" s="38" t="s">
        <v>560</v>
      </c>
      <c r="BM6" s="38" t="s">
        <v>440</v>
      </c>
    </row>
    <row r="7" spans="1:65" ht="45" x14ac:dyDescent="0.25">
      <c r="C7" s="32" t="s">
        <v>156</v>
      </c>
      <c r="D7" s="56" t="s">
        <v>4</v>
      </c>
      <c r="E7" s="129" t="s">
        <v>26</v>
      </c>
      <c r="F7" s="27" t="s">
        <v>363</v>
      </c>
      <c r="G7" s="27" t="s">
        <v>360</v>
      </c>
      <c r="H7" s="27" t="s">
        <v>361</v>
      </c>
      <c r="I7" s="118" t="s">
        <v>362</v>
      </c>
      <c r="J7" s="32" t="s">
        <v>161</v>
      </c>
      <c r="K7" s="85" t="s">
        <v>157</v>
      </c>
      <c r="L7" s="130" t="s">
        <v>28</v>
      </c>
      <c r="M7" s="85" t="s">
        <v>155</v>
      </c>
      <c r="N7" s="85" t="s">
        <v>158</v>
      </c>
      <c r="O7" s="85" t="s">
        <v>159</v>
      </c>
      <c r="P7" s="86">
        <v>882</v>
      </c>
      <c r="Q7" s="72">
        <v>898.38991202425063</v>
      </c>
      <c r="R7" s="72">
        <v>953.82110762995501</v>
      </c>
      <c r="S7" s="72">
        <v>987.37861385153792</v>
      </c>
      <c r="T7" s="96">
        <f t="shared" ref="T7:T38" si="0">SUM(P7:S7)</f>
        <v>3721.5896335057437</v>
      </c>
      <c r="U7" s="87">
        <v>766</v>
      </c>
      <c r="V7" s="72">
        <v>940.09799999999996</v>
      </c>
      <c r="W7" s="70">
        <v>1079.634</v>
      </c>
      <c r="X7" s="72">
        <v>273.30865999999997</v>
      </c>
      <c r="Y7" s="70">
        <f t="shared" ref="Y7:Y38" si="1">SUM(U7:X7)</f>
        <v>3059.0406600000001</v>
      </c>
      <c r="Z7" s="70">
        <f t="shared" ref="Z7:Z38" si="2">IFERROR(U7-P7,"")</f>
        <v>-116</v>
      </c>
      <c r="AA7" s="70">
        <f t="shared" ref="AA7:AA38" si="3">IFERROR(V7-Q7,"")</f>
        <v>41.708087975749322</v>
      </c>
      <c r="AB7" s="70">
        <f t="shared" ref="AB7:AB38" si="4">IFERROR(W7-R7,"")</f>
        <v>125.81289237004501</v>
      </c>
      <c r="AC7" s="70">
        <f t="shared" ref="AC7:AC38" si="5">IFERROR(X7-S7,"")</f>
        <v>-714.069953851538</v>
      </c>
      <c r="AD7" s="70">
        <f t="shared" ref="AD7:AD38" si="6">IFERROR(SUM(Z7:AC7),"")</f>
        <v>-662.54897350574367</v>
      </c>
      <c r="AE7" s="88">
        <f t="shared" ref="AE7:AE38" si="7">IFERROR(Z7/P7,"")</f>
        <v>-0.13151927437641722</v>
      </c>
      <c r="AF7" s="88">
        <f t="shared" ref="AF7:AF38" si="8">IFERROR(AA7/Q7,"")</f>
        <v>4.6425374347506564E-2</v>
      </c>
      <c r="AG7" s="88">
        <f t="shared" ref="AG7:AG38" si="9">IFERROR(AB7/R7,"")</f>
        <v>0.1319040765229694</v>
      </c>
      <c r="AH7" s="69">
        <f t="shared" ref="AH7:AH38" si="10">IFERROR(AC7/S7,"")</f>
        <v>-0.72319771142916955</v>
      </c>
      <c r="AI7" s="67">
        <f t="shared" ref="AI7:AI38" si="11">IFERROR(AD7/T7,"")</f>
        <v>-0.17802848748845568</v>
      </c>
      <c r="AJ7" s="4" t="str">
        <f>IFERROR(IF(ABS(AC7)&gt;10000,"Yes","No"),"No")</f>
        <v>No</v>
      </c>
      <c r="AK7" s="4" t="str">
        <f>IFERROR(IF(AND(ABS(AC7)&gt;5000,ABS(AH7)&gt;20%),"Yes","No"),"No")</f>
        <v>No</v>
      </c>
      <c r="AL7" s="32" t="s">
        <v>160</v>
      </c>
      <c r="AM7" s="50">
        <v>0</v>
      </c>
      <c r="AN7" s="49">
        <v>0</v>
      </c>
      <c r="AO7" s="49">
        <v>0</v>
      </c>
      <c r="AP7" s="49">
        <v>0</v>
      </c>
      <c r="AQ7" s="53">
        <f t="shared" ref="AQ7:AQ38" si="12">SUM(AM7:AP7)</f>
        <v>0</v>
      </c>
      <c r="AR7" s="53">
        <v>0</v>
      </c>
      <c r="AS7" s="52">
        <v>0</v>
      </c>
      <c r="AT7" s="52">
        <v>0</v>
      </c>
      <c r="AU7" s="63">
        <v>0</v>
      </c>
      <c r="AV7" s="53">
        <f t="shared" ref="AV7:AV38" si="13">SUM(AR7:AU7)</f>
        <v>0</v>
      </c>
      <c r="AW7" s="53">
        <f t="shared" ref="AW7:AW31" si="14">AR7-AM7</f>
        <v>0</v>
      </c>
      <c r="AX7" s="53">
        <f t="shared" ref="AX7:AX31" si="15">AS7-AN7</f>
        <v>0</v>
      </c>
      <c r="AY7" s="53">
        <f t="shared" ref="AY7:AY31" si="16">AT7-AO7</f>
        <v>0</v>
      </c>
      <c r="AZ7" s="64">
        <f t="shared" ref="AZ7:AZ31" si="17">AU7-AP7</f>
        <v>0</v>
      </c>
      <c r="BA7" s="53">
        <f t="shared" ref="BA7:BA38" si="18">SUM(AW7:AZ7)</f>
        <v>0</v>
      </c>
      <c r="BB7" s="54" t="str">
        <f t="shared" ref="BB7:BB38" si="19">IFERROR(+AW7/AM7,"")</f>
        <v/>
      </c>
      <c r="BC7" s="54" t="str">
        <f t="shared" ref="BC7:BC38" si="20">IFERROR(+AX7/AN7,"")</f>
        <v/>
      </c>
      <c r="BD7" s="54" t="str">
        <f t="shared" ref="BD7:BD38" si="21">IFERROR(+AY7/AO7,"")</f>
        <v/>
      </c>
      <c r="BE7" s="65" t="str">
        <f t="shared" ref="BE7:BE38" si="22">IFERROR(+AZ7/AP7,"")</f>
        <v/>
      </c>
      <c r="BF7" s="54" t="str">
        <f t="shared" ref="BF7:BF38" si="23">IFERROR(+BA7/AQ7,"")</f>
        <v/>
      </c>
      <c r="BG7" s="85" t="str">
        <f t="shared" ref="BG7:BG38" si="24">IFERROR(IF(ABS(BE7)&gt;20%,"Yes","No"),"No")</f>
        <v>No</v>
      </c>
      <c r="BH7" s="89" t="s">
        <v>161</v>
      </c>
      <c r="BI7" s="89" t="s">
        <v>161</v>
      </c>
      <c r="BJ7" s="89" t="s">
        <v>161</v>
      </c>
      <c r="BK7" s="89" t="s">
        <v>161</v>
      </c>
      <c r="BL7" s="89" t="s">
        <v>161</v>
      </c>
      <c r="BM7" s="60" t="s">
        <v>161</v>
      </c>
    </row>
    <row r="8" spans="1:65" ht="45" x14ac:dyDescent="0.25">
      <c r="C8" s="32" t="s">
        <v>156</v>
      </c>
      <c r="D8" s="56" t="s">
        <v>4</v>
      </c>
      <c r="E8" s="129" t="s">
        <v>26</v>
      </c>
      <c r="F8" s="27" t="s">
        <v>363</v>
      </c>
      <c r="G8" s="27" t="s">
        <v>360</v>
      </c>
      <c r="H8" s="27" t="s">
        <v>361</v>
      </c>
      <c r="I8" s="118" t="s">
        <v>362</v>
      </c>
      <c r="J8" s="32" t="s">
        <v>161</v>
      </c>
      <c r="K8" s="85" t="s">
        <v>161</v>
      </c>
      <c r="L8" s="130" t="s">
        <v>162</v>
      </c>
      <c r="M8" s="49" t="s">
        <v>155</v>
      </c>
      <c r="N8" s="85" t="s">
        <v>158</v>
      </c>
      <c r="O8" s="85" t="s">
        <v>159</v>
      </c>
      <c r="P8" s="86">
        <v>562</v>
      </c>
      <c r="Q8" s="72">
        <v>572.44345868211894</v>
      </c>
      <c r="R8" s="72">
        <v>608.84499273885012</v>
      </c>
      <c r="S8" s="72">
        <v>630.26548707303516</v>
      </c>
      <c r="T8" s="70">
        <f t="shared" si="0"/>
        <v>2373.5539384940043</v>
      </c>
      <c r="U8" s="87">
        <v>4067</v>
      </c>
      <c r="V8" s="72">
        <v>1275.6545982649998</v>
      </c>
      <c r="W8" s="70">
        <v>895.26632742500033</v>
      </c>
      <c r="X8" s="72">
        <v>1122.9721153750002</v>
      </c>
      <c r="Y8" s="70">
        <f t="shared" si="1"/>
        <v>7360.8930410649991</v>
      </c>
      <c r="Z8" s="70">
        <f t="shared" si="2"/>
        <v>3505</v>
      </c>
      <c r="AA8" s="70">
        <f t="shared" si="3"/>
        <v>703.21113958288083</v>
      </c>
      <c r="AB8" s="70">
        <f t="shared" si="4"/>
        <v>286.4213346861502</v>
      </c>
      <c r="AC8" s="70">
        <f t="shared" si="5"/>
        <v>492.706628301965</v>
      </c>
      <c r="AD8" s="70">
        <f t="shared" si="6"/>
        <v>4987.3391025709952</v>
      </c>
      <c r="AE8" s="88">
        <f t="shared" si="7"/>
        <v>6.2366548042704624</v>
      </c>
      <c r="AF8" s="88">
        <f t="shared" si="8"/>
        <v>1.228437724141028</v>
      </c>
      <c r="AG8" s="88">
        <f t="shared" si="9"/>
        <v>0.47043391684589903</v>
      </c>
      <c r="AH8" s="69">
        <f t="shared" si="10"/>
        <v>0.78174457971688072</v>
      </c>
      <c r="AI8" s="67">
        <f t="shared" si="11"/>
        <v>2.1012116142325423</v>
      </c>
      <c r="AJ8" s="4" t="str">
        <f t="shared" ref="AJ8:AJ71" si="25">IFERROR(IF(ABS(AC8)&gt;10000,"Yes","No"),"No")</f>
        <v>No</v>
      </c>
      <c r="AK8" s="4" t="str">
        <f t="shared" ref="AK8:AK71" si="26">IFERROR(IF(AND(ABS(AC8)&gt;5000,ABS(AH8)&gt;20%),"Yes","No"),"No")</f>
        <v>No</v>
      </c>
      <c r="AL8" s="32" t="s">
        <v>160</v>
      </c>
      <c r="AM8" s="50">
        <v>0</v>
      </c>
      <c r="AN8" s="49">
        <v>0</v>
      </c>
      <c r="AO8" s="49">
        <v>0</v>
      </c>
      <c r="AP8" s="49">
        <v>0</v>
      </c>
      <c r="AQ8" s="53">
        <f t="shared" si="12"/>
        <v>0</v>
      </c>
      <c r="AR8" s="53">
        <v>0</v>
      </c>
      <c r="AS8" s="52">
        <v>0</v>
      </c>
      <c r="AT8" s="52">
        <v>0</v>
      </c>
      <c r="AU8" s="63">
        <v>0</v>
      </c>
      <c r="AV8" s="53">
        <f t="shared" si="13"/>
        <v>0</v>
      </c>
      <c r="AW8" s="53">
        <f t="shared" si="14"/>
        <v>0</v>
      </c>
      <c r="AX8" s="53">
        <f t="shared" si="15"/>
        <v>0</v>
      </c>
      <c r="AY8" s="53">
        <f t="shared" si="16"/>
        <v>0</v>
      </c>
      <c r="AZ8" s="64">
        <f t="shared" si="17"/>
        <v>0</v>
      </c>
      <c r="BA8" s="53">
        <f t="shared" si="18"/>
        <v>0</v>
      </c>
      <c r="BB8" s="54" t="str">
        <f t="shared" si="19"/>
        <v/>
      </c>
      <c r="BC8" s="54" t="str">
        <f t="shared" si="20"/>
        <v/>
      </c>
      <c r="BD8" s="54" t="str">
        <f t="shared" si="21"/>
        <v/>
      </c>
      <c r="BE8" s="65" t="str">
        <f t="shared" si="22"/>
        <v/>
      </c>
      <c r="BF8" s="54" t="str">
        <f t="shared" si="23"/>
        <v/>
      </c>
      <c r="BG8" s="85" t="str">
        <f t="shared" si="24"/>
        <v>No</v>
      </c>
      <c r="BH8" s="89" t="s">
        <v>161</v>
      </c>
      <c r="BI8" s="89" t="s">
        <v>161</v>
      </c>
      <c r="BJ8" s="89" t="s">
        <v>161</v>
      </c>
      <c r="BK8" s="89" t="s">
        <v>161</v>
      </c>
      <c r="BL8" s="89" t="s">
        <v>161</v>
      </c>
      <c r="BM8" s="60" t="s">
        <v>161</v>
      </c>
    </row>
    <row r="9" spans="1:65" ht="45" x14ac:dyDescent="0.25">
      <c r="C9" s="32" t="s">
        <v>156</v>
      </c>
      <c r="D9" s="56" t="s">
        <v>4</v>
      </c>
      <c r="E9" s="129" t="s">
        <v>26</v>
      </c>
      <c r="F9" s="27" t="s">
        <v>363</v>
      </c>
      <c r="G9" s="27" t="s">
        <v>360</v>
      </c>
      <c r="H9" s="27" t="s">
        <v>361</v>
      </c>
      <c r="I9" s="118" t="s">
        <v>362</v>
      </c>
      <c r="J9" s="32" t="s">
        <v>161</v>
      </c>
      <c r="K9" s="85" t="s">
        <v>163</v>
      </c>
      <c r="L9" s="130" t="s">
        <v>164</v>
      </c>
      <c r="M9" s="49" t="s">
        <v>155</v>
      </c>
      <c r="N9" s="85" t="s">
        <v>158</v>
      </c>
      <c r="O9" s="85" t="s">
        <v>159</v>
      </c>
      <c r="P9" s="86">
        <v>2749</v>
      </c>
      <c r="Q9" s="72">
        <v>2800.0837507422498</v>
      </c>
      <c r="R9" s="72">
        <v>2972.8505950960835</v>
      </c>
      <c r="S9" s="72">
        <v>3077.4419608592707</v>
      </c>
      <c r="T9" s="70">
        <f t="shared" si="0"/>
        <v>11599.376306697604</v>
      </c>
      <c r="U9" s="87">
        <v>1634</v>
      </c>
      <c r="V9" s="72">
        <v>1297.7727634350001</v>
      </c>
      <c r="W9" s="70">
        <v>861.58500000000004</v>
      </c>
      <c r="X9" s="72">
        <v>289.85199999999998</v>
      </c>
      <c r="Y9" s="70">
        <f t="shared" si="1"/>
        <v>4083.2097634350002</v>
      </c>
      <c r="Z9" s="70">
        <f t="shared" si="2"/>
        <v>-1115</v>
      </c>
      <c r="AA9" s="70">
        <f t="shared" si="3"/>
        <v>-1502.3109873072497</v>
      </c>
      <c r="AB9" s="70">
        <f t="shared" si="4"/>
        <v>-2111.2655950960834</v>
      </c>
      <c r="AC9" s="70">
        <f t="shared" si="5"/>
        <v>-2787.5899608592708</v>
      </c>
      <c r="AD9" s="70">
        <f t="shared" si="6"/>
        <v>-7516.1665432626041</v>
      </c>
      <c r="AE9" s="88">
        <f t="shared" si="7"/>
        <v>-0.40560203710440162</v>
      </c>
      <c r="AF9" s="88">
        <f t="shared" si="8"/>
        <v>-0.53652359037797182</v>
      </c>
      <c r="AG9" s="88">
        <f t="shared" si="9"/>
        <v>-0.71018220645825847</v>
      </c>
      <c r="AH9" s="69">
        <f t="shared" si="10"/>
        <v>-0.90581398327360541</v>
      </c>
      <c r="AI9" s="67">
        <f t="shared" si="11"/>
        <v>-0.64798023139594918</v>
      </c>
      <c r="AJ9" s="4" t="str">
        <f t="shared" si="25"/>
        <v>No</v>
      </c>
      <c r="AK9" s="4" t="str">
        <f t="shared" si="26"/>
        <v>No</v>
      </c>
      <c r="AL9" s="32" t="s">
        <v>160</v>
      </c>
      <c r="AM9" s="50">
        <v>0</v>
      </c>
      <c r="AN9" s="49">
        <v>0</v>
      </c>
      <c r="AO9" s="49">
        <v>0</v>
      </c>
      <c r="AP9" s="49">
        <v>0</v>
      </c>
      <c r="AQ9" s="53">
        <f t="shared" si="12"/>
        <v>0</v>
      </c>
      <c r="AR9" s="53">
        <v>0</v>
      </c>
      <c r="AS9" s="52">
        <v>0</v>
      </c>
      <c r="AT9" s="52">
        <v>0</v>
      </c>
      <c r="AU9" s="63">
        <v>0</v>
      </c>
      <c r="AV9" s="53">
        <f t="shared" si="13"/>
        <v>0</v>
      </c>
      <c r="AW9" s="53">
        <f t="shared" si="14"/>
        <v>0</v>
      </c>
      <c r="AX9" s="53">
        <f t="shared" si="15"/>
        <v>0</v>
      </c>
      <c r="AY9" s="53">
        <f t="shared" si="16"/>
        <v>0</v>
      </c>
      <c r="AZ9" s="64">
        <f t="shared" si="17"/>
        <v>0</v>
      </c>
      <c r="BA9" s="53">
        <f t="shared" si="18"/>
        <v>0</v>
      </c>
      <c r="BB9" s="54" t="str">
        <f t="shared" si="19"/>
        <v/>
      </c>
      <c r="BC9" s="54" t="str">
        <f t="shared" si="20"/>
        <v/>
      </c>
      <c r="BD9" s="54" t="str">
        <f t="shared" si="21"/>
        <v/>
      </c>
      <c r="BE9" s="65" t="str">
        <f t="shared" si="22"/>
        <v/>
      </c>
      <c r="BF9" s="54" t="str">
        <f t="shared" si="23"/>
        <v/>
      </c>
      <c r="BG9" s="85" t="str">
        <f t="shared" si="24"/>
        <v>No</v>
      </c>
      <c r="BH9" s="89" t="s">
        <v>161</v>
      </c>
      <c r="BI9" s="89" t="s">
        <v>161</v>
      </c>
      <c r="BJ9" s="89" t="s">
        <v>161</v>
      </c>
      <c r="BK9" s="89" t="s">
        <v>161</v>
      </c>
      <c r="BL9" s="89" t="s">
        <v>161</v>
      </c>
      <c r="BM9" s="60" t="s">
        <v>161</v>
      </c>
    </row>
    <row r="10" spans="1:65" ht="57" x14ac:dyDescent="0.25">
      <c r="C10" s="32" t="s">
        <v>156</v>
      </c>
      <c r="D10" s="56" t="s">
        <v>4</v>
      </c>
      <c r="E10" s="98" t="s">
        <v>26</v>
      </c>
      <c r="F10" s="27" t="s">
        <v>363</v>
      </c>
      <c r="G10" s="27" t="s">
        <v>360</v>
      </c>
      <c r="H10" s="27" t="s">
        <v>361</v>
      </c>
      <c r="I10" s="118" t="s">
        <v>362</v>
      </c>
      <c r="J10" s="32" t="s">
        <v>161</v>
      </c>
      <c r="K10" s="85" t="s">
        <v>161</v>
      </c>
      <c r="L10" s="49" t="s">
        <v>8</v>
      </c>
      <c r="M10" s="49" t="s">
        <v>1</v>
      </c>
      <c r="N10" s="85" t="s">
        <v>158</v>
      </c>
      <c r="O10" s="85" t="s">
        <v>159</v>
      </c>
      <c r="P10" s="86">
        <v>4194</v>
      </c>
      <c r="Q10" s="72">
        <v>4271.9357041153144</v>
      </c>
      <c r="R10" s="72">
        <v>4535.5166934940999</v>
      </c>
      <c r="S10" s="71">
        <v>4695.0860597437186</v>
      </c>
      <c r="T10" s="96">
        <f t="shared" si="0"/>
        <v>17696.538457353134</v>
      </c>
      <c r="U10" s="87">
        <v>6467</v>
      </c>
      <c r="V10" s="72">
        <v>3513.5253616999998</v>
      </c>
      <c r="W10" s="70">
        <v>2836.4853274250004</v>
      </c>
      <c r="X10" s="72">
        <v>1686.1327753749999</v>
      </c>
      <c r="Y10" s="70">
        <f t="shared" si="1"/>
        <v>14503.143464499999</v>
      </c>
      <c r="Z10" s="70">
        <f t="shared" si="2"/>
        <v>2273</v>
      </c>
      <c r="AA10" s="70">
        <f t="shared" si="3"/>
        <v>-758.41034241531452</v>
      </c>
      <c r="AB10" s="70">
        <f t="shared" si="4"/>
        <v>-1699.0313660690995</v>
      </c>
      <c r="AC10" s="70">
        <f t="shared" si="5"/>
        <v>-3008.9532843687184</v>
      </c>
      <c r="AD10" s="70">
        <f t="shared" si="6"/>
        <v>-3193.3949928531324</v>
      </c>
      <c r="AE10" s="88">
        <f t="shared" si="7"/>
        <v>0.5419647114926085</v>
      </c>
      <c r="AF10" s="88">
        <f t="shared" si="8"/>
        <v>-0.17753318283435532</v>
      </c>
      <c r="AG10" s="88">
        <f t="shared" si="9"/>
        <v>-0.37460591171591279</v>
      </c>
      <c r="AH10" s="69">
        <f t="shared" si="10"/>
        <v>-0.64087287135541071</v>
      </c>
      <c r="AI10" s="67">
        <f t="shared" si="11"/>
        <v>-0.18045308694403095</v>
      </c>
      <c r="AJ10" s="4" t="str">
        <f t="shared" si="25"/>
        <v>No</v>
      </c>
      <c r="AK10" s="4" t="str">
        <f t="shared" si="26"/>
        <v>No</v>
      </c>
      <c r="AL10" s="32" t="s">
        <v>160</v>
      </c>
      <c r="AM10" s="50">
        <v>0</v>
      </c>
      <c r="AN10" s="49">
        <v>0</v>
      </c>
      <c r="AO10" s="49">
        <v>0</v>
      </c>
      <c r="AP10" s="49">
        <v>0</v>
      </c>
      <c r="AQ10" s="53">
        <f t="shared" si="12"/>
        <v>0</v>
      </c>
      <c r="AR10" s="53">
        <v>0</v>
      </c>
      <c r="AS10" s="52">
        <v>0</v>
      </c>
      <c r="AT10" s="52">
        <v>0</v>
      </c>
      <c r="AU10" s="63">
        <v>0</v>
      </c>
      <c r="AV10" s="53">
        <f t="shared" si="13"/>
        <v>0</v>
      </c>
      <c r="AW10" s="53">
        <f t="shared" si="14"/>
        <v>0</v>
      </c>
      <c r="AX10" s="53">
        <f t="shared" si="15"/>
        <v>0</v>
      </c>
      <c r="AY10" s="53">
        <f t="shared" si="16"/>
        <v>0</v>
      </c>
      <c r="AZ10" s="64">
        <f t="shared" si="17"/>
        <v>0</v>
      </c>
      <c r="BA10" s="53">
        <f t="shared" si="18"/>
        <v>0</v>
      </c>
      <c r="BB10" s="54" t="str">
        <f t="shared" si="19"/>
        <v/>
      </c>
      <c r="BC10" s="54" t="str">
        <f t="shared" si="20"/>
        <v/>
      </c>
      <c r="BD10" s="54" t="str">
        <f t="shared" si="21"/>
        <v/>
      </c>
      <c r="BE10" s="65" t="str">
        <f t="shared" si="22"/>
        <v/>
      </c>
      <c r="BF10" s="54" t="str">
        <f t="shared" si="23"/>
        <v/>
      </c>
      <c r="BG10" s="85" t="str">
        <f t="shared" si="24"/>
        <v>No</v>
      </c>
      <c r="BH10" s="90" t="s">
        <v>165</v>
      </c>
      <c r="BI10" s="90" t="s">
        <v>165</v>
      </c>
      <c r="BJ10" s="90" t="s">
        <v>165</v>
      </c>
      <c r="BK10" s="90" t="s">
        <v>166</v>
      </c>
      <c r="BL10" s="95" t="s">
        <v>461</v>
      </c>
      <c r="BM10" s="60" t="s">
        <v>161</v>
      </c>
    </row>
    <row r="11" spans="1:65" ht="120" x14ac:dyDescent="0.25">
      <c r="C11" s="32" t="s">
        <v>156</v>
      </c>
      <c r="D11" s="3" t="s">
        <v>3</v>
      </c>
      <c r="E11" s="26" t="s">
        <v>31</v>
      </c>
      <c r="F11" s="27" t="s">
        <v>278</v>
      </c>
      <c r="G11" s="27" t="s">
        <v>519</v>
      </c>
      <c r="H11" s="27" t="s">
        <v>279</v>
      </c>
      <c r="I11" s="118" t="s">
        <v>280</v>
      </c>
      <c r="J11" s="85" t="s">
        <v>161</v>
      </c>
      <c r="K11" s="2" t="s">
        <v>161</v>
      </c>
      <c r="L11" s="131" t="s">
        <v>161</v>
      </c>
      <c r="M11" s="4" t="s">
        <v>1</v>
      </c>
      <c r="N11" s="2" t="s">
        <v>158</v>
      </c>
      <c r="O11" s="2" t="s">
        <v>159</v>
      </c>
      <c r="P11" s="5">
        <v>5667</v>
      </c>
      <c r="Q11" s="28">
        <v>5875.5000105866438</v>
      </c>
      <c r="R11" s="28">
        <v>6363.0285947691855</v>
      </c>
      <c r="S11" s="59">
        <v>6595.3422553856453</v>
      </c>
      <c r="T11" s="29">
        <f t="shared" si="0"/>
        <v>24500.870860741474</v>
      </c>
      <c r="U11" s="6">
        <v>6133</v>
      </c>
      <c r="V11" s="28">
        <v>5624.703770000001</v>
      </c>
      <c r="W11" s="29">
        <v>6605.2766700000002</v>
      </c>
      <c r="X11" s="28">
        <v>6175.5261300000011</v>
      </c>
      <c r="Y11" s="29">
        <f t="shared" si="1"/>
        <v>24538.506570000001</v>
      </c>
      <c r="Z11" s="29">
        <f t="shared" si="2"/>
        <v>466</v>
      </c>
      <c r="AA11" s="29">
        <f t="shared" si="3"/>
        <v>-250.79624058664285</v>
      </c>
      <c r="AB11" s="29">
        <f t="shared" si="4"/>
        <v>242.24807523081472</v>
      </c>
      <c r="AC11" s="104">
        <f t="shared" si="5"/>
        <v>-419.81612538564423</v>
      </c>
      <c r="AD11" s="29">
        <f t="shared" si="6"/>
        <v>37.63570925852764</v>
      </c>
      <c r="AE11" s="30">
        <f t="shared" si="7"/>
        <v>8.2230457031939291E-2</v>
      </c>
      <c r="AF11" s="30">
        <f t="shared" si="8"/>
        <v>-4.2685088951536214E-2</v>
      </c>
      <c r="AG11" s="30">
        <f t="shared" si="9"/>
        <v>3.8071190726686042E-2</v>
      </c>
      <c r="AH11" s="105">
        <f t="shared" si="10"/>
        <v>-6.3653425270360983E-2</v>
      </c>
      <c r="AI11" s="31">
        <f t="shared" si="11"/>
        <v>1.5360967972298707E-3</v>
      </c>
      <c r="AJ11" s="4" t="str">
        <f t="shared" si="25"/>
        <v>No</v>
      </c>
      <c r="AK11" s="4" t="str">
        <f t="shared" si="26"/>
        <v>No</v>
      </c>
      <c r="AL11" s="1" t="s">
        <v>167</v>
      </c>
      <c r="AM11" s="24">
        <v>0</v>
      </c>
      <c r="AN11" s="4">
        <v>0</v>
      </c>
      <c r="AO11" s="49">
        <v>0</v>
      </c>
      <c r="AP11" s="49">
        <v>0</v>
      </c>
      <c r="AQ11" s="8">
        <f t="shared" si="12"/>
        <v>0</v>
      </c>
      <c r="AR11" s="8">
        <v>0</v>
      </c>
      <c r="AS11" s="7">
        <v>0</v>
      </c>
      <c r="AT11" s="106">
        <v>0</v>
      </c>
      <c r="AU11" s="107">
        <v>0</v>
      </c>
      <c r="AV11" s="8">
        <f t="shared" si="13"/>
        <v>0</v>
      </c>
      <c r="AW11" s="8">
        <f t="shared" si="14"/>
        <v>0</v>
      </c>
      <c r="AX11" s="8">
        <f t="shared" si="15"/>
        <v>0</v>
      </c>
      <c r="AY11" s="108">
        <f t="shared" si="16"/>
        <v>0</v>
      </c>
      <c r="AZ11" s="109">
        <f t="shared" si="17"/>
        <v>0</v>
      </c>
      <c r="BA11" s="8">
        <f t="shared" si="18"/>
        <v>0</v>
      </c>
      <c r="BB11" s="22" t="str">
        <f t="shared" si="19"/>
        <v/>
      </c>
      <c r="BC11" s="22" t="str">
        <f t="shared" si="20"/>
        <v/>
      </c>
      <c r="BD11" s="110" t="str">
        <f t="shared" si="21"/>
        <v/>
      </c>
      <c r="BE11" s="111" t="str">
        <f t="shared" si="22"/>
        <v/>
      </c>
      <c r="BF11" s="22" t="str">
        <f t="shared" si="23"/>
        <v/>
      </c>
      <c r="BG11" s="2" t="str">
        <f t="shared" si="24"/>
        <v>No</v>
      </c>
      <c r="BH11" s="60" t="s">
        <v>165</v>
      </c>
      <c r="BI11" s="60" t="s">
        <v>165</v>
      </c>
      <c r="BJ11" s="60" t="s">
        <v>165</v>
      </c>
      <c r="BK11" s="60" t="s">
        <v>166</v>
      </c>
      <c r="BL11" s="61" t="s">
        <v>459</v>
      </c>
      <c r="BM11" s="61" t="s">
        <v>161</v>
      </c>
    </row>
    <row r="12" spans="1:65" ht="60" x14ac:dyDescent="0.25">
      <c r="C12" s="32" t="s">
        <v>156</v>
      </c>
      <c r="D12" s="56" t="s">
        <v>2</v>
      </c>
      <c r="E12" s="98" t="s">
        <v>32</v>
      </c>
      <c r="F12" s="27" t="s">
        <v>323</v>
      </c>
      <c r="G12" s="27" t="s">
        <v>324</v>
      </c>
      <c r="H12" s="27" t="s">
        <v>561</v>
      </c>
      <c r="I12" s="119" t="s">
        <v>294</v>
      </c>
      <c r="J12" s="85" t="s">
        <v>161</v>
      </c>
      <c r="K12" s="85" t="s">
        <v>161</v>
      </c>
      <c r="L12" s="49" t="s">
        <v>161</v>
      </c>
      <c r="M12" s="49" t="s">
        <v>1</v>
      </c>
      <c r="N12" s="85" t="s">
        <v>158</v>
      </c>
      <c r="O12" s="85" t="s">
        <v>159</v>
      </c>
      <c r="P12" s="86">
        <v>5178</v>
      </c>
      <c r="Q12" s="72">
        <v>5338.0668988086554</v>
      </c>
      <c r="R12" s="72">
        <v>5737.2859421724161</v>
      </c>
      <c r="S12" s="71">
        <v>5967.183953682309</v>
      </c>
      <c r="T12" s="70">
        <f t="shared" si="0"/>
        <v>22220.536794663381</v>
      </c>
      <c r="U12" s="87">
        <v>5606</v>
      </c>
      <c r="V12" s="72">
        <v>7071.4818200000072</v>
      </c>
      <c r="W12" s="70">
        <v>6161.0476900000031</v>
      </c>
      <c r="X12" s="72">
        <v>7032.1053099999999</v>
      </c>
      <c r="Y12" s="70">
        <f t="shared" si="1"/>
        <v>25870.63482000001</v>
      </c>
      <c r="Z12" s="70">
        <f t="shared" si="2"/>
        <v>428</v>
      </c>
      <c r="AA12" s="70">
        <f t="shared" si="3"/>
        <v>1733.4149211913518</v>
      </c>
      <c r="AB12" s="70">
        <f t="shared" si="4"/>
        <v>423.76174782758699</v>
      </c>
      <c r="AC12" s="70">
        <f t="shared" si="5"/>
        <v>1064.9213563176909</v>
      </c>
      <c r="AD12" s="70">
        <f t="shared" si="6"/>
        <v>3650.0980253366297</v>
      </c>
      <c r="AE12" s="88">
        <f t="shared" si="7"/>
        <v>8.2657396678254155E-2</v>
      </c>
      <c r="AF12" s="88">
        <f t="shared" si="8"/>
        <v>0.32472708829824026</v>
      </c>
      <c r="AG12" s="88">
        <f t="shared" si="9"/>
        <v>7.3861012349530922E-2</v>
      </c>
      <c r="AH12" s="69">
        <f t="shared" si="10"/>
        <v>0.17846296755449195</v>
      </c>
      <c r="AI12" s="67">
        <f t="shared" si="11"/>
        <v>0.16426686983607253</v>
      </c>
      <c r="AJ12" s="4" t="str">
        <f t="shared" si="25"/>
        <v>No</v>
      </c>
      <c r="AK12" s="4" t="str">
        <f t="shared" si="26"/>
        <v>No</v>
      </c>
      <c r="AL12" s="1" t="s">
        <v>168</v>
      </c>
      <c r="AM12" s="50">
        <v>0</v>
      </c>
      <c r="AN12" s="49">
        <v>0</v>
      </c>
      <c r="AO12" s="49">
        <v>0</v>
      </c>
      <c r="AP12" s="49">
        <v>0</v>
      </c>
      <c r="AQ12" s="53">
        <f t="shared" si="12"/>
        <v>0</v>
      </c>
      <c r="AR12" s="53">
        <v>0</v>
      </c>
      <c r="AS12" s="52">
        <v>0</v>
      </c>
      <c r="AT12" s="52">
        <v>0</v>
      </c>
      <c r="AU12" s="63">
        <v>0</v>
      </c>
      <c r="AV12" s="53">
        <f t="shared" si="13"/>
        <v>0</v>
      </c>
      <c r="AW12" s="53">
        <f t="shared" si="14"/>
        <v>0</v>
      </c>
      <c r="AX12" s="53">
        <f t="shared" si="15"/>
        <v>0</v>
      </c>
      <c r="AY12" s="53">
        <f t="shared" si="16"/>
        <v>0</v>
      </c>
      <c r="AZ12" s="64">
        <f t="shared" si="17"/>
        <v>0</v>
      </c>
      <c r="BA12" s="53">
        <f t="shared" si="18"/>
        <v>0</v>
      </c>
      <c r="BB12" s="54" t="str">
        <f t="shared" si="19"/>
        <v/>
      </c>
      <c r="BC12" s="54" t="str">
        <f t="shared" si="20"/>
        <v/>
      </c>
      <c r="BD12" s="54" t="str">
        <f t="shared" si="21"/>
        <v/>
      </c>
      <c r="BE12" s="65" t="str">
        <f t="shared" si="22"/>
        <v/>
      </c>
      <c r="BF12" s="54" t="str">
        <f t="shared" si="23"/>
        <v/>
      </c>
      <c r="BG12" s="85" t="str">
        <f t="shared" si="24"/>
        <v>No</v>
      </c>
      <c r="BH12" s="89" t="s">
        <v>165</v>
      </c>
      <c r="BI12" s="89" t="s">
        <v>165</v>
      </c>
      <c r="BJ12" s="89" t="s">
        <v>165</v>
      </c>
      <c r="BK12" s="89" t="s">
        <v>166</v>
      </c>
      <c r="BL12" s="90" t="s">
        <v>441</v>
      </c>
      <c r="BM12" s="90" t="s">
        <v>161</v>
      </c>
    </row>
    <row r="13" spans="1:65" ht="30" x14ac:dyDescent="0.25">
      <c r="C13" s="32" t="s">
        <v>156</v>
      </c>
      <c r="D13" s="56" t="s">
        <v>4</v>
      </c>
      <c r="E13" s="129" t="s">
        <v>34</v>
      </c>
      <c r="F13" s="27" t="s">
        <v>367</v>
      </c>
      <c r="G13" s="27" t="s">
        <v>364</v>
      </c>
      <c r="H13" s="27" t="s">
        <v>365</v>
      </c>
      <c r="I13" s="118" t="s">
        <v>366</v>
      </c>
      <c r="J13" s="32" t="s">
        <v>161</v>
      </c>
      <c r="K13" s="32" t="s">
        <v>169</v>
      </c>
      <c r="L13" s="130" t="s">
        <v>170</v>
      </c>
      <c r="M13" s="49" t="s">
        <v>155</v>
      </c>
      <c r="N13" s="85" t="s">
        <v>158</v>
      </c>
      <c r="O13" s="85" t="s">
        <v>159</v>
      </c>
      <c r="P13" s="86">
        <v>180</v>
      </c>
      <c r="Q13" s="72">
        <v>183.06112854787756</v>
      </c>
      <c r="R13" s="72">
        <v>194.22959188468951</v>
      </c>
      <c r="S13" s="72">
        <v>200.77752983640968</v>
      </c>
      <c r="T13" s="70">
        <f t="shared" si="0"/>
        <v>758.06825026897673</v>
      </c>
      <c r="U13" s="87">
        <v>117</v>
      </c>
      <c r="V13" s="72">
        <v>397.26089000000002</v>
      </c>
      <c r="W13" s="70">
        <v>814.27960000000007</v>
      </c>
      <c r="X13" s="72">
        <v>1120.8994000000002</v>
      </c>
      <c r="Y13" s="70">
        <f t="shared" si="1"/>
        <v>2449.4398900000006</v>
      </c>
      <c r="Z13" s="70">
        <f t="shared" si="2"/>
        <v>-63</v>
      </c>
      <c r="AA13" s="70">
        <f t="shared" si="3"/>
        <v>214.19976145212246</v>
      </c>
      <c r="AB13" s="70">
        <f t="shared" si="4"/>
        <v>620.05000811531056</v>
      </c>
      <c r="AC13" s="70">
        <f t="shared" si="5"/>
        <v>920.12187016359053</v>
      </c>
      <c r="AD13" s="70">
        <f t="shared" si="6"/>
        <v>1691.3716397310236</v>
      </c>
      <c r="AE13" s="88">
        <f t="shared" si="7"/>
        <v>-0.35</v>
      </c>
      <c r="AF13" s="88">
        <f t="shared" si="8"/>
        <v>1.1700996445900362</v>
      </c>
      <c r="AG13" s="88">
        <f t="shared" si="9"/>
        <v>3.1923560261786612</v>
      </c>
      <c r="AH13" s="69">
        <f t="shared" si="10"/>
        <v>4.582793059130128</v>
      </c>
      <c r="AI13" s="67">
        <f t="shared" si="11"/>
        <v>2.2311601087776642</v>
      </c>
      <c r="AJ13" s="4" t="str">
        <f t="shared" si="25"/>
        <v>No</v>
      </c>
      <c r="AK13" s="4" t="str">
        <f t="shared" si="26"/>
        <v>No</v>
      </c>
      <c r="AL13" s="32">
        <v>0</v>
      </c>
      <c r="AM13" s="50">
        <v>0</v>
      </c>
      <c r="AN13" s="49">
        <v>0</v>
      </c>
      <c r="AO13" s="49">
        <v>0</v>
      </c>
      <c r="AP13" s="49">
        <v>0</v>
      </c>
      <c r="AQ13" s="53">
        <f t="shared" si="12"/>
        <v>0</v>
      </c>
      <c r="AR13" s="53">
        <v>0</v>
      </c>
      <c r="AS13" s="52">
        <v>0</v>
      </c>
      <c r="AT13" s="52">
        <v>0</v>
      </c>
      <c r="AU13" s="63">
        <v>0</v>
      </c>
      <c r="AV13" s="53">
        <f t="shared" si="13"/>
        <v>0</v>
      </c>
      <c r="AW13" s="53">
        <f t="shared" si="14"/>
        <v>0</v>
      </c>
      <c r="AX13" s="53">
        <f t="shared" si="15"/>
        <v>0</v>
      </c>
      <c r="AY13" s="53">
        <f t="shared" si="16"/>
        <v>0</v>
      </c>
      <c r="AZ13" s="64">
        <f t="shared" si="17"/>
        <v>0</v>
      </c>
      <c r="BA13" s="53">
        <f t="shared" si="18"/>
        <v>0</v>
      </c>
      <c r="BB13" s="54" t="str">
        <f t="shared" si="19"/>
        <v/>
      </c>
      <c r="BC13" s="54" t="str">
        <f t="shared" si="20"/>
        <v/>
      </c>
      <c r="BD13" s="54" t="str">
        <f t="shared" si="21"/>
        <v/>
      </c>
      <c r="BE13" s="65" t="str">
        <f t="shared" si="22"/>
        <v/>
      </c>
      <c r="BF13" s="54" t="str">
        <f t="shared" si="23"/>
        <v/>
      </c>
      <c r="BG13" s="85" t="str">
        <f t="shared" si="24"/>
        <v>No</v>
      </c>
      <c r="BH13" s="89" t="s">
        <v>161</v>
      </c>
      <c r="BI13" s="89" t="s">
        <v>161</v>
      </c>
      <c r="BJ13" s="89" t="s">
        <v>161</v>
      </c>
      <c r="BK13" s="89" t="s">
        <v>161</v>
      </c>
      <c r="BL13" s="89" t="s">
        <v>161</v>
      </c>
      <c r="BM13" s="60" t="s">
        <v>161</v>
      </c>
    </row>
    <row r="14" spans="1:65" ht="30" x14ac:dyDescent="0.25">
      <c r="C14" s="32" t="s">
        <v>156</v>
      </c>
      <c r="D14" s="56" t="s">
        <v>4</v>
      </c>
      <c r="E14" s="129" t="s">
        <v>34</v>
      </c>
      <c r="F14" s="27" t="s">
        <v>367</v>
      </c>
      <c r="G14" s="27" t="s">
        <v>364</v>
      </c>
      <c r="H14" s="27" t="s">
        <v>365</v>
      </c>
      <c r="I14" s="118" t="s">
        <v>366</v>
      </c>
      <c r="J14" s="32" t="s">
        <v>161</v>
      </c>
      <c r="K14" s="32" t="s">
        <v>169</v>
      </c>
      <c r="L14" s="130" t="s">
        <v>171</v>
      </c>
      <c r="M14" s="49" t="s">
        <v>155</v>
      </c>
      <c r="N14" s="85" t="s">
        <v>158</v>
      </c>
      <c r="O14" s="85" t="s">
        <v>159</v>
      </c>
      <c r="P14" s="86">
        <v>2100</v>
      </c>
      <c r="Q14" s="72">
        <v>2135.7131663919049</v>
      </c>
      <c r="R14" s="72">
        <v>2266.011905321378</v>
      </c>
      <c r="S14" s="72">
        <v>2342.4045147581132</v>
      </c>
      <c r="T14" s="70">
        <f t="shared" si="0"/>
        <v>8844.1295864713957</v>
      </c>
      <c r="U14" s="87">
        <v>1363</v>
      </c>
      <c r="V14" s="72">
        <v>488.32979000000006</v>
      </c>
      <c r="W14" s="70">
        <v>814.27960000000007</v>
      </c>
      <c r="X14" s="72">
        <v>1120.8994000000002</v>
      </c>
      <c r="Y14" s="70">
        <f t="shared" si="1"/>
        <v>3786.5087900000003</v>
      </c>
      <c r="Z14" s="70">
        <f t="shared" si="2"/>
        <v>-737</v>
      </c>
      <c r="AA14" s="70">
        <f t="shared" si="3"/>
        <v>-1647.3833763919049</v>
      </c>
      <c r="AB14" s="70">
        <f t="shared" si="4"/>
        <v>-1451.7323053213779</v>
      </c>
      <c r="AC14" s="70">
        <f t="shared" si="5"/>
        <v>-1221.505114758113</v>
      </c>
      <c r="AD14" s="70">
        <f t="shared" si="6"/>
        <v>-5057.6207964713958</v>
      </c>
      <c r="AE14" s="88">
        <f t="shared" si="7"/>
        <v>-0.35095238095238096</v>
      </c>
      <c r="AF14" s="88">
        <f t="shared" si="8"/>
        <v>-0.771350480165373</v>
      </c>
      <c r="AG14" s="88">
        <f t="shared" si="9"/>
        <v>-0.64065519775611479</v>
      </c>
      <c r="AH14" s="69">
        <f t="shared" si="10"/>
        <v>-0.52147488064598901</v>
      </c>
      <c r="AI14" s="67">
        <f t="shared" si="11"/>
        <v>-0.57186190534881909</v>
      </c>
      <c r="AJ14" s="4" t="str">
        <f t="shared" si="25"/>
        <v>No</v>
      </c>
      <c r="AK14" s="4" t="str">
        <f t="shared" si="26"/>
        <v>No</v>
      </c>
      <c r="AL14" s="32">
        <v>0</v>
      </c>
      <c r="AM14" s="50">
        <v>0</v>
      </c>
      <c r="AN14" s="49">
        <v>0</v>
      </c>
      <c r="AO14" s="49">
        <v>0</v>
      </c>
      <c r="AP14" s="49">
        <v>0</v>
      </c>
      <c r="AQ14" s="53">
        <f t="shared" si="12"/>
        <v>0</v>
      </c>
      <c r="AR14" s="53">
        <v>0</v>
      </c>
      <c r="AS14" s="52">
        <v>0</v>
      </c>
      <c r="AT14" s="52">
        <v>0</v>
      </c>
      <c r="AU14" s="63">
        <v>0</v>
      </c>
      <c r="AV14" s="53">
        <f t="shared" si="13"/>
        <v>0</v>
      </c>
      <c r="AW14" s="53">
        <f t="shared" si="14"/>
        <v>0</v>
      </c>
      <c r="AX14" s="53">
        <f t="shared" si="15"/>
        <v>0</v>
      </c>
      <c r="AY14" s="53">
        <f t="shared" si="16"/>
        <v>0</v>
      </c>
      <c r="AZ14" s="64">
        <f t="shared" si="17"/>
        <v>0</v>
      </c>
      <c r="BA14" s="53">
        <f t="shared" si="18"/>
        <v>0</v>
      </c>
      <c r="BB14" s="54" t="str">
        <f t="shared" si="19"/>
        <v/>
      </c>
      <c r="BC14" s="54" t="str">
        <f t="shared" si="20"/>
        <v/>
      </c>
      <c r="BD14" s="54" t="str">
        <f t="shared" si="21"/>
        <v/>
      </c>
      <c r="BE14" s="65" t="str">
        <f t="shared" si="22"/>
        <v/>
      </c>
      <c r="BF14" s="54" t="str">
        <f t="shared" si="23"/>
        <v/>
      </c>
      <c r="BG14" s="85" t="str">
        <f t="shared" si="24"/>
        <v>No</v>
      </c>
      <c r="BH14" s="89" t="s">
        <v>161</v>
      </c>
      <c r="BI14" s="89" t="s">
        <v>161</v>
      </c>
      <c r="BJ14" s="89" t="s">
        <v>161</v>
      </c>
      <c r="BK14" s="89" t="s">
        <v>161</v>
      </c>
      <c r="BL14" s="89" t="s">
        <v>161</v>
      </c>
      <c r="BM14" s="60" t="s">
        <v>161</v>
      </c>
    </row>
    <row r="15" spans="1:65" ht="30" x14ac:dyDescent="0.25">
      <c r="C15" s="32" t="s">
        <v>156</v>
      </c>
      <c r="D15" s="56" t="s">
        <v>4</v>
      </c>
      <c r="E15" s="129" t="s">
        <v>34</v>
      </c>
      <c r="F15" s="27" t="s">
        <v>367</v>
      </c>
      <c r="G15" s="27" t="s">
        <v>364</v>
      </c>
      <c r="H15" s="27" t="s">
        <v>365</v>
      </c>
      <c r="I15" s="118" t="s">
        <v>366</v>
      </c>
      <c r="J15" s="32" t="s">
        <v>161</v>
      </c>
      <c r="K15" s="32" t="s">
        <v>169</v>
      </c>
      <c r="L15" s="130" t="s">
        <v>172</v>
      </c>
      <c r="M15" s="49" t="s">
        <v>155</v>
      </c>
      <c r="N15" s="85" t="s">
        <v>158</v>
      </c>
      <c r="O15" s="85" t="s">
        <v>159</v>
      </c>
      <c r="P15" s="86">
        <v>1089</v>
      </c>
      <c r="Q15" s="72">
        <v>1107.5198277146594</v>
      </c>
      <c r="R15" s="72">
        <v>1175.0890309023719</v>
      </c>
      <c r="S15" s="72">
        <v>1214.704055510279</v>
      </c>
      <c r="T15" s="70">
        <f t="shared" si="0"/>
        <v>4586.3129141273093</v>
      </c>
      <c r="U15" s="87">
        <v>707</v>
      </c>
      <c r="V15" s="72">
        <v>488.32979000000006</v>
      </c>
      <c r="W15" s="70">
        <v>814.27960000000007</v>
      </c>
      <c r="X15" s="72">
        <v>1120.8994000000002</v>
      </c>
      <c r="Y15" s="70">
        <f t="shared" si="1"/>
        <v>3130.5087900000003</v>
      </c>
      <c r="Z15" s="70">
        <f t="shared" si="2"/>
        <v>-382</v>
      </c>
      <c r="AA15" s="70">
        <f t="shared" si="3"/>
        <v>-619.19003771465941</v>
      </c>
      <c r="AB15" s="70">
        <f t="shared" si="4"/>
        <v>-360.80943090237179</v>
      </c>
      <c r="AC15" s="70">
        <f t="shared" si="5"/>
        <v>-93.804655510278735</v>
      </c>
      <c r="AD15" s="70">
        <f t="shared" si="6"/>
        <v>-1455.8041241273099</v>
      </c>
      <c r="AE15" s="88">
        <f t="shared" si="7"/>
        <v>-0.35078053259871439</v>
      </c>
      <c r="AF15" s="88">
        <f t="shared" si="8"/>
        <v>-0.55907806092496171</v>
      </c>
      <c r="AG15" s="88">
        <f t="shared" si="9"/>
        <v>-0.30704859071427104</v>
      </c>
      <c r="AH15" s="69">
        <f t="shared" si="10"/>
        <v>-7.722428774708652E-2</v>
      </c>
      <c r="AI15" s="67">
        <f t="shared" si="11"/>
        <v>-0.31742363667401935</v>
      </c>
      <c r="AJ15" s="4" t="str">
        <f t="shared" si="25"/>
        <v>No</v>
      </c>
      <c r="AK15" s="4" t="str">
        <f t="shared" si="26"/>
        <v>No</v>
      </c>
      <c r="AL15" s="32">
        <v>0</v>
      </c>
      <c r="AM15" s="50">
        <v>0</v>
      </c>
      <c r="AN15" s="49">
        <v>0</v>
      </c>
      <c r="AO15" s="49">
        <v>0</v>
      </c>
      <c r="AP15" s="49">
        <v>0</v>
      </c>
      <c r="AQ15" s="53">
        <f t="shared" si="12"/>
        <v>0</v>
      </c>
      <c r="AR15" s="53">
        <v>0</v>
      </c>
      <c r="AS15" s="52">
        <v>0</v>
      </c>
      <c r="AT15" s="52">
        <v>0</v>
      </c>
      <c r="AU15" s="63">
        <v>0</v>
      </c>
      <c r="AV15" s="53">
        <f t="shared" si="13"/>
        <v>0</v>
      </c>
      <c r="AW15" s="53">
        <f t="shared" si="14"/>
        <v>0</v>
      </c>
      <c r="AX15" s="53">
        <f t="shared" si="15"/>
        <v>0</v>
      </c>
      <c r="AY15" s="53">
        <f t="shared" si="16"/>
        <v>0</v>
      </c>
      <c r="AZ15" s="64">
        <f t="shared" si="17"/>
        <v>0</v>
      </c>
      <c r="BA15" s="53">
        <f t="shared" si="18"/>
        <v>0</v>
      </c>
      <c r="BB15" s="54" t="str">
        <f t="shared" si="19"/>
        <v/>
      </c>
      <c r="BC15" s="54" t="str">
        <f t="shared" si="20"/>
        <v/>
      </c>
      <c r="BD15" s="54" t="str">
        <f t="shared" si="21"/>
        <v/>
      </c>
      <c r="BE15" s="65" t="str">
        <f t="shared" si="22"/>
        <v/>
      </c>
      <c r="BF15" s="54" t="str">
        <f t="shared" si="23"/>
        <v/>
      </c>
      <c r="BG15" s="85" t="str">
        <f t="shared" si="24"/>
        <v>No</v>
      </c>
      <c r="BH15" s="89" t="s">
        <v>161</v>
      </c>
      <c r="BI15" s="89" t="s">
        <v>161</v>
      </c>
      <c r="BJ15" s="89" t="s">
        <v>161</v>
      </c>
      <c r="BK15" s="89" t="s">
        <v>161</v>
      </c>
      <c r="BL15" s="89" t="s">
        <v>161</v>
      </c>
      <c r="BM15" s="60" t="s">
        <v>161</v>
      </c>
    </row>
    <row r="16" spans="1:65" ht="30" x14ac:dyDescent="0.25">
      <c r="C16" s="32" t="s">
        <v>156</v>
      </c>
      <c r="D16" s="56" t="s">
        <v>4</v>
      </c>
      <c r="E16" s="129" t="s">
        <v>34</v>
      </c>
      <c r="F16" s="27" t="s">
        <v>367</v>
      </c>
      <c r="G16" s="27" t="s">
        <v>364</v>
      </c>
      <c r="H16" s="27" t="s">
        <v>365</v>
      </c>
      <c r="I16" s="118" t="s">
        <v>366</v>
      </c>
      <c r="J16" s="32" t="s">
        <v>161</v>
      </c>
      <c r="K16" s="32" t="s">
        <v>169</v>
      </c>
      <c r="L16" s="130" t="s">
        <v>162</v>
      </c>
      <c r="M16" s="49" t="s">
        <v>155</v>
      </c>
      <c r="N16" s="85" t="s">
        <v>158</v>
      </c>
      <c r="O16" s="85" t="s">
        <v>159</v>
      </c>
      <c r="P16" s="86">
        <v>0</v>
      </c>
      <c r="Q16" s="72">
        <v>0</v>
      </c>
      <c r="R16" s="72"/>
      <c r="S16" s="72">
        <v>0</v>
      </c>
      <c r="T16" s="70">
        <f t="shared" si="0"/>
        <v>0</v>
      </c>
      <c r="U16" s="87">
        <v>528</v>
      </c>
      <c r="V16" s="72">
        <v>0</v>
      </c>
      <c r="W16" s="70">
        <v>0</v>
      </c>
      <c r="X16" s="72">
        <v>0</v>
      </c>
      <c r="Y16" s="70">
        <f t="shared" si="1"/>
        <v>528</v>
      </c>
      <c r="Z16" s="70">
        <f t="shared" si="2"/>
        <v>528</v>
      </c>
      <c r="AA16" s="70">
        <f t="shared" si="3"/>
        <v>0</v>
      </c>
      <c r="AB16" s="70">
        <f t="shared" si="4"/>
        <v>0</v>
      </c>
      <c r="AC16" s="70">
        <f t="shared" si="5"/>
        <v>0</v>
      </c>
      <c r="AD16" s="70">
        <f t="shared" si="6"/>
        <v>528</v>
      </c>
      <c r="AE16" s="88" t="str">
        <f t="shared" si="7"/>
        <v/>
      </c>
      <c r="AF16" s="88" t="str">
        <f t="shared" si="8"/>
        <v/>
      </c>
      <c r="AG16" s="88" t="str">
        <f t="shared" si="9"/>
        <v/>
      </c>
      <c r="AH16" s="69" t="str">
        <f t="shared" si="10"/>
        <v/>
      </c>
      <c r="AI16" s="67" t="str">
        <f t="shared" si="11"/>
        <v/>
      </c>
      <c r="AJ16" s="4" t="str">
        <f t="shared" si="25"/>
        <v>No</v>
      </c>
      <c r="AK16" s="4" t="str">
        <f t="shared" si="26"/>
        <v>No</v>
      </c>
      <c r="AL16" s="32">
        <v>0</v>
      </c>
      <c r="AM16" s="50">
        <v>0</v>
      </c>
      <c r="AN16" s="49">
        <v>0</v>
      </c>
      <c r="AO16" s="49">
        <v>0</v>
      </c>
      <c r="AP16" s="49">
        <v>0</v>
      </c>
      <c r="AQ16" s="53">
        <f t="shared" si="12"/>
        <v>0</v>
      </c>
      <c r="AR16" s="53">
        <v>0</v>
      </c>
      <c r="AS16" s="52">
        <v>0</v>
      </c>
      <c r="AT16" s="52">
        <v>0</v>
      </c>
      <c r="AU16" s="63">
        <v>0</v>
      </c>
      <c r="AV16" s="53">
        <f t="shared" si="13"/>
        <v>0</v>
      </c>
      <c r="AW16" s="53">
        <f t="shared" si="14"/>
        <v>0</v>
      </c>
      <c r="AX16" s="53">
        <f t="shared" si="15"/>
        <v>0</v>
      </c>
      <c r="AY16" s="53">
        <f t="shared" si="16"/>
        <v>0</v>
      </c>
      <c r="AZ16" s="64">
        <f t="shared" si="17"/>
        <v>0</v>
      </c>
      <c r="BA16" s="53">
        <f t="shared" si="18"/>
        <v>0</v>
      </c>
      <c r="BB16" s="54" t="str">
        <f t="shared" si="19"/>
        <v/>
      </c>
      <c r="BC16" s="54" t="str">
        <f t="shared" si="20"/>
        <v/>
      </c>
      <c r="BD16" s="54" t="str">
        <f t="shared" si="21"/>
        <v/>
      </c>
      <c r="BE16" s="65" t="str">
        <f t="shared" si="22"/>
        <v/>
      </c>
      <c r="BF16" s="54" t="str">
        <f t="shared" si="23"/>
        <v/>
      </c>
      <c r="BG16" s="85" t="str">
        <f t="shared" si="24"/>
        <v>No</v>
      </c>
      <c r="BH16" s="89" t="s">
        <v>161</v>
      </c>
      <c r="BI16" s="89" t="s">
        <v>161</v>
      </c>
      <c r="BJ16" s="89" t="s">
        <v>161</v>
      </c>
      <c r="BK16" s="89" t="s">
        <v>161</v>
      </c>
      <c r="BL16" s="89" t="s">
        <v>161</v>
      </c>
      <c r="BM16" s="60" t="s">
        <v>161</v>
      </c>
    </row>
    <row r="17" spans="3:65" ht="30" x14ac:dyDescent="0.25">
      <c r="C17" s="32" t="s">
        <v>156</v>
      </c>
      <c r="D17" s="56" t="s">
        <v>4</v>
      </c>
      <c r="E17" s="129" t="s">
        <v>34</v>
      </c>
      <c r="F17" s="27" t="s">
        <v>367</v>
      </c>
      <c r="G17" s="27" t="s">
        <v>364</v>
      </c>
      <c r="H17" s="27" t="s">
        <v>365</v>
      </c>
      <c r="I17" s="118" t="s">
        <v>366</v>
      </c>
      <c r="J17" s="32" t="s">
        <v>161</v>
      </c>
      <c r="K17" s="32" t="s">
        <v>169</v>
      </c>
      <c r="L17" s="130" t="s">
        <v>173</v>
      </c>
      <c r="M17" s="49" t="s">
        <v>155</v>
      </c>
      <c r="N17" s="85" t="s">
        <v>158</v>
      </c>
      <c r="O17" s="85" t="s">
        <v>159</v>
      </c>
      <c r="P17" s="86">
        <v>2496</v>
      </c>
      <c r="Q17" s="72">
        <v>2538.4476491972355</v>
      </c>
      <c r="R17" s="72">
        <v>2693.3170074676946</v>
      </c>
      <c r="S17" s="72">
        <v>2784.1150803982141</v>
      </c>
      <c r="T17" s="70">
        <f t="shared" si="0"/>
        <v>10511.879737063144</v>
      </c>
      <c r="U17" s="87">
        <v>1620</v>
      </c>
      <c r="V17" s="72">
        <v>877.3443400000001</v>
      </c>
      <c r="W17" s="70">
        <v>1424.9892999999997</v>
      </c>
      <c r="X17" s="72">
        <v>1961.57395</v>
      </c>
      <c r="Y17" s="70">
        <f t="shared" si="1"/>
        <v>5883.9075899999998</v>
      </c>
      <c r="Z17" s="70">
        <f t="shared" si="2"/>
        <v>-876</v>
      </c>
      <c r="AA17" s="70">
        <f t="shared" si="3"/>
        <v>-1661.1033091972354</v>
      </c>
      <c r="AB17" s="70">
        <f t="shared" si="4"/>
        <v>-1268.3277074676948</v>
      </c>
      <c r="AC17" s="70">
        <f t="shared" si="5"/>
        <v>-822.54113039821414</v>
      </c>
      <c r="AD17" s="70">
        <f t="shared" si="6"/>
        <v>-4627.9721470631448</v>
      </c>
      <c r="AE17" s="88">
        <f t="shared" si="7"/>
        <v>-0.35096153846153844</v>
      </c>
      <c r="AF17" s="88">
        <f t="shared" si="8"/>
        <v>-0.65437761134154038</v>
      </c>
      <c r="AG17" s="88">
        <f t="shared" si="9"/>
        <v>-0.47091660727312584</v>
      </c>
      <c r="AH17" s="69">
        <f t="shared" si="10"/>
        <v>-0.29544077979727962</v>
      </c>
      <c r="AI17" s="67">
        <f t="shared" si="11"/>
        <v>-0.44026113909443643</v>
      </c>
      <c r="AJ17" s="4" t="str">
        <f t="shared" si="25"/>
        <v>No</v>
      </c>
      <c r="AK17" s="4" t="str">
        <f t="shared" si="26"/>
        <v>No</v>
      </c>
      <c r="AL17" s="32">
        <v>0</v>
      </c>
      <c r="AM17" s="50">
        <v>0</v>
      </c>
      <c r="AN17" s="49">
        <v>0</v>
      </c>
      <c r="AO17" s="49">
        <v>0</v>
      </c>
      <c r="AP17" s="49">
        <v>0</v>
      </c>
      <c r="AQ17" s="53">
        <f t="shared" si="12"/>
        <v>0</v>
      </c>
      <c r="AR17" s="53">
        <v>0</v>
      </c>
      <c r="AS17" s="52">
        <v>0</v>
      </c>
      <c r="AT17" s="52">
        <v>0</v>
      </c>
      <c r="AU17" s="63">
        <v>0</v>
      </c>
      <c r="AV17" s="53">
        <f t="shared" si="13"/>
        <v>0</v>
      </c>
      <c r="AW17" s="53">
        <f t="shared" si="14"/>
        <v>0</v>
      </c>
      <c r="AX17" s="53">
        <f t="shared" si="15"/>
        <v>0</v>
      </c>
      <c r="AY17" s="53">
        <f t="shared" si="16"/>
        <v>0</v>
      </c>
      <c r="AZ17" s="64">
        <f t="shared" si="17"/>
        <v>0</v>
      </c>
      <c r="BA17" s="53">
        <f t="shared" si="18"/>
        <v>0</v>
      </c>
      <c r="BB17" s="54" t="str">
        <f t="shared" si="19"/>
        <v/>
      </c>
      <c r="BC17" s="54" t="str">
        <f t="shared" si="20"/>
        <v/>
      </c>
      <c r="BD17" s="54" t="str">
        <f t="shared" si="21"/>
        <v/>
      </c>
      <c r="BE17" s="65" t="str">
        <f t="shared" si="22"/>
        <v/>
      </c>
      <c r="BF17" s="54" t="str">
        <f t="shared" si="23"/>
        <v/>
      </c>
      <c r="BG17" s="85" t="str">
        <f t="shared" si="24"/>
        <v>No</v>
      </c>
      <c r="BH17" s="89" t="s">
        <v>161</v>
      </c>
      <c r="BI17" s="89" t="s">
        <v>161</v>
      </c>
      <c r="BJ17" s="89" t="s">
        <v>161</v>
      </c>
      <c r="BK17" s="89" t="s">
        <v>161</v>
      </c>
      <c r="BL17" s="89" t="s">
        <v>161</v>
      </c>
      <c r="BM17" s="60" t="s">
        <v>161</v>
      </c>
    </row>
    <row r="18" spans="3:65" ht="30" x14ac:dyDescent="0.25">
      <c r="C18" s="32" t="s">
        <v>156</v>
      </c>
      <c r="D18" s="56" t="s">
        <v>4</v>
      </c>
      <c r="E18" s="129" t="s">
        <v>34</v>
      </c>
      <c r="F18" s="27" t="s">
        <v>367</v>
      </c>
      <c r="G18" s="27" t="s">
        <v>364</v>
      </c>
      <c r="H18" s="27" t="s">
        <v>365</v>
      </c>
      <c r="I18" s="118" t="s">
        <v>366</v>
      </c>
      <c r="J18" s="32" t="s">
        <v>161</v>
      </c>
      <c r="K18" s="32" t="s">
        <v>169</v>
      </c>
      <c r="L18" s="130" t="s">
        <v>174</v>
      </c>
      <c r="M18" s="49" t="s">
        <v>155</v>
      </c>
      <c r="N18" s="85" t="s">
        <v>158</v>
      </c>
      <c r="O18" s="85" t="s">
        <v>159</v>
      </c>
      <c r="P18" s="86">
        <v>139</v>
      </c>
      <c r="Q18" s="72">
        <v>141.3638714897499</v>
      </c>
      <c r="R18" s="72">
        <v>149.98840706651023</v>
      </c>
      <c r="S18" s="72">
        <v>155.04487026256081</v>
      </c>
      <c r="T18" s="70">
        <f t="shared" si="0"/>
        <v>585.39714881882094</v>
      </c>
      <c r="U18" s="87">
        <v>90</v>
      </c>
      <c r="V18" s="72">
        <v>99.315219999999997</v>
      </c>
      <c r="W18" s="70">
        <v>203.56990000000002</v>
      </c>
      <c r="X18" s="72">
        <v>280.22485000000006</v>
      </c>
      <c r="Y18" s="70">
        <f t="shared" si="1"/>
        <v>673.10997000000009</v>
      </c>
      <c r="Z18" s="70">
        <f t="shared" si="2"/>
        <v>-49</v>
      </c>
      <c r="AA18" s="70">
        <f t="shared" si="3"/>
        <v>-42.048651489749901</v>
      </c>
      <c r="AB18" s="70">
        <f t="shared" si="4"/>
        <v>53.581492933489784</v>
      </c>
      <c r="AC18" s="70">
        <f t="shared" si="5"/>
        <v>125.17997973743925</v>
      </c>
      <c r="AD18" s="70">
        <f t="shared" si="6"/>
        <v>87.712821181179137</v>
      </c>
      <c r="AE18" s="88">
        <f t="shared" si="7"/>
        <v>-0.35251798561151076</v>
      </c>
      <c r="AF18" s="88">
        <f t="shared" si="8"/>
        <v>-0.29744977303340758</v>
      </c>
      <c r="AG18" s="88">
        <f t="shared" si="9"/>
        <v>0.35723756243194071</v>
      </c>
      <c r="AH18" s="69">
        <f t="shared" si="10"/>
        <v>0.80737904791982584</v>
      </c>
      <c r="AI18" s="67">
        <f t="shared" si="11"/>
        <v>0.14983472563568301</v>
      </c>
      <c r="AJ18" s="4" t="str">
        <f t="shared" si="25"/>
        <v>No</v>
      </c>
      <c r="AK18" s="4" t="str">
        <f t="shared" si="26"/>
        <v>No</v>
      </c>
      <c r="AL18" s="32">
        <v>0</v>
      </c>
      <c r="AM18" s="50">
        <v>0</v>
      </c>
      <c r="AN18" s="49">
        <v>0</v>
      </c>
      <c r="AO18" s="49">
        <v>0</v>
      </c>
      <c r="AP18" s="49">
        <v>0</v>
      </c>
      <c r="AQ18" s="53">
        <f t="shared" si="12"/>
        <v>0</v>
      </c>
      <c r="AR18" s="53">
        <v>0</v>
      </c>
      <c r="AS18" s="52">
        <v>0</v>
      </c>
      <c r="AT18" s="52">
        <v>0</v>
      </c>
      <c r="AU18" s="63">
        <v>0</v>
      </c>
      <c r="AV18" s="53">
        <f t="shared" si="13"/>
        <v>0</v>
      </c>
      <c r="AW18" s="53">
        <f t="shared" si="14"/>
        <v>0</v>
      </c>
      <c r="AX18" s="53">
        <f t="shared" si="15"/>
        <v>0</v>
      </c>
      <c r="AY18" s="53">
        <f t="shared" si="16"/>
        <v>0</v>
      </c>
      <c r="AZ18" s="64">
        <f t="shared" si="17"/>
        <v>0</v>
      </c>
      <c r="BA18" s="53">
        <f t="shared" si="18"/>
        <v>0</v>
      </c>
      <c r="BB18" s="54" t="str">
        <f t="shared" si="19"/>
        <v/>
      </c>
      <c r="BC18" s="54" t="str">
        <f t="shared" si="20"/>
        <v/>
      </c>
      <c r="BD18" s="54" t="str">
        <f t="shared" si="21"/>
        <v/>
      </c>
      <c r="BE18" s="65" t="str">
        <f t="shared" si="22"/>
        <v/>
      </c>
      <c r="BF18" s="54" t="str">
        <f t="shared" si="23"/>
        <v/>
      </c>
      <c r="BG18" s="85" t="str">
        <f t="shared" si="24"/>
        <v>No</v>
      </c>
      <c r="BH18" s="89" t="s">
        <v>161</v>
      </c>
      <c r="BI18" s="89" t="s">
        <v>161</v>
      </c>
      <c r="BJ18" s="89" t="s">
        <v>161</v>
      </c>
      <c r="BK18" s="89" t="s">
        <v>161</v>
      </c>
      <c r="BL18" s="89" t="s">
        <v>161</v>
      </c>
      <c r="BM18" s="60" t="s">
        <v>161</v>
      </c>
    </row>
    <row r="19" spans="3:65" ht="45" x14ac:dyDescent="0.25">
      <c r="C19" s="32" t="s">
        <v>156</v>
      </c>
      <c r="D19" s="56" t="s">
        <v>4</v>
      </c>
      <c r="E19" s="98" t="s">
        <v>34</v>
      </c>
      <c r="F19" s="27" t="s">
        <v>367</v>
      </c>
      <c r="G19" s="27" t="s">
        <v>364</v>
      </c>
      <c r="H19" s="27" t="s">
        <v>365</v>
      </c>
      <c r="I19" s="118" t="s">
        <v>366</v>
      </c>
      <c r="J19" s="32" t="s">
        <v>161</v>
      </c>
      <c r="K19" s="32" t="s">
        <v>161</v>
      </c>
      <c r="L19" s="49" t="s">
        <v>8</v>
      </c>
      <c r="M19" s="49" t="s">
        <v>1</v>
      </c>
      <c r="N19" s="85" t="s">
        <v>158</v>
      </c>
      <c r="O19" s="85" t="s">
        <v>159</v>
      </c>
      <c r="P19" s="86">
        <v>6004</v>
      </c>
      <c r="Q19" s="72">
        <v>6106.1056433414278</v>
      </c>
      <c r="R19" s="72">
        <v>6478.6359372361903</v>
      </c>
      <c r="S19" s="71">
        <v>6697.0460451768586</v>
      </c>
      <c r="T19" s="70">
        <f t="shared" si="0"/>
        <v>25285.787625754478</v>
      </c>
      <c r="U19" s="87">
        <v>4425</v>
      </c>
      <c r="V19" s="72">
        <v>2350.5800099999997</v>
      </c>
      <c r="W19" s="70">
        <v>4071.3982600000004</v>
      </c>
      <c r="X19" s="72">
        <v>5604.4965400000001</v>
      </c>
      <c r="Y19" s="70">
        <f t="shared" si="1"/>
        <v>16451.47481</v>
      </c>
      <c r="Z19" s="70">
        <f t="shared" si="2"/>
        <v>-1579</v>
      </c>
      <c r="AA19" s="70">
        <f t="shared" si="3"/>
        <v>-3755.5256333414281</v>
      </c>
      <c r="AB19" s="70">
        <f t="shared" si="4"/>
        <v>-2407.2376772361899</v>
      </c>
      <c r="AC19" s="70">
        <f t="shared" si="5"/>
        <v>-1092.5495051768585</v>
      </c>
      <c r="AD19" s="70">
        <f t="shared" si="6"/>
        <v>-8834.3128157544779</v>
      </c>
      <c r="AE19" s="88">
        <f t="shared" si="7"/>
        <v>-0.2629913391072618</v>
      </c>
      <c r="AF19" s="88">
        <f t="shared" si="8"/>
        <v>-0.61504432656463215</v>
      </c>
      <c r="AG19" s="88">
        <f t="shared" si="9"/>
        <v>-0.37156551171528346</v>
      </c>
      <c r="AH19" s="69">
        <f t="shared" si="10"/>
        <v>-0.16313901648678392</v>
      </c>
      <c r="AI19" s="67">
        <f t="shared" si="11"/>
        <v>-0.34937858952656925</v>
      </c>
      <c r="AJ19" s="4" t="str">
        <f t="shared" si="25"/>
        <v>No</v>
      </c>
      <c r="AK19" s="4" t="str">
        <f t="shared" si="26"/>
        <v>No</v>
      </c>
      <c r="AL19" s="32" t="s">
        <v>175</v>
      </c>
      <c r="AM19" s="50">
        <v>0</v>
      </c>
      <c r="AN19" s="49">
        <v>0</v>
      </c>
      <c r="AO19" s="49">
        <v>0</v>
      </c>
      <c r="AP19" s="49">
        <v>0</v>
      </c>
      <c r="AQ19" s="53">
        <f t="shared" si="12"/>
        <v>0</v>
      </c>
      <c r="AR19" s="53">
        <v>0</v>
      </c>
      <c r="AS19" s="52">
        <v>0</v>
      </c>
      <c r="AT19" s="52">
        <v>0</v>
      </c>
      <c r="AU19" s="63">
        <v>0</v>
      </c>
      <c r="AV19" s="53">
        <f t="shared" si="13"/>
        <v>0</v>
      </c>
      <c r="AW19" s="53">
        <f t="shared" si="14"/>
        <v>0</v>
      </c>
      <c r="AX19" s="53">
        <f t="shared" si="15"/>
        <v>0</v>
      </c>
      <c r="AY19" s="53">
        <f t="shared" si="16"/>
        <v>0</v>
      </c>
      <c r="AZ19" s="64">
        <f t="shared" si="17"/>
        <v>0</v>
      </c>
      <c r="BA19" s="53">
        <f t="shared" si="18"/>
        <v>0</v>
      </c>
      <c r="BB19" s="54" t="str">
        <f t="shared" si="19"/>
        <v/>
      </c>
      <c r="BC19" s="54" t="str">
        <f t="shared" si="20"/>
        <v/>
      </c>
      <c r="BD19" s="54" t="str">
        <f t="shared" si="21"/>
        <v/>
      </c>
      <c r="BE19" s="65" t="str">
        <f t="shared" si="22"/>
        <v/>
      </c>
      <c r="BF19" s="54" t="str">
        <f t="shared" si="23"/>
        <v/>
      </c>
      <c r="BG19" s="85" t="str">
        <f t="shared" si="24"/>
        <v>No</v>
      </c>
      <c r="BH19" s="90" t="s">
        <v>165</v>
      </c>
      <c r="BI19" s="90" t="s">
        <v>165</v>
      </c>
      <c r="BJ19" s="90" t="s">
        <v>165</v>
      </c>
      <c r="BK19" s="90" t="s">
        <v>166</v>
      </c>
      <c r="BL19" s="95" t="s">
        <v>461</v>
      </c>
      <c r="BM19" s="60" t="s">
        <v>161</v>
      </c>
    </row>
    <row r="20" spans="3:65" ht="30" x14ac:dyDescent="0.25">
      <c r="C20" s="32" t="s">
        <v>156</v>
      </c>
      <c r="D20" s="56" t="s">
        <v>4</v>
      </c>
      <c r="E20" s="129" t="s">
        <v>35</v>
      </c>
      <c r="F20" s="27" t="s">
        <v>370</v>
      </c>
      <c r="G20" s="27" t="s">
        <v>368</v>
      </c>
      <c r="H20" s="27" t="s">
        <v>369</v>
      </c>
      <c r="I20" s="118" t="s">
        <v>366</v>
      </c>
      <c r="J20" s="32" t="s">
        <v>161</v>
      </c>
      <c r="K20" s="32" t="s">
        <v>169</v>
      </c>
      <c r="L20" s="130" t="s">
        <v>170</v>
      </c>
      <c r="M20" s="49" t="s">
        <v>155</v>
      </c>
      <c r="N20" s="85" t="s">
        <v>158</v>
      </c>
      <c r="O20" s="85" t="s">
        <v>159</v>
      </c>
      <c r="P20" s="86">
        <v>3716</v>
      </c>
      <c r="Q20" s="72">
        <v>3815.4507235494984</v>
      </c>
      <c r="R20" s="72">
        <v>4063.285004183761</v>
      </c>
      <c r="S20" s="72">
        <v>4234.2625333750375</v>
      </c>
      <c r="T20" s="70">
        <f t="shared" si="0"/>
        <v>15828.998261108296</v>
      </c>
      <c r="U20" s="87">
        <v>1908</v>
      </c>
      <c r="V20" s="72">
        <v>3213.4967825000003</v>
      </c>
      <c r="W20" s="70">
        <v>3806.014916666667</v>
      </c>
      <c r="X20" s="72">
        <v>3807.8960999999999</v>
      </c>
      <c r="Y20" s="70">
        <f t="shared" si="1"/>
        <v>12735.407799166667</v>
      </c>
      <c r="Z20" s="70">
        <f t="shared" si="2"/>
        <v>-1808</v>
      </c>
      <c r="AA20" s="70">
        <f t="shared" si="3"/>
        <v>-601.9539410494981</v>
      </c>
      <c r="AB20" s="70">
        <f t="shared" si="4"/>
        <v>-257.270087517094</v>
      </c>
      <c r="AC20" s="70">
        <f t="shared" si="5"/>
        <v>-426.36643337503756</v>
      </c>
      <c r="AD20" s="70">
        <f t="shared" si="6"/>
        <v>-3093.5904619416297</v>
      </c>
      <c r="AE20" s="88">
        <f t="shared" si="7"/>
        <v>-0.48654467168998922</v>
      </c>
      <c r="AF20" s="88">
        <f t="shared" si="8"/>
        <v>-0.15776745256704633</v>
      </c>
      <c r="AG20" s="88">
        <f t="shared" si="9"/>
        <v>-6.3315786919252742E-2</v>
      </c>
      <c r="AH20" s="69">
        <f t="shared" si="10"/>
        <v>-0.10069437830421683</v>
      </c>
      <c r="AI20" s="67">
        <f t="shared" si="11"/>
        <v>-0.19543817055957061</v>
      </c>
      <c r="AJ20" s="4" t="str">
        <f t="shared" si="25"/>
        <v>No</v>
      </c>
      <c r="AK20" s="4" t="str">
        <f t="shared" si="26"/>
        <v>No</v>
      </c>
      <c r="AL20" s="32">
        <v>0</v>
      </c>
      <c r="AM20" s="50">
        <v>0</v>
      </c>
      <c r="AN20" s="49">
        <v>0</v>
      </c>
      <c r="AO20" s="49">
        <v>0</v>
      </c>
      <c r="AP20" s="49">
        <v>0</v>
      </c>
      <c r="AQ20" s="53">
        <f t="shared" si="12"/>
        <v>0</v>
      </c>
      <c r="AR20" s="53">
        <v>0</v>
      </c>
      <c r="AS20" s="52">
        <v>0</v>
      </c>
      <c r="AT20" s="52">
        <v>0</v>
      </c>
      <c r="AU20" s="63">
        <v>0</v>
      </c>
      <c r="AV20" s="53">
        <f t="shared" si="13"/>
        <v>0</v>
      </c>
      <c r="AW20" s="53">
        <f t="shared" si="14"/>
        <v>0</v>
      </c>
      <c r="AX20" s="53">
        <f t="shared" si="15"/>
        <v>0</v>
      </c>
      <c r="AY20" s="53">
        <f t="shared" si="16"/>
        <v>0</v>
      </c>
      <c r="AZ20" s="64">
        <f t="shared" si="17"/>
        <v>0</v>
      </c>
      <c r="BA20" s="53">
        <f t="shared" si="18"/>
        <v>0</v>
      </c>
      <c r="BB20" s="54" t="str">
        <f t="shared" si="19"/>
        <v/>
      </c>
      <c r="BC20" s="54" t="str">
        <f t="shared" si="20"/>
        <v/>
      </c>
      <c r="BD20" s="54" t="str">
        <f t="shared" si="21"/>
        <v/>
      </c>
      <c r="BE20" s="65" t="str">
        <f t="shared" si="22"/>
        <v/>
      </c>
      <c r="BF20" s="54" t="str">
        <f t="shared" si="23"/>
        <v/>
      </c>
      <c r="BG20" s="85" t="str">
        <f t="shared" si="24"/>
        <v>No</v>
      </c>
      <c r="BH20" s="89" t="s">
        <v>161</v>
      </c>
      <c r="BI20" s="89" t="s">
        <v>161</v>
      </c>
      <c r="BJ20" s="89" t="s">
        <v>161</v>
      </c>
      <c r="BK20" s="89" t="s">
        <v>161</v>
      </c>
      <c r="BL20" s="89" t="s">
        <v>161</v>
      </c>
      <c r="BM20" s="60" t="s">
        <v>161</v>
      </c>
    </row>
    <row r="21" spans="3:65" ht="30" x14ac:dyDescent="0.25">
      <c r="C21" s="32" t="s">
        <v>156</v>
      </c>
      <c r="D21" s="56" t="s">
        <v>4</v>
      </c>
      <c r="E21" s="129" t="s">
        <v>35</v>
      </c>
      <c r="F21" s="27" t="s">
        <v>370</v>
      </c>
      <c r="G21" s="27" t="s">
        <v>368</v>
      </c>
      <c r="H21" s="27" t="s">
        <v>369</v>
      </c>
      <c r="I21" s="118" t="s">
        <v>366</v>
      </c>
      <c r="J21" s="32" t="s">
        <v>161</v>
      </c>
      <c r="K21" s="32" t="s">
        <v>169</v>
      </c>
      <c r="L21" s="130" t="s">
        <v>171</v>
      </c>
      <c r="M21" s="49" t="s">
        <v>155</v>
      </c>
      <c r="N21" s="85" t="s">
        <v>158</v>
      </c>
      <c r="O21" s="85" t="s">
        <v>159</v>
      </c>
      <c r="P21" s="86">
        <v>4497</v>
      </c>
      <c r="Q21" s="72">
        <v>4617.3525037142344</v>
      </c>
      <c r="R21" s="72">
        <v>4917.2746673343308</v>
      </c>
      <c r="S21" s="72">
        <v>5124.1869248082739</v>
      </c>
      <c r="T21" s="70">
        <f t="shared" si="0"/>
        <v>19155.81409585684</v>
      </c>
      <c r="U21" s="87">
        <v>2396</v>
      </c>
      <c r="V21" s="72">
        <v>3239.930108</v>
      </c>
      <c r="W21" s="70">
        <v>3754.0113166666665</v>
      </c>
      <c r="X21" s="72">
        <v>3780.8906499999998</v>
      </c>
      <c r="Y21" s="70">
        <f t="shared" si="1"/>
        <v>13170.832074666667</v>
      </c>
      <c r="Z21" s="70">
        <f t="shared" si="2"/>
        <v>-2101</v>
      </c>
      <c r="AA21" s="70">
        <f t="shared" si="3"/>
        <v>-1377.4223957142344</v>
      </c>
      <c r="AB21" s="70">
        <f t="shared" si="4"/>
        <v>-1163.2633506676643</v>
      </c>
      <c r="AC21" s="70">
        <f t="shared" si="5"/>
        <v>-1343.2962748082741</v>
      </c>
      <c r="AD21" s="70">
        <f t="shared" si="6"/>
        <v>-5984.9820211901733</v>
      </c>
      <c r="AE21" s="88">
        <f t="shared" si="7"/>
        <v>-0.46720035579275071</v>
      </c>
      <c r="AF21" s="88">
        <f t="shared" si="8"/>
        <v>-0.29831432506100086</v>
      </c>
      <c r="AG21" s="88">
        <f t="shared" si="9"/>
        <v>-0.23656668162046618</v>
      </c>
      <c r="AH21" s="69">
        <f t="shared" si="10"/>
        <v>-0.26214817970531679</v>
      </c>
      <c r="AI21" s="67">
        <f t="shared" si="11"/>
        <v>-0.31243683986704845</v>
      </c>
      <c r="AJ21" s="4" t="str">
        <f t="shared" si="25"/>
        <v>No</v>
      </c>
      <c r="AK21" s="4" t="str">
        <f t="shared" si="26"/>
        <v>No</v>
      </c>
      <c r="AL21" s="32">
        <v>0</v>
      </c>
      <c r="AM21" s="50">
        <v>0</v>
      </c>
      <c r="AN21" s="49">
        <v>0</v>
      </c>
      <c r="AO21" s="49">
        <v>0</v>
      </c>
      <c r="AP21" s="49">
        <v>0</v>
      </c>
      <c r="AQ21" s="53">
        <f t="shared" si="12"/>
        <v>0</v>
      </c>
      <c r="AR21" s="53">
        <v>0</v>
      </c>
      <c r="AS21" s="52">
        <v>0</v>
      </c>
      <c r="AT21" s="52">
        <v>0</v>
      </c>
      <c r="AU21" s="63">
        <v>0</v>
      </c>
      <c r="AV21" s="53">
        <f t="shared" si="13"/>
        <v>0</v>
      </c>
      <c r="AW21" s="53">
        <f t="shared" si="14"/>
        <v>0</v>
      </c>
      <c r="AX21" s="53">
        <f t="shared" si="15"/>
        <v>0</v>
      </c>
      <c r="AY21" s="53">
        <f t="shared" si="16"/>
        <v>0</v>
      </c>
      <c r="AZ21" s="64">
        <f t="shared" si="17"/>
        <v>0</v>
      </c>
      <c r="BA21" s="53">
        <f t="shared" si="18"/>
        <v>0</v>
      </c>
      <c r="BB21" s="54" t="str">
        <f t="shared" si="19"/>
        <v/>
      </c>
      <c r="BC21" s="54" t="str">
        <f t="shared" si="20"/>
        <v/>
      </c>
      <c r="BD21" s="54" t="str">
        <f t="shared" si="21"/>
        <v/>
      </c>
      <c r="BE21" s="65" t="str">
        <f t="shared" si="22"/>
        <v/>
      </c>
      <c r="BF21" s="54" t="str">
        <f t="shared" si="23"/>
        <v/>
      </c>
      <c r="BG21" s="85" t="str">
        <f t="shared" si="24"/>
        <v>No</v>
      </c>
      <c r="BH21" s="89" t="s">
        <v>161</v>
      </c>
      <c r="BI21" s="89" t="s">
        <v>161</v>
      </c>
      <c r="BJ21" s="89" t="s">
        <v>161</v>
      </c>
      <c r="BK21" s="89" t="s">
        <v>161</v>
      </c>
      <c r="BL21" s="89" t="s">
        <v>161</v>
      </c>
      <c r="BM21" s="60" t="s">
        <v>161</v>
      </c>
    </row>
    <row r="22" spans="3:65" ht="30" x14ac:dyDescent="0.25">
      <c r="C22" s="32" t="s">
        <v>156</v>
      </c>
      <c r="D22" s="56" t="s">
        <v>4</v>
      </c>
      <c r="E22" s="129" t="s">
        <v>35</v>
      </c>
      <c r="F22" s="27" t="s">
        <v>370</v>
      </c>
      <c r="G22" s="27" t="s">
        <v>368</v>
      </c>
      <c r="H22" s="27" t="s">
        <v>369</v>
      </c>
      <c r="I22" s="118" t="s">
        <v>366</v>
      </c>
      <c r="J22" s="32" t="s">
        <v>161</v>
      </c>
      <c r="K22" s="32" t="s">
        <v>169</v>
      </c>
      <c r="L22" s="130" t="s">
        <v>172</v>
      </c>
      <c r="M22" s="49" t="s">
        <v>155</v>
      </c>
      <c r="N22" s="85" t="s">
        <v>158</v>
      </c>
      <c r="O22" s="85" t="s">
        <v>159</v>
      </c>
      <c r="P22" s="86">
        <v>3839</v>
      </c>
      <c r="Q22" s="72">
        <v>3941.7425532041239</v>
      </c>
      <c r="R22" s="72">
        <v>4197.7801752049136</v>
      </c>
      <c r="S22" s="72">
        <v>4374.4170790168919</v>
      </c>
      <c r="T22" s="70">
        <f t="shared" si="0"/>
        <v>16352.939807425928</v>
      </c>
      <c r="U22" s="87">
        <v>1955</v>
      </c>
      <c r="V22" s="72">
        <v>3090.2937560000005</v>
      </c>
      <c r="W22" s="70">
        <v>3653.7174166666668</v>
      </c>
      <c r="X22" s="72">
        <v>3635.7690499999999</v>
      </c>
      <c r="Y22" s="70">
        <f t="shared" si="1"/>
        <v>12334.780222666668</v>
      </c>
      <c r="Z22" s="70">
        <f t="shared" si="2"/>
        <v>-1884</v>
      </c>
      <c r="AA22" s="70">
        <f t="shared" si="3"/>
        <v>-851.44879720412337</v>
      </c>
      <c r="AB22" s="70">
        <f t="shared" si="4"/>
        <v>-544.06275853824673</v>
      </c>
      <c r="AC22" s="70">
        <f t="shared" si="5"/>
        <v>-738.648029016892</v>
      </c>
      <c r="AD22" s="70">
        <f t="shared" si="6"/>
        <v>-4018.1595847592621</v>
      </c>
      <c r="AE22" s="88">
        <f t="shared" si="7"/>
        <v>-0.49075280020838757</v>
      </c>
      <c r="AF22" s="88">
        <f t="shared" si="8"/>
        <v>-0.21600822116401444</v>
      </c>
      <c r="AG22" s="88">
        <f t="shared" si="9"/>
        <v>-0.12960725331732942</v>
      </c>
      <c r="AH22" s="69">
        <f t="shared" si="10"/>
        <v>-0.16885633346669723</v>
      </c>
      <c r="AI22" s="67">
        <f t="shared" si="11"/>
        <v>-0.24571481532235578</v>
      </c>
      <c r="AJ22" s="4" t="str">
        <f t="shared" si="25"/>
        <v>No</v>
      </c>
      <c r="AK22" s="4" t="str">
        <f t="shared" si="26"/>
        <v>No</v>
      </c>
      <c r="AL22" s="32">
        <v>0</v>
      </c>
      <c r="AM22" s="50">
        <v>0</v>
      </c>
      <c r="AN22" s="49">
        <v>0</v>
      </c>
      <c r="AO22" s="49">
        <v>0</v>
      </c>
      <c r="AP22" s="49">
        <v>0</v>
      </c>
      <c r="AQ22" s="53">
        <f t="shared" si="12"/>
        <v>0</v>
      </c>
      <c r="AR22" s="53">
        <v>0</v>
      </c>
      <c r="AS22" s="52">
        <v>0</v>
      </c>
      <c r="AT22" s="52">
        <v>0</v>
      </c>
      <c r="AU22" s="63">
        <v>0</v>
      </c>
      <c r="AV22" s="53">
        <f t="shared" si="13"/>
        <v>0</v>
      </c>
      <c r="AW22" s="53">
        <f t="shared" si="14"/>
        <v>0</v>
      </c>
      <c r="AX22" s="53">
        <f t="shared" si="15"/>
        <v>0</v>
      </c>
      <c r="AY22" s="53">
        <f t="shared" si="16"/>
        <v>0</v>
      </c>
      <c r="AZ22" s="64">
        <f t="shared" si="17"/>
        <v>0</v>
      </c>
      <c r="BA22" s="53">
        <f t="shared" si="18"/>
        <v>0</v>
      </c>
      <c r="BB22" s="54" t="str">
        <f t="shared" si="19"/>
        <v/>
      </c>
      <c r="BC22" s="54" t="str">
        <f t="shared" si="20"/>
        <v/>
      </c>
      <c r="BD22" s="54" t="str">
        <f t="shared" si="21"/>
        <v/>
      </c>
      <c r="BE22" s="65" t="str">
        <f t="shared" si="22"/>
        <v/>
      </c>
      <c r="BF22" s="54" t="str">
        <f t="shared" si="23"/>
        <v/>
      </c>
      <c r="BG22" s="85" t="str">
        <f t="shared" si="24"/>
        <v>No</v>
      </c>
      <c r="BH22" s="89" t="s">
        <v>161</v>
      </c>
      <c r="BI22" s="89" t="s">
        <v>161</v>
      </c>
      <c r="BJ22" s="89" t="s">
        <v>161</v>
      </c>
      <c r="BK22" s="89" t="s">
        <v>161</v>
      </c>
      <c r="BL22" s="89" t="s">
        <v>161</v>
      </c>
      <c r="BM22" s="60" t="s">
        <v>161</v>
      </c>
    </row>
    <row r="23" spans="3:65" ht="30" x14ac:dyDescent="0.25">
      <c r="C23" s="32" t="s">
        <v>156</v>
      </c>
      <c r="D23" s="56" t="s">
        <v>4</v>
      </c>
      <c r="E23" s="129" t="s">
        <v>35</v>
      </c>
      <c r="F23" s="27" t="s">
        <v>370</v>
      </c>
      <c r="G23" s="27" t="s">
        <v>368</v>
      </c>
      <c r="H23" s="27" t="s">
        <v>369</v>
      </c>
      <c r="I23" s="118" t="s">
        <v>366</v>
      </c>
      <c r="J23" s="32" t="s">
        <v>161</v>
      </c>
      <c r="K23" s="32" t="s">
        <v>169</v>
      </c>
      <c r="L23" s="130" t="s">
        <v>162</v>
      </c>
      <c r="M23" s="49" t="s">
        <v>155</v>
      </c>
      <c r="N23" s="85" t="s">
        <v>158</v>
      </c>
      <c r="O23" s="85" t="s">
        <v>159</v>
      </c>
      <c r="P23" s="86">
        <v>2859</v>
      </c>
      <c r="Q23" s="72">
        <v>2935.5149673380024</v>
      </c>
      <c r="R23" s="72">
        <v>3126.1926337355685</v>
      </c>
      <c r="S23" s="72">
        <v>3257.7385852850466</v>
      </c>
      <c r="T23" s="70">
        <f t="shared" si="0"/>
        <v>12178.446186358618</v>
      </c>
      <c r="U23" s="87">
        <v>7003</v>
      </c>
      <c r="V23" s="72">
        <v>2593.5624147999984</v>
      </c>
      <c r="W23" s="70">
        <v>158.08039299999882</v>
      </c>
      <c r="X23" s="72">
        <v>3.4111800000055155</v>
      </c>
      <c r="Y23" s="70">
        <f t="shared" si="1"/>
        <v>9758.0539878000018</v>
      </c>
      <c r="Z23" s="70">
        <f t="shared" si="2"/>
        <v>4144</v>
      </c>
      <c r="AA23" s="70">
        <f t="shared" si="3"/>
        <v>-341.95255253800406</v>
      </c>
      <c r="AB23" s="70">
        <f t="shared" si="4"/>
        <v>-2968.1122407355697</v>
      </c>
      <c r="AC23" s="70">
        <f t="shared" si="5"/>
        <v>-3254.3274052850411</v>
      </c>
      <c r="AD23" s="70">
        <f t="shared" si="6"/>
        <v>-2420.3921985586148</v>
      </c>
      <c r="AE23" s="88">
        <f t="shared" si="7"/>
        <v>1.4494578523959427</v>
      </c>
      <c r="AF23" s="88">
        <f t="shared" si="8"/>
        <v>-0.11648809709462837</v>
      </c>
      <c r="AG23" s="88">
        <f t="shared" si="9"/>
        <v>-0.94943357255272387</v>
      </c>
      <c r="AH23" s="69">
        <f t="shared" si="10"/>
        <v>-0.99895289940837684</v>
      </c>
      <c r="AI23" s="67">
        <f t="shared" si="11"/>
        <v>-0.19874392525294043</v>
      </c>
      <c r="AJ23" s="4" t="str">
        <f t="shared" si="25"/>
        <v>No</v>
      </c>
      <c r="AK23" s="4" t="str">
        <f t="shared" si="26"/>
        <v>No</v>
      </c>
      <c r="AL23" s="32">
        <v>0</v>
      </c>
      <c r="AM23" s="50">
        <v>0</v>
      </c>
      <c r="AN23" s="49">
        <v>0</v>
      </c>
      <c r="AO23" s="49">
        <v>0</v>
      </c>
      <c r="AP23" s="49">
        <v>0</v>
      </c>
      <c r="AQ23" s="53">
        <f t="shared" si="12"/>
        <v>0</v>
      </c>
      <c r="AR23" s="53">
        <v>0</v>
      </c>
      <c r="AS23" s="52">
        <v>0</v>
      </c>
      <c r="AT23" s="52">
        <v>0</v>
      </c>
      <c r="AU23" s="63">
        <v>0</v>
      </c>
      <c r="AV23" s="53">
        <f t="shared" si="13"/>
        <v>0</v>
      </c>
      <c r="AW23" s="53">
        <f t="shared" si="14"/>
        <v>0</v>
      </c>
      <c r="AX23" s="53">
        <f t="shared" si="15"/>
        <v>0</v>
      </c>
      <c r="AY23" s="53">
        <f t="shared" si="16"/>
        <v>0</v>
      </c>
      <c r="AZ23" s="64">
        <f t="shared" si="17"/>
        <v>0</v>
      </c>
      <c r="BA23" s="53">
        <f t="shared" si="18"/>
        <v>0</v>
      </c>
      <c r="BB23" s="54" t="str">
        <f t="shared" si="19"/>
        <v/>
      </c>
      <c r="BC23" s="54" t="str">
        <f t="shared" si="20"/>
        <v/>
      </c>
      <c r="BD23" s="54" t="str">
        <f t="shared" si="21"/>
        <v/>
      </c>
      <c r="BE23" s="65" t="str">
        <f t="shared" si="22"/>
        <v/>
      </c>
      <c r="BF23" s="54" t="str">
        <f t="shared" si="23"/>
        <v/>
      </c>
      <c r="BG23" s="85" t="str">
        <f t="shared" si="24"/>
        <v>No</v>
      </c>
      <c r="BH23" s="89" t="s">
        <v>161</v>
      </c>
      <c r="BI23" s="89" t="s">
        <v>161</v>
      </c>
      <c r="BJ23" s="89" t="s">
        <v>161</v>
      </c>
      <c r="BK23" s="89" t="s">
        <v>161</v>
      </c>
      <c r="BL23" s="89" t="s">
        <v>161</v>
      </c>
      <c r="BM23" s="60" t="s">
        <v>161</v>
      </c>
    </row>
    <row r="24" spans="3:65" ht="30" x14ac:dyDescent="0.25">
      <c r="C24" s="32" t="s">
        <v>156</v>
      </c>
      <c r="D24" s="56" t="s">
        <v>4</v>
      </c>
      <c r="E24" s="129" t="s">
        <v>35</v>
      </c>
      <c r="F24" s="27" t="s">
        <v>370</v>
      </c>
      <c r="G24" s="27" t="s">
        <v>368</v>
      </c>
      <c r="H24" s="27" t="s">
        <v>369</v>
      </c>
      <c r="I24" s="118" t="s">
        <v>366</v>
      </c>
      <c r="J24" s="32" t="s">
        <v>161</v>
      </c>
      <c r="K24" s="32" t="s">
        <v>169</v>
      </c>
      <c r="L24" s="130" t="s">
        <v>173</v>
      </c>
      <c r="M24" s="49" t="s">
        <v>155</v>
      </c>
      <c r="N24" s="85" t="s">
        <v>158</v>
      </c>
      <c r="O24" s="85" t="s">
        <v>159</v>
      </c>
      <c r="P24" s="86">
        <v>4332</v>
      </c>
      <c r="Q24" s="72">
        <v>4447.936634665346</v>
      </c>
      <c r="R24" s="72">
        <v>4736.8543159644914</v>
      </c>
      <c r="S24" s="72">
        <v>4936.1747294350544</v>
      </c>
      <c r="T24" s="70">
        <f t="shared" si="0"/>
        <v>18452.965680064892</v>
      </c>
      <c r="U24" s="87">
        <v>3511</v>
      </c>
      <c r="V24" s="72">
        <v>6622.6738315000011</v>
      </c>
      <c r="W24" s="70">
        <v>7159.2232833333328</v>
      </c>
      <c r="X24" s="72">
        <v>6713.7107999999998</v>
      </c>
      <c r="Y24" s="70">
        <f t="shared" si="1"/>
        <v>24006.607914833334</v>
      </c>
      <c r="Z24" s="70">
        <f t="shared" si="2"/>
        <v>-821</v>
      </c>
      <c r="AA24" s="70">
        <f t="shared" si="3"/>
        <v>2174.7371968346552</v>
      </c>
      <c r="AB24" s="70">
        <f t="shared" si="4"/>
        <v>2422.3689673688414</v>
      </c>
      <c r="AC24" s="70">
        <f t="shared" si="5"/>
        <v>1777.5360705649455</v>
      </c>
      <c r="AD24" s="70">
        <f t="shared" si="6"/>
        <v>5553.642234768442</v>
      </c>
      <c r="AE24" s="88">
        <f t="shared" si="7"/>
        <v>-0.18951985226223453</v>
      </c>
      <c r="AF24" s="88">
        <f t="shared" si="8"/>
        <v>0.48893169472911752</v>
      </c>
      <c r="AG24" s="88">
        <f t="shared" si="9"/>
        <v>0.51138768595960338</v>
      </c>
      <c r="AH24" s="69">
        <f t="shared" si="10"/>
        <v>0.36010396065707839</v>
      </c>
      <c r="AI24" s="67">
        <f t="shared" si="11"/>
        <v>0.30096204214849609</v>
      </c>
      <c r="AJ24" s="4" t="str">
        <f t="shared" si="25"/>
        <v>No</v>
      </c>
      <c r="AK24" s="4" t="str">
        <f t="shared" si="26"/>
        <v>No</v>
      </c>
      <c r="AL24" s="32">
        <v>0</v>
      </c>
      <c r="AM24" s="50">
        <v>0</v>
      </c>
      <c r="AN24" s="49">
        <v>0</v>
      </c>
      <c r="AO24" s="49">
        <v>0</v>
      </c>
      <c r="AP24" s="49">
        <v>0</v>
      </c>
      <c r="AQ24" s="53">
        <f t="shared" si="12"/>
        <v>0</v>
      </c>
      <c r="AR24" s="53">
        <v>0</v>
      </c>
      <c r="AS24" s="52">
        <v>0</v>
      </c>
      <c r="AT24" s="52">
        <v>0</v>
      </c>
      <c r="AU24" s="63">
        <v>0</v>
      </c>
      <c r="AV24" s="53">
        <f t="shared" si="13"/>
        <v>0</v>
      </c>
      <c r="AW24" s="53">
        <f t="shared" si="14"/>
        <v>0</v>
      </c>
      <c r="AX24" s="53">
        <f t="shared" si="15"/>
        <v>0</v>
      </c>
      <c r="AY24" s="53">
        <f t="shared" si="16"/>
        <v>0</v>
      </c>
      <c r="AZ24" s="64">
        <f t="shared" si="17"/>
        <v>0</v>
      </c>
      <c r="BA24" s="53">
        <f t="shared" si="18"/>
        <v>0</v>
      </c>
      <c r="BB24" s="54" t="str">
        <f t="shared" si="19"/>
        <v/>
      </c>
      <c r="BC24" s="54" t="str">
        <f t="shared" si="20"/>
        <v/>
      </c>
      <c r="BD24" s="54" t="str">
        <f t="shared" si="21"/>
        <v/>
      </c>
      <c r="BE24" s="65" t="str">
        <f t="shared" si="22"/>
        <v/>
      </c>
      <c r="BF24" s="54" t="str">
        <f t="shared" si="23"/>
        <v/>
      </c>
      <c r="BG24" s="85" t="str">
        <f t="shared" si="24"/>
        <v>No</v>
      </c>
      <c r="BH24" s="89" t="s">
        <v>161</v>
      </c>
      <c r="BI24" s="89" t="s">
        <v>161</v>
      </c>
      <c r="BJ24" s="89" t="s">
        <v>161</v>
      </c>
      <c r="BK24" s="89" t="s">
        <v>161</v>
      </c>
      <c r="BL24" s="89" t="s">
        <v>161</v>
      </c>
      <c r="BM24" s="60" t="s">
        <v>161</v>
      </c>
    </row>
    <row r="25" spans="3:65" ht="30" x14ac:dyDescent="0.25">
      <c r="C25" s="32" t="s">
        <v>156</v>
      </c>
      <c r="D25" s="56" t="s">
        <v>4</v>
      </c>
      <c r="E25" s="129" t="s">
        <v>35</v>
      </c>
      <c r="F25" s="27" t="s">
        <v>370</v>
      </c>
      <c r="G25" s="27" t="s">
        <v>368</v>
      </c>
      <c r="H25" s="27" t="s">
        <v>369</v>
      </c>
      <c r="I25" s="118" t="s">
        <v>366</v>
      </c>
      <c r="J25" s="32" t="s">
        <v>161</v>
      </c>
      <c r="K25" s="32" t="s">
        <v>169</v>
      </c>
      <c r="L25" s="130" t="s">
        <v>174</v>
      </c>
      <c r="M25" s="49" t="s">
        <v>155</v>
      </c>
      <c r="N25" s="85" t="s">
        <v>158</v>
      </c>
      <c r="O25" s="85" t="s">
        <v>159</v>
      </c>
      <c r="P25" s="86">
        <v>3370</v>
      </c>
      <c r="Q25" s="72">
        <v>3460.1907799681944</v>
      </c>
      <c r="R25" s="72">
        <v>3684.9489946445842</v>
      </c>
      <c r="S25" s="72">
        <v>3840.0066570166518</v>
      </c>
      <c r="T25" s="70">
        <f t="shared" si="0"/>
        <v>14355.14643162943</v>
      </c>
      <c r="U25" s="87">
        <v>1751</v>
      </c>
      <c r="V25" s="72">
        <v>1172.976118</v>
      </c>
      <c r="W25" s="70">
        <v>1450.3660666666669</v>
      </c>
      <c r="X25" s="72">
        <v>1361.9394000000002</v>
      </c>
      <c r="Y25" s="70">
        <f t="shared" si="1"/>
        <v>5736.2815846666672</v>
      </c>
      <c r="Z25" s="70">
        <f t="shared" si="2"/>
        <v>-1619</v>
      </c>
      <c r="AA25" s="70">
        <f t="shared" si="3"/>
        <v>-2287.2146619681944</v>
      </c>
      <c r="AB25" s="70">
        <f t="shared" si="4"/>
        <v>-2234.5829279779173</v>
      </c>
      <c r="AC25" s="70">
        <f t="shared" si="5"/>
        <v>-2478.0672570166516</v>
      </c>
      <c r="AD25" s="70">
        <f t="shared" si="6"/>
        <v>-8618.8648469627624</v>
      </c>
      <c r="AE25" s="88">
        <f t="shared" si="7"/>
        <v>-0.48041543026706229</v>
      </c>
      <c r="AF25" s="88">
        <f t="shared" si="8"/>
        <v>-0.6610082528424106</v>
      </c>
      <c r="AG25" s="88">
        <f t="shared" si="9"/>
        <v>-0.60640810258852562</v>
      </c>
      <c r="AH25" s="69">
        <f t="shared" si="10"/>
        <v>-0.64532889610714694</v>
      </c>
      <c r="AI25" s="67">
        <f t="shared" si="11"/>
        <v>-0.60040243323275166</v>
      </c>
      <c r="AJ25" s="4" t="str">
        <f t="shared" si="25"/>
        <v>No</v>
      </c>
      <c r="AK25" s="4" t="str">
        <f t="shared" si="26"/>
        <v>No</v>
      </c>
      <c r="AL25" s="32">
        <v>0</v>
      </c>
      <c r="AM25" s="50">
        <v>0</v>
      </c>
      <c r="AN25" s="49">
        <v>0</v>
      </c>
      <c r="AO25" s="49">
        <v>0</v>
      </c>
      <c r="AP25" s="49">
        <v>0</v>
      </c>
      <c r="AQ25" s="53">
        <f t="shared" si="12"/>
        <v>0</v>
      </c>
      <c r="AR25" s="53">
        <v>0</v>
      </c>
      <c r="AS25" s="52">
        <v>0</v>
      </c>
      <c r="AT25" s="52">
        <v>0</v>
      </c>
      <c r="AU25" s="63">
        <v>0</v>
      </c>
      <c r="AV25" s="53">
        <f t="shared" si="13"/>
        <v>0</v>
      </c>
      <c r="AW25" s="53">
        <f t="shared" si="14"/>
        <v>0</v>
      </c>
      <c r="AX25" s="53">
        <f t="shared" si="15"/>
        <v>0</v>
      </c>
      <c r="AY25" s="53">
        <f t="shared" si="16"/>
        <v>0</v>
      </c>
      <c r="AZ25" s="64">
        <f t="shared" si="17"/>
        <v>0</v>
      </c>
      <c r="BA25" s="53">
        <f t="shared" si="18"/>
        <v>0</v>
      </c>
      <c r="BB25" s="54" t="str">
        <f t="shared" si="19"/>
        <v/>
      </c>
      <c r="BC25" s="54" t="str">
        <f t="shared" si="20"/>
        <v/>
      </c>
      <c r="BD25" s="54" t="str">
        <f t="shared" si="21"/>
        <v/>
      </c>
      <c r="BE25" s="65" t="str">
        <f t="shared" si="22"/>
        <v/>
      </c>
      <c r="BF25" s="54" t="str">
        <f t="shared" si="23"/>
        <v/>
      </c>
      <c r="BG25" s="85" t="str">
        <f t="shared" si="24"/>
        <v>No</v>
      </c>
      <c r="BH25" s="89" t="s">
        <v>161</v>
      </c>
      <c r="BI25" s="89" t="s">
        <v>161</v>
      </c>
      <c r="BJ25" s="89" t="s">
        <v>161</v>
      </c>
      <c r="BK25" s="89" t="s">
        <v>161</v>
      </c>
      <c r="BL25" s="89" t="s">
        <v>161</v>
      </c>
      <c r="BM25" s="60" t="s">
        <v>161</v>
      </c>
    </row>
    <row r="26" spans="3:65" ht="75" x14ac:dyDescent="0.25">
      <c r="C26" s="32" t="s">
        <v>156</v>
      </c>
      <c r="D26" s="56" t="s">
        <v>4</v>
      </c>
      <c r="E26" s="98" t="s">
        <v>35</v>
      </c>
      <c r="F26" s="27" t="s">
        <v>370</v>
      </c>
      <c r="G26" s="27" t="s">
        <v>368</v>
      </c>
      <c r="H26" s="27" t="s">
        <v>369</v>
      </c>
      <c r="I26" s="118" t="s">
        <v>366</v>
      </c>
      <c r="J26" s="32" t="s">
        <v>161</v>
      </c>
      <c r="K26" s="32" t="s">
        <v>161</v>
      </c>
      <c r="L26" s="49" t="s">
        <v>8</v>
      </c>
      <c r="M26" s="49" t="s">
        <v>1</v>
      </c>
      <c r="N26" s="85" t="s">
        <v>158</v>
      </c>
      <c r="O26" s="85" t="s">
        <v>159</v>
      </c>
      <c r="P26" s="86">
        <v>22613</v>
      </c>
      <c r="Q26" s="72">
        <v>23218.188162439401</v>
      </c>
      <c r="R26" s="72">
        <v>24726.33579106765</v>
      </c>
      <c r="S26" s="71">
        <v>25766.786508936955</v>
      </c>
      <c r="T26" s="70">
        <f t="shared" si="0"/>
        <v>96324.310462444002</v>
      </c>
      <c r="U26" s="87">
        <v>18523</v>
      </c>
      <c r="V26" s="72">
        <v>19932.933010800003</v>
      </c>
      <c r="W26" s="70">
        <v>19981.413392999999</v>
      </c>
      <c r="X26" s="72">
        <v>19303.617180000005</v>
      </c>
      <c r="Y26" s="70">
        <f t="shared" si="1"/>
        <v>77740.963583799996</v>
      </c>
      <c r="Z26" s="70">
        <f t="shared" si="2"/>
        <v>-4090</v>
      </c>
      <c r="AA26" s="70">
        <f t="shared" si="3"/>
        <v>-3285.2551516393978</v>
      </c>
      <c r="AB26" s="70">
        <f t="shared" si="4"/>
        <v>-4744.9223980676506</v>
      </c>
      <c r="AC26" s="70">
        <f t="shared" si="5"/>
        <v>-6463.1693289369505</v>
      </c>
      <c r="AD26" s="70">
        <f t="shared" si="6"/>
        <v>-18583.346878643999</v>
      </c>
      <c r="AE26" s="88">
        <f t="shared" si="7"/>
        <v>-0.18086941140052182</v>
      </c>
      <c r="AF26" s="88">
        <f t="shared" si="8"/>
        <v>-0.14149489739057378</v>
      </c>
      <c r="AG26" s="88">
        <f t="shared" si="9"/>
        <v>-0.19189751519033185</v>
      </c>
      <c r="AH26" s="69">
        <f t="shared" si="10"/>
        <v>-0.25083334806593999</v>
      </c>
      <c r="AI26" s="67">
        <f t="shared" si="11"/>
        <v>-0.19292478492113871</v>
      </c>
      <c r="AJ26" s="4" t="str">
        <f t="shared" si="25"/>
        <v>No</v>
      </c>
      <c r="AK26" s="4" t="str">
        <f t="shared" si="26"/>
        <v>Yes</v>
      </c>
      <c r="AL26" s="32" t="s">
        <v>175</v>
      </c>
      <c r="AM26" s="50">
        <v>0</v>
      </c>
      <c r="AN26" s="49">
        <v>0</v>
      </c>
      <c r="AO26" s="49">
        <v>0</v>
      </c>
      <c r="AP26" s="49">
        <v>0</v>
      </c>
      <c r="AQ26" s="53">
        <f t="shared" si="12"/>
        <v>0</v>
      </c>
      <c r="AR26" s="53">
        <v>0</v>
      </c>
      <c r="AS26" s="52">
        <v>0</v>
      </c>
      <c r="AT26" s="52">
        <v>0</v>
      </c>
      <c r="AU26" s="63">
        <v>0</v>
      </c>
      <c r="AV26" s="53">
        <f t="shared" si="13"/>
        <v>0</v>
      </c>
      <c r="AW26" s="53">
        <f t="shared" si="14"/>
        <v>0</v>
      </c>
      <c r="AX26" s="53">
        <f t="shared" si="15"/>
        <v>0</v>
      </c>
      <c r="AY26" s="53">
        <f t="shared" si="16"/>
        <v>0</v>
      </c>
      <c r="AZ26" s="64">
        <f t="shared" si="17"/>
        <v>0</v>
      </c>
      <c r="BA26" s="53">
        <f t="shared" si="18"/>
        <v>0</v>
      </c>
      <c r="BB26" s="54" t="str">
        <f t="shared" si="19"/>
        <v/>
      </c>
      <c r="BC26" s="54" t="str">
        <f t="shared" si="20"/>
        <v/>
      </c>
      <c r="BD26" s="54" t="str">
        <f t="shared" si="21"/>
        <v/>
      </c>
      <c r="BE26" s="65" t="str">
        <f t="shared" si="22"/>
        <v/>
      </c>
      <c r="BF26" s="54" t="str">
        <f t="shared" si="23"/>
        <v/>
      </c>
      <c r="BG26" s="85" t="str">
        <f t="shared" si="24"/>
        <v>No</v>
      </c>
      <c r="BH26" s="90" t="s">
        <v>165</v>
      </c>
      <c r="BI26" s="90" t="s">
        <v>165</v>
      </c>
      <c r="BJ26" s="90" t="s">
        <v>177</v>
      </c>
      <c r="BK26" s="90" t="s">
        <v>166</v>
      </c>
      <c r="BL26" s="95" t="s">
        <v>462</v>
      </c>
      <c r="BM26" s="132" t="s">
        <v>498</v>
      </c>
    </row>
    <row r="27" spans="3:65" ht="156.6" customHeight="1" x14ac:dyDescent="0.25">
      <c r="C27" s="32" t="s">
        <v>156</v>
      </c>
      <c r="D27" s="56" t="s">
        <v>2</v>
      </c>
      <c r="E27" s="98" t="s">
        <v>36</v>
      </c>
      <c r="F27" s="27" t="s">
        <v>325</v>
      </c>
      <c r="G27" s="27" t="s">
        <v>584</v>
      </c>
      <c r="H27" s="27" t="s">
        <v>562</v>
      </c>
      <c r="I27" s="119" t="s">
        <v>320</v>
      </c>
      <c r="J27" s="85" t="s">
        <v>161</v>
      </c>
      <c r="K27" s="85" t="s">
        <v>161</v>
      </c>
      <c r="L27" s="49" t="s">
        <v>161</v>
      </c>
      <c r="M27" s="49" t="s">
        <v>1</v>
      </c>
      <c r="N27" s="85" t="s">
        <v>158</v>
      </c>
      <c r="O27" s="85" t="s">
        <v>159</v>
      </c>
      <c r="P27" s="86">
        <v>35569</v>
      </c>
      <c r="Q27" s="72">
        <v>36829.306461903005</v>
      </c>
      <c r="R27" s="72">
        <v>41180.19154928338</v>
      </c>
      <c r="S27" s="71">
        <v>19119.233310032516</v>
      </c>
      <c r="T27" s="70">
        <f t="shared" si="0"/>
        <v>132697.73132121889</v>
      </c>
      <c r="U27" s="87">
        <v>16165</v>
      </c>
      <c r="V27" s="72">
        <v>29002.832269999999</v>
      </c>
      <c r="W27" s="70">
        <v>23961.994329999998</v>
      </c>
      <c r="X27" s="72">
        <v>20807.957449999998</v>
      </c>
      <c r="Y27" s="70">
        <f t="shared" si="1"/>
        <v>89937.784050000002</v>
      </c>
      <c r="Z27" s="70">
        <f t="shared" si="2"/>
        <v>-19404</v>
      </c>
      <c r="AA27" s="70">
        <f t="shared" si="3"/>
        <v>-7826.4741919030057</v>
      </c>
      <c r="AB27" s="70">
        <f t="shared" si="4"/>
        <v>-17218.197219283382</v>
      </c>
      <c r="AC27" s="70">
        <f t="shared" si="5"/>
        <v>1688.7241399674822</v>
      </c>
      <c r="AD27" s="70">
        <f t="shared" si="6"/>
        <v>-42759.947271218902</v>
      </c>
      <c r="AE27" s="88">
        <f t="shared" si="7"/>
        <v>-0.54553122100705675</v>
      </c>
      <c r="AF27" s="88">
        <f t="shared" si="8"/>
        <v>-0.21250669490610344</v>
      </c>
      <c r="AG27" s="88">
        <f t="shared" si="9"/>
        <v>-0.41811843440983254</v>
      </c>
      <c r="AH27" s="69">
        <f t="shared" si="10"/>
        <v>8.8325934025887468E-2</v>
      </c>
      <c r="AI27" s="67">
        <f t="shared" si="11"/>
        <v>-0.32223570701228271</v>
      </c>
      <c r="AJ27" s="4" t="str">
        <f t="shared" si="25"/>
        <v>No</v>
      </c>
      <c r="AK27" s="4" t="str">
        <f t="shared" si="26"/>
        <v>No</v>
      </c>
      <c r="AL27" s="1" t="s">
        <v>176</v>
      </c>
      <c r="AM27" s="50">
        <v>0</v>
      </c>
      <c r="AN27" s="49">
        <v>0</v>
      </c>
      <c r="AO27" s="49">
        <v>0</v>
      </c>
      <c r="AP27" s="49">
        <v>0</v>
      </c>
      <c r="AQ27" s="53">
        <f t="shared" si="12"/>
        <v>0</v>
      </c>
      <c r="AR27" s="53">
        <v>0</v>
      </c>
      <c r="AS27" s="52">
        <v>0</v>
      </c>
      <c r="AT27" s="52">
        <v>0</v>
      </c>
      <c r="AU27" s="63">
        <v>0</v>
      </c>
      <c r="AV27" s="53">
        <f t="shared" si="13"/>
        <v>0</v>
      </c>
      <c r="AW27" s="53">
        <f t="shared" si="14"/>
        <v>0</v>
      </c>
      <c r="AX27" s="53">
        <f t="shared" si="15"/>
        <v>0</v>
      </c>
      <c r="AY27" s="53">
        <f t="shared" si="16"/>
        <v>0</v>
      </c>
      <c r="AZ27" s="64">
        <f t="shared" si="17"/>
        <v>0</v>
      </c>
      <c r="BA27" s="53">
        <f t="shared" si="18"/>
        <v>0</v>
      </c>
      <c r="BB27" s="54" t="str">
        <f t="shared" si="19"/>
        <v/>
      </c>
      <c r="BC27" s="54" t="str">
        <f t="shared" si="20"/>
        <v/>
      </c>
      <c r="BD27" s="54" t="str">
        <f t="shared" si="21"/>
        <v/>
      </c>
      <c r="BE27" s="65" t="str">
        <f t="shared" si="22"/>
        <v/>
      </c>
      <c r="BF27" s="54" t="str">
        <f t="shared" si="23"/>
        <v/>
      </c>
      <c r="BG27" s="85" t="str">
        <f t="shared" si="24"/>
        <v>No</v>
      </c>
      <c r="BH27" s="90" t="s">
        <v>177</v>
      </c>
      <c r="BI27" s="90" t="s">
        <v>165</v>
      </c>
      <c r="BJ27" s="90" t="s">
        <v>177</v>
      </c>
      <c r="BK27" s="90" t="s">
        <v>166</v>
      </c>
      <c r="BL27" s="95" t="s">
        <v>442</v>
      </c>
      <c r="BM27" s="90" t="s">
        <v>161</v>
      </c>
    </row>
    <row r="28" spans="3:65" ht="75" x14ac:dyDescent="0.25">
      <c r="C28" s="32" t="s">
        <v>156</v>
      </c>
      <c r="D28" s="56" t="s">
        <v>4</v>
      </c>
      <c r="E28" s="98" t="s">
        <v>37</v>
      </c>
      <c r="F28" s="27" t="s">
        <v>371</v>
      </c>
      <c r="G28" s="27" t="s">
        <v>520</v>
      </c>
      <c r="H28" s="27" t="s">
        <v>372</v>
      </c>
      <c r="I28" s="118" t="s">
        <v>373</v>
      </c>
      <c r="J28" s="32" t="s">
        <v>161</v>
      </c>
      <c r="K28" s="32" t="s">
        <v>161</v>
      </c>
      <c r="L28" s="49" t="s">
        <v>161</v>
      </c>
      <c r="M28" s="49" t="s">
        <v>1</v>
      </c>
      <c r="N28" s="85" t="s">
        <v>158</v>
      </c>
      <c r="O28" s="85" t="s">
        <v>159</v>
      </c>
      <c r="P28" s="86">
        <v>16730</v>
      </c>
      <c r="Q28" s="72">
        <v>17232.554338704602</v>
      </c>
      <c r="R28" s="72">
        <v>18385.167980883612</v>
      </c>
      <c r="S28" s="71">
        <v>19200.555510524602</v>
      </c>
      <c r="T28" s="70">
        <f t="shared" si="0"/>
        <v>71548.277830112813</v>
      </c>
      <c r="U28" s="87">
        <v>14469</v>
      </c>
      <c r="V28" s="72">
        <v>16020.53815099999</v>
      </c>
      <c r="W28" s="70">
        <v>17254.602023999996</v>
      </c>
      <c r="X28" s="72">
        <v>16002.310125000002</v>
      </c>
      <c r="Y28" s="70">
        <f t="shared" si="1"/>
        <v>63746.45029999999</v>
      </c>
      <c r="Z28" s="70">
        <f t="shared" si="2"/>
        <v>-2261</v>
      </c>
      <c r="AA28" s="70">
        <f t="shared" si="3"/>
        <v>-1212.0161877046121</v>
      </c>
      <c r="AB28" s="70">
        <f t="shared" si="4"/>
        <v>-1130.5659568836163</v>
      </c>
      <c r="AC28" s="70">
        <f t="shared" si="5"/>
        <v>-3198.2453855246004</v>
      </c>
      <c r="AD28" s="70">
        <f t="shared" si="6"/>
        <v>-7801.8275301128288</v>
      </c>
      <c r="AE28" s="88">
        <f t="shared" si="7"/>
        <v>-0.13514644351464436</v>
      </c>
      <c r="AF28" s="88">
        <f t="shared" si="8"/>
        <v>-7.0332938685845531E-2</v>
      </c>
      <c r="AG28" s="88">
        <f t="shared" si="9"/>
        <v>-6.1493371072766236E-2</v>
      </c>
      <c r="AH28" s="69">
        <f t="shared" si="10"/>
        <v>-0.16657046113960153</v>
      </c>
      <c r="AI28" s="67">
        <f t="shared" si="11"/>
        <v>-0.10904284165494256</v>
      </c>
      <c r="AJ28" s="4" t="str">
        <f t="shared" si="25"/>
        <v>No</v>
      </c>
      <c r="AK28" s="4" t="str">
        <f t="shared" si="26"/>
        <v>No</v>
      </c>
      <c r="AL28" s="32" t="s">
        <v>176</v>
      </c>
      <c r="AM28" s="50">
        <v>0</v>
      </c>
      <c r="AN28" s="49">
        <v>0</v>
      </c>
      <c r="AO28" s="49">
        <v>0</v>
      </c>
      <c r="AP28" s="49">
        <v>0</v>
      </c>
      <c r="AQ28" s="53">
        <f t="shared" si="12"/>
        <v>0</v>
      </c>
      <c r="AR28" s="53">
        <v>0</v>
      </c>
      <c r="AS28" s="52">
        <v>0</v>
      </c>
      <c r="AT28" s="52">
        <v>0</v>
      </c>
      <c r="AU28" s="63">
        <v>0</v>
      </c>
      <c r="AV28" s="53">
        <f t="shared" si="13"/>
        <v>0</v>
      </c>
      <c r="AW28" s="53">
        <f t="shared" si="14"/>
        <v>0</v>
      </c>
      <c r="AX28" s="53">
        <f t="shared" si="15"/>
        <v>0</v>
      </c>
      <c r="AY28" s="53">
        <f t="shared" si="16"/>
        <v>0</v>
      </c>
      <c r="AZ28" s="64">
        <f t="shared" si="17"/>
        <v>0</v>
      </c>
      <c r="BA28" s="53">
        <f t="shared" si="18"/>
        <v>0</v>
      </c>
      <c r="BB28" s="54" t="str">
        <f t="shared" si="19"/>
        <v/>
      </c>
      <c r="BC28" s="54" t="str">
        <f t="shared" si="20"/>
        <v/>
      </c>
      <c r="BD28" s="54" t="str">
        <f t="shared" si="21"/>
        <v/>
      </c>
      <c r="BE28" s="65" t="str">
        <f t="shared" si="22"/>
        <v/>
      </c>
      <c r="BF28" s="54" t="str">
        <f t="shared" si="23"/>
        <v/>
      </c>
      <c r="BG28" s="85" t="str">
        <f t="shared" si="24"/>
        <v>No</v>
      </c>
      <c r="BH28" s="90" t="s">
        <v>165</v>
      </c>
      <c r="BI28" s="90" t="s">
        <v>165</v>
      </c>
      <c r="BJ28" s="90" t="s">
        <v>165</v>
      </c>
      <c r="BK28" s="90" t="s">
        <v>166</v>
      </c>
      <c r="BL28" s="95" t="s">
        <v>461</v>
      </c>
      <c r="BM28" s="60" t="s">
        <v>161</v>
      </c>
    </row>
    <row r="29" spans="3:65" ht="75" x14ac:dyDescent="0.25">
      <c r="C29" s="32" t="s">
        <v>156</v>
      </c>
      <c r="D29" s="56" t="s">
        <v>2</v>
      </c>
      <c r="E29" s="98" t="s">
        <v>38</v>
      </c>
      <c r="F29" s="27" t="s">
        <v>326</v>
      </c>
      <c r="G29" s="27" t="s">
        <v>327</v>
      </c>
      <c r="H29" s="27" t="s">
        <v>563</v>
      </c>
      <c r="I29" s="119" t="s">
        <v>328</v>
      </c>
      <c r="J29" s="85" t="s">
        <v>161</v>
      </c>
      <c r="K29" s="85" t="s">
        <v>161</v>
      </c>
      <c r="L29" s="49" t="s">
        <v>161</v>
      </c>
      <c r="M29" s="49" t="s">
        <v>1</v>
      </c>
      <c r="N29" s="85" t="s">
        <v>158</v>
      </c>
      <c r="O29" s="85" t="s">
        <v>159</v>
      </c>
      <c r="P29" s="86">
        <v>6177</v>
      </c>
      <c r="Q29" s="72">
        <v>6369.5568337039967</v>
      </c>
      <c r="R29" s="72">
        <v>6829.6817668813037</v>
      </c>
      <c r="S29" s="71">
        <v>7119.1256935638703</v>
      </c>
      <c r="T29" s="70">
        <f t="shared" si="0"/>
        <v>26495.364294149171</v>
      </c>
      <c r="U29" s="87">
        <v>5259</v>
      </c>
      <c r="V29" s="72">
        <v>5212.6573800000015</v>
      </c>
      <c r="W29" s="70">
        <v>6200.1406700000007</v>
      </c>
      <c r="X29" s="72">
        <v>7738.8173599999991</v>
      </c>
      <c r="Y29" s="70">
        <f t="shared" si="1"/>
        <v>24410.615409999999</v>
      </c>
      <c r="Z29" s="70">
        <f t="shared" si="2"/>
        <v>-918</v>
      </c>
      <c r="AA29" s="70">
        <f t="shared" si="3"/>
        <v>-1156.8994537039953</v>
      </c>
      <c r="AB29" s="70">
        <f t="shared" si="4"/>
        <v>-629.54109688130302</v>
      </c>
      <c r="AC29" s="70">
        <f t="shared" si="5"/>
        <v>619.6916664361288</v>
      </c>
      <c r="AD29" s="70">
        <f t="shared" si="6"/>
        <v>-2084.7488841491695</v>
      </c>
      <c r="AE29" s="88">
        <f t="shared" si="7"/>
        <v>-0.14861583292860611</v>
      </c>
      <c r="AF29" s="88">
        <f t="shared" si="8"/>
        <v>-0.18162950483185189</v>
      </c>
      <c r="AG29" s="88">
        <f t="shared" si="9"/>
        <v>-9.2177222653929858E-2</v>
      </c>
      <c r="AH29" s="69">
        <f t="shared" si="10"/>
        <v>8.7046035301268573E-2</v>
      </c>
      <c r="AI29" s="67">
        <f t="shared" si="11"/>
        <v>-7.8683533504369796E-2</v>
      </c>
      <c r="AJ29" s="4" t="str">
        <f t="shared" si="25"/>
        <v>No</v>
      </c>
      <c r="AK29" s="4" t="str">
        <f t="shared" si="26"/>
        <v>No</v>
      </c>
      <c r="AL29" s="1" t="s">
        <v>178</v>
      </c>
      <c r="AM29" s="50">
        <v>0</v>
      </c>
      <c r="AN29" s="49">
        <v>0</v>
      </c>
      <c r="AO29" s="49">
        <v>0</v>
      </c>
      <c r="AP29" s="49">
        <v>0</v>
      </c>
      <c r="AQ29" s="53">
        <f t="shared" si="12"/>
        <v>0</v>
      </c>
      <c r="AR29" s="53">
        <v>0</v>
      </c>
      <c r="AS29" s="52">
        <v>0</v>
      </c>
      <c r="AT29" s="52">
        <v>0</v>
      </c>
      <c r="AU29" s="63">
        <v>0</v>
      </c>
      <c r="AV29" s="53">
        <f t="shared" si="13"/>
        <v>0</v>
      </c>
      <c r="AW29" s="53">
        <f t="shared" si="14"/>
        <v>0</v>
      </c>
      <c r="AX29" s="53">
        <f t="shared" si="15"/>
        <v>0</v>
      </c>
      <c r="AY29" s="53">
        <f t="shared" si="16"/>
        <v>0</v>
      </c>
      <c r="AZ29" s="64">
        <f t="shared" si="17"/>
        <v>0</v>
      </c>
      <c r="BA29" s="53">
        <f t="shared" si="18"/>
        <v>0</v>
      </c>
      <c r="BB29" s="54" t="str">
        <f t="shared" si="19"/>
        <v/>
      </c>
      <c r="BC29" s="54" t="str">
        <f t="shared" si="20"/>
        <v/>
      </c>
      <c r="BD29" s="54" t="str">
        <f t="shared" si="21"/>
        <v/>
      </c>
      <c r="BE29" s="65" t="str">
        <f t="shared" si="22"/>
        <v/>
      </c>
      <c r="BF29" s="54" t="str">
        <f t="shared" si="23"/>
        <v/>
      </c>
      <c r="BG29" s="85" t="str">
        <f t="shared" si="24"/>
        <v>No</v>
      </c>
      <c r="BH29" s="90" t="s">
        <v>165</v>
      </c>
      <c r="BI29" s="90" t="s">
        <v>165</v>
      </c>
      <c r="BJ29" s="90" t="s">
        <v>165</v>
      </c>
      <c r="BK29" s="90" t="s">
        <v>166</v>
      </c>
      <c r="BL29" s="85" t="s">
        <v>441</v>
      </c>
      <c r="BM29" s="90" t="s">
        <v>161</v>
      </c>
    </row>
    <row r="30" spans="3:65" ht="120" x14ac:dyDescent="0.25">
      <c r="C30" s="32" t="s">
        <v>156</v>
      </c>
      <c r="D30" s="56" t="s">
        <v>2</v>
      </c>
      <c r="E30" s="98" t="s">
        <v>95</v>
      </c>
      <c r="F30" s="27" t="s">
        <v>329</v>
      </c>
      <c r="G30" s="27" t="s">
        <v>330</v>
      </c>
      <c r="H30" s="27" t="s">
        <v>564</v>
      </c>
      <c r="I30" s="119" t="s">
        <v>331</v>
      </c>
      <c r="J30" s="85" t="s">
        <v>161</v>
      </c>
      <c r="K30" s="85" t="s">
        <v>161</v>
      </c>
      <c r="L30" s="49" t="s">
        <v>161</v>
      </c>
      <c r="M30" s="49" t="s">
        <v>1</v>
      </c>
      <c r="N30" s="49" t="s">
        <v>179</v>
      </c>
      <c r="O30" s="49" t="s">
        <v>179</v>
      </c>
      <c r="P30" s="86">
        <v>0</v>
      </c>
      <c r="Q30" s="72">
        <v>0</v>
      </c>
      <c r="R30" s="72">
        <v>0</v>
      </c>
      <c r="S30" s="71">
        <v>133.75971332715775</v>
      </c>
      <c r="T30" s="70">
        <f t="shared" si="0"/>
        <v>133.75971332715775</v>
      </c>
      <c r="U30" s="87">
        <v>135</v>
      </c>
      <c r="V30" s="72">
        <v>512.85703000000001</v>
      </c>
      <c r="W30" s="70">
        <v>362.00536999999997</v>
      </c>
      <c r="X30" s="72">
        <v>0</v>
      </c>
      <c r="Y30" s="70">
        <f t="shared" si="1"/>
        <v>1009.8624</v>
      </c>
      <c r="Z30" s="70">
        <f t="shared" si="2"/>
        <v>135</v>
      </c>
      <c r="AA30" s="70">
        <f t="shared" si="3"/>
        <v>512.85703000000001</v>
      </c>
      <c r="AB30" s="70">
        <f t="shared" si="4"/>
        <v>362.00536999999997</v>
      </c>
      <c r="AC30" s="70">
        <f t="shared" si="5"/>
        <v>-133.75971332715775</v>
      </c>
      <c r="AD30" s="70">
        <f t="shared" si="6"/>
        <v>876.1026866728422</v>
      </c>
      <c r="AE30" s="88" t="str">
        <f t="shared" si="7"/>
        <v/>
      </c>
      <c r="AF30" s="88" t="str">
        <f t="shared" si="8"/>
        <v/>
      </c>
      <c r="AG30" s="88" t="str">
        <f t="shared" si="9"/>
        <v/>
      </c>
      <c r="AH30" s="69">
        <f t="shared" si="10"/>
        <v>-1</v>
      </c>
      <c r="AI30" s="67">
        <f t="shared" si="11"/>
        <v>6.5498247931349569</v>
      </c>
      <c r="AJ30" s="4" t="str">
        <f t="shared" si="25"/>
        <v>No</v>
      </c>
      <c r="AK30" s="4" t="str">
        <f t="shared" si="26"/>
        <v>No</v>
      </c>
      <c r="AL30" s="1" t="s">
        <v>180</v>
      </c>
      <c r="AM30" s="50">
        <v>0</v>
      </c>
      <c r="AN30" s="49">
        <v>0</v>
      </c>
      <c r="AO30" s="49">
        <v>0</v>
      </c>
      <c r="AP30" s="49">
        <v>0</v>
      </c>
      <c r="AQ30" s="53">
        <f t="shared" si="12"/>
        <v>0</v>
      </c>
      <c r="AR30" s="53">
        <v>0</v>
      </c>
      <c r="AS30" s="52">
        <v>0</v>
      </c>
      <c r="AT30" s="52">
        <v>0</v>
      </c>
      <c r="AU30" s="63">
        <v>0</v>
      </c>
      <c r="AV30" s="53">
        <f t="shared" si="13"/>
        <v>0</v>
      </c>
      <c r="AW30" s="53">
        <f t="shared" si="14"/>
        <v>0</v>
      </c>
      <c r="AX30" s="53">
        <f t="shared" si="15"/>
        <v>0</v>
      </c>
      <c r="AY30" s="53">
        <f t="shared" si="16"/>
        <v>0</v>
      </c>
      <c r="AZ30" s="64">
        <f t="shared" si="17"/>
        <v>0</v>
      </c>
      <c r="BA30" s="53">
        <f t="shared" si="18"/>
        <v>0</v>
      </c>
      <c r="BB30" s="54" t="str">
        <f t="shared" si="19"/>
        <v/>
      </c>
      <c r="BC30" s="54" t="str">
        <f t="shared" si="20"/>
        <v/>
      </c>
      <c r="BD30" s="54" t="str">
        <f t="shared" si="21"/>
        <v/>
      </c>
      <c r="BE30" s="65" t="str">
        <f t="shared" si="22"/>
        <v/>
      </c>
      <c r="BF30" s="54" t="str">
        <f t="shared" si="23"/>
        <v/>
      </c>
      <c r="BG30" s="85" t="str">
        <f t="shared" si="24"/>
        <v>No</v>
      </c>
      <c r="BH30" s="90" t="s">
        <v>161</v>
      </c>
      <c r="BI30" s="90" t="s">
        <v>161</v>
      </c>
      <c r="BJ30" s="90" t="s">
        <v>161</v>
      </c>
      <c r="BK30" s="90" t="s">
        <v>181</v>
      </c>
      <c r="BL30" s="91" t="s">
        <v>443</v>
      </c>
      <c r="BM30" s="90" t="s">
        <v>161</v>
      </c>
    </row>
    <row r="31" spans="3:65" ht="75" x14ac:dyDescent="0.25">
      <c r="C31" s="32" t="s">
        <v>156</v>
      </c>
      <c r="D31" s="56" t="s">
        <v>2</v>
      </c>
      <c r="E31" s="98" t="s">
        <v>17</v>
      </c>
      <c r="F31" s="27" t="s">
        <v>332</v>
      </c>
      <c r="G31" s="27" t="s">
        <v>333</v>
      </c>
      <c r="H31" s="27" t="s">
        <v>565</v>
      </c>
      <c r="I31" s="119" t="s">
        <v>307</v>
      </c>
      <c r="J31" s="85" t="s">
        <v>161</v>
      </c>
      <c r="K31" s="85" t="s">
        <v>161</v>
      </c>
      <c r="L31" s="49" t="s">
        <v>161</v>
      </c>
      <c r="M31" s="49" t="s">
        <v>1</v>
      </c>
      <c r="N31" s="85" t="s">
        <v>158</v>
      </c>
      <c r="O31" s="85" t="s">
        <v>159</v>
      </c>
      <c r="P31" s="86">
        <v>5457</v>
      </c>
      <c r="Q31" s="72">
        <v>5649.2970127645376</v>
      </c>
      <c r="R31" s="72">
        <v>6306.9224648445761</v>
      </c>
      <c r="S31" s="71">
        <v>6439.49899656056</v>
      </c>
      <c r="T31" s="70">
        <f t="shared" si="0"/>
        <v>23852.718474169673</v>
      </c>
      <c r="U31" s="87">
        <v>5563</v>
      </c>
      <c r="V31" s="72">
        <v>5806.3062800000007</v>
      </c>
      <c r="W31" s="70">
        <v>3959.0512699999999</v>
      </c>
      <c r="X31" s="72">
        <v>1601.1839100000002</v>
      </c>
      <c r="Y31" s="70">
        <f t="shared" si="1"/>
        <v>16929.54146</v>
      </c>
      <c r="Z31" s="70">
        <f t="shared" si="2"/>
        <v>106</v>
      </c>
      <c r="AA31" s="70">
        <f t="shared" si="3"/>
        <v>157.00926723546308</v>
      </c>
      <c r="AB31" s="70">
        <f t="shared" si="4"/>
        <v>-2347.8711948445762</v>
      </c>
      <c r="AC31" s="70">
        <f t="shared" si="5"/>
        <v>-4838.3150865605603</v>
      </c>
      <c r="AD31" s="70">
        <f t="shared" si="6"/>
        <v>-6923.1770141696734</v>
      </c>
      <c r="AE31" s="88">
        <f t="shared" si="7"/>
        <v>1.9424592266813267E-2</v>
      </c>
      <c r="AF31" s="88">
        <f t="shared" si="8"/>
        <v>2.7792708876998678E-2</v>
      </c>
      <c r="AG31" s="88">
        <f t="shared" si="9"/>
        <v>-0.37226891688170383</v>
      </c>
      <c r="AH31" s="69">
        <f t="shared" si="10"/>
        <v>-0.75134961417724921</v>
      </c>
      <c r="AI31" s="67">
        <f t="shared" si="11"/>
        <v>-0.29024687570378382</v>
      </c>
      <c r="AJ31" s="4" t="str">
        <f t="shared" si="25"/>
        <v>No</v>
      </c>
      <c r="AK31" s="4" t="str">
        <f t="shared" si="26"/>
        <v>No</v>
      </c>
      <c r="AL31" s="1" t="s">
        <v>182</v>
      </c>
      <c r="AM31" s="50">
        <v>129240</v>
      </c>
      <c r="AN31" s="50">
        <f>AM31</f>
        <v>129240</v>
      </c>
      <c r="AO31" s="50">
        <f>AN31</f>
        <v>129240</v>
      </c>
      <c r="AP31" s="52">
        <v>129240</v>
      </c>
      <c r="AQ31" s="52">
        <f t="shared" si="12"/>
        <v>516960</v>
      </c>
      <c r="AR31" s="52">
        <v>133972</v>
      </c>
      <c r="AS31" s="52">
        <v>131455</v>
      </c>
      <c r="AT31" s="52">
        <v>78581</v>
      </c>
      <c r="AU31" s="52">
        <v>11773</v>
      </c>
      <c r="AV31" s="53">
        <f t="shared" si="13"/>
        <v>355781</v>
      </c>
      <c r="AW31" s="53">
        <f t="shared" si="14"/>
        <v>4732</v>
      </c>
      <c r="AX31" s="53">
        <f t="shared" si="15"/>
        <v>2215</v>
      </c>
      <c r="AY31" s="53">
        <f t="shared" si="16"/>
        <v>-50659</v>
      </c>
      <c r="AZ31" s="64">
        <f t="shared" si="17"/>
        <v>-117467</v>
      </c>
      <c r="BA31" s="53">
        <f t="shared" si="18"/>
        <v>-161179</v>
      </c>
      <c r="BB31" s="54">
        <f t="shared" si="19"/>
        <v>3.6614051377282575E-2</v>
      </c>
      <c r="BC31" s="54">
        <f t="shared" si="20"/>
        <v>1.7138656762612194E-2</v>
      </c>
      <c r="BD31" s="54">
        <f t="shared" si="21"/>
        <v>-0.39197616836892601</v>
      </c>
      <c r="BE31" s="54">
        <f t="shared" si="22"/>
        <v>-0.90890591148251321</v>
      </c>
      <c r="BF31" s="54">
        <f t="shared" si="23"/>
        <v>-0.31178234292788609</v>
      </c>
      <c r="BG31" s="85" t="str">
        <f t="shared" si="24"/>
        <v>Yes</v>
      </c>
      <c r="BH31" s="90" t="s">
        <v>165</v>
      </c>
      <c r="BI31" s="90" t="s">
        <v>165</v>
      </c>
      <c r="BJ31" s="90" t="s">
        <v>177</v>
      </c>
      <c r="BK31" s="90" t="s">
        <v>166</v>
      </c>
      <c r="BL31" s="95" t="s">
        <v>444</v>
      </c>
      <c r="BM31" s="95" t="s">
        <v>477</v>
      </c>
    </row>
    <row r="32" spans="3:65" ht="195" x14ac:dyDescent="0.25">
      <c r="C32" s="32" t="s">
        <v>156</v>
      </c>
      <c r="D32" s="56" t="s">
        <v>2</v>
      </c>
      <c r="E32" s="98" t="s">
        <v>39</v>
      </c>
      <c r="F32" s="27" t="s">
        <v>334</v>
      </c>
      <c r="G32" s="27" t="s">
        <v>335</v>
      </c>
      <c r="H32" s="27" t="s">
        <v>566</v>
      </c>
      <c r="I32" s="119" t="s">
        <v>328</v>
      </c>
      <c r="J32" s="85" t="s">
        <v>161</v>
      </c>
      <c r="K32" s="85" t="s">
        <v>161</v>
      </c>
      <c r="L32" s="49" t="s">
        <v>161</v>
      </c>
      <c r="M32" s="49" t="s">
        <v>1</v>
      </c>
      <c r="N32" s="85" t="s">
        <v>158</v>
      </c>
      <c r="O32" s="85" t="s">
        <v>159</v>
      </c>
      <c r="P32" s="86">
        <v>5198</v>
      </c>
      <c r="Q32" s="72">
        <v>5365.23506296907</v>
      </c>
      <c r="R32" s="72">
        <v>5811.8107030354686</v>
      </c>
      <c r="S32" s="71">
        <v>6026.2643803133988</v>
      </c>
      <c r="T32" s="70">
        <f t="shared" si="0"/>
        <v>22401.310146317937</v>
      </c>
      <c r="U32" s="87">
        <v>13279</v>
      </c>
      <c r="V32" s="72">
        <v>12094.266900000001</v>
      </c>
      <c r="W32" s="70">
        <v>14302.16684</v>
      </c>
      <c r="X32" s="72">
        <v>15763.531239999995</v>
      </c>
      <c r="Y32" s="70">
        <f t="shared" si="1"/>
        <v>55438.964979999997</v>
      </c>
      <c r="Z32" s="70">
        <f t="shared" si="2"/>
        <v>8081</v>
      </c>
      <c r="AA32" s="70">
        <f t="shared" si="3"/>
        <v>6729.0318370309305</v>
      </c>
      <c r="AB32" s="70">
        <f t="shared" si="4"/>
        <v>8490.3561369645322</v>
      </c>
      <c r="AC32" s="70">
        <f t="shared" si="5"/>
        <v>9737.2668596865951</v>
      </c>
      <c r="AD32" s="70">
        <f t="shared" si="6"/>
        <v>33037.654833682056</v>
      </c>
      <c r="AE32" s="88">
        <f t="shared" si="7"/>
        <v>1.5546363986148519</v>
      </c>
      <c r="AF32" s="88">
        <f t="shared" si="8"/>
        <v>1.2541914302086792</v>
      </c>
      <c r="AG32" s="88">
        <f t="shared" si="9"/>
        <v>1.4608796760242171</v>
      </c>
      <c r="AH32" s="69">
        <f t="shared" si="10"/>
        <v>1.6158047913557028</v>
      </c>
      <c r="AI32" s="67">
        <f t="shared" si="11"/>
        <v>1.4748090454482814</v>
      </c>
      <c r="AJ32" s="4" t="str">
        <f t="shared" si="25"/>
        <v>No</v>
      </c>
      <c r="AK32" s="4" t="str">
        <f t="shared" si="26"/>
        <v>Yes</v>
      </c>
      <c r="AL32" s="1" t="s">
        <v>183</v>
      </c>
      <c r="AM32" s="50">
        <v>0</v>
      </c>
      <c r="AN32" s="49">
        <v>0</v>
      </c>
      <c r="AO32" s="49">
        <v>0</v>
      </c>
      <c r="AP32" s="63" t="s">
        <v>437</v>
      </c>
      <c r="AQ32" s="53">
        <f t="shared" si="12"/>
        <v>0</v>
      </c>
      <c r="AR32" s="53">
        <v>0</v>
      </c>
      <c r="AS32" s="52">
        <v>0</v>
      </c>
      <c r="AT32" s="52">
        <v>0</v>
      </c>
      <c r="AU32" s="52" t="s">
        <v>437</v>
      </c>
      <c r="AV32" s="53">
        <f t="shared" si="13"/>
        <v>0</v>
      </c>
      <c r="AW32" s="53">
        <f t="shared" ref="AW32:AW63" si="27">AR32-AM32</f>
        <v>0</v>
      </c>
      <c r="AX32" s="53">
        <f t="shared" ref="AX32:AX63" si="28">AS32-AN32</f>
        <v>0</v>
      </c>
      <c r="AY32" s="53">
        <f t="shared" ref="AY32:AY63" si="29">AT32-AO32</f>
        <v>0</v>
      </c>
      <c r="AZ32" s="63" t="s">
        <v>437</v>
      </c>
      <c r="BA32" s="53">
        <f t="shared" si="18"/>
        <v>0</v>
      </c>
      <c r="BB32" s="54" t="str">
        <f t="shared" si="19"/>
        <v/>
      </c>
      <c r="BC32" s="54" t="str">
        <f t="shared" si="20"/>
        <v/>
      </c>
      <c r="BD32" s="54" t="str">
        <f t="shared" si="21"/>
        <v/>
      </c>
      <c r="BE32" s="65" t="str">
        <f t="shared" si="22"/>
        <v/>
      </c>
      <c r="BF32" s="54" t="str">
        <f t="shared" si="23"/>
        <v/>
      </c>
      <c r="BG32" s="85" t="str">
        <f t="shared" si="24"/>
        <v>No</v>
      </c>
      <c r="BH32" s="90" t="s">
        <v>165</v>
      </c>
      <c r="BI32" s="90" t="s">
        <v>165</v>
      </c>
      <c r="BJ32" s="90" t="s">
        <v>184</v>
      </c>
      <c r="BK32" s="90" t="s">
        <v>166</v>
      </c>
      <c r="BL32" s="95" t="s">
        <v>445</v>
      </c>
      <c r="BM32" s="95" t="s">
        <v>478</v>
      </c>
    </row>
    <row r="33" spans="3:65" ht="60" x14ac:dyDescent="0.25">
      <c r="C33" s="32" t="s">
        <v>156</v>
      </c>
      <c r="D33" s="56" t="s">
        <v>2</v>
      </c>
      <c r="E33" s="98" t="s">
        <v>18</v>
      </c>
      <c r="F33" s="27" t="s">
        <v>336</v>
      </c>
      <c r="G33" s="27" t="s">
        <v>333</v>
      </c>
      <c r="H33" s="27" t="s">
        <v>567</v>
      </c>
      <c r="I33" s="119" t="s">
        <v>307</v>
      </c>
      <c r="J33" s="85" t="s">
        <v>161</v>
      </c>
      <c r="K33" s="85" t="s">
        <v>161</v>
      </c>
      <c r="L33" s="49" t="s">
        <v>161</v>
      </c>
      <c r="M33" s="49" t="s">
        <v>1</v>
      </c>
      <c r="N33" s="85" t="s">
        <v>185</v>
      </c>
      <c r="O33" s="85" t="s">
        <v>186</v>
      </c>
      <c r="P33" s="86">
        <v>1031</v>
      </c>
      <c r="Q33" s="72">
        <v>1066.8910882150294</v>
      </c>
      <c r="R33" s="72">
        <v>1190.8276732989063</v>
      </c>
      <c r="S33" s="71">
        <v>1215.9938412242427</v>
      </c>
      <c r="T33" s="70">
        <f t="shared" si="0"/>
        <v>4504.7126027381782</v>
      </c>
      <c r="U33" s="87">
        <v>3999</v>
      </c>
      <c r="V33" s="72">
        <v>593.52321999999992</v>
      </c>
      <c r="W33" s="70">
        <v>-0.64411999999999991</v>
      </c>
      <c r="X33" s="72">
        <v>1.60771</v>
      </c>
      <c r="Y33" s="70">
        <f t="shared" si="1"/>
        <v>4593.4868100000003</v>
      </c>
      <c r="Z33" s="70">
        <f t="shared" si="2"/>
        <v>2968</v>
      </c>
      <c r="AA33" s="70">
        <f t="shared" si="3"/>
        <v>-473.36786821502949</v>
      </c>
      <c r="AB33" s="70">
        <f t="shared" si="4"/>
        <v>-1191.4717932989063</v>
      </c>
      <c r="AC33" s="70">
        <f t="shared" si="5"/>
        <v>-1214.3861312242427</v>
      </c>
      <c r="AD33" s="70">
        <f t="shared" si="6"/>
        <v>88.77420726182163</v>
      </c>
      <c r="AE33" s="88">
        <f t="shared" si="7"/>
        <v>2.8787584869059164</v>
      </c>
      <c r="AF33" s="88">
        <f t="shared" si="8"/>
        <v>-0.44368902640943542</v>
      </c>
      <c r="AG33" s="88">
        <f t="shared" si="9"/>
        <v>-1.0005409011013453</v>
      </c>
      <c r="AH33" s="69">
        <f t="shared" si="10"/>
        <v>-0.99867786336945474</v>
      </c>
      <c r="AI33" s="67">
        <f t="shared" si="11"/>
        <v>1.9706963593606495E-2</v>
      </c>
      <c r="AJ33" s="4" t="str">
        <f t="shared" si="25"/>
        <v>No</v>
      </c>
      <c r="AK33" s="4" t="str">
        <f t="shared" si="26"/>
        <v>No</v>
      </c>
      <c r="AL33" s="1" t="s">
        <v>187</v>
      </c>
      <c r="AM33" s="50">
        <v>23000</v>
      </c>
      <c r="AN33" s="50">
        <v>0</v>
      </c>
      <c r="AO33" s="50">
        <v>0</v>
      </c>
      <c r="AP33" s="49">
        <v>0</v>
      </c>
      <c r="AQ33" s="53">
        <f t="shared" si="12"/>
        <v>23000</v>
      </c>
      <c r="AR33" s="53">
        <v>17961</v>
      </c>
      <c r="AS33" s="53">
        <v>317</v>
      </c>
      <c r="AT33" s="53">
        <v>0</v>
      </c>
      <c r="AU33" s="52" t="s">
        <v>437</v>
      </c>
      <c r="AV33" s="53">
        <f t="shared" si="13"/>
        <v>18278</v>
      </c>
      <c r="AW33" s="53">
        <f t="shared" si="27"/>
        <v>-5039</v>
      </c>
      <c r="AX33" s="53">
        <f t="shared" si="28"/>
        <v>317</v>
      </c>
      <c r="AY33" s="53">
        <f t="shared" si="29"/>
        <v>0</v>
      </c>
      <c r="AZ33" s="63" t="s">
        <v>437</v>
      </c>
      <c r="BA33" s="53">
        <f t="shared" si="18"/>
        <v>-4722</v>
      </c>
      <c r="BB33" s="54">
        <f t="shared" si="19"/>
        <v>-0.21908695652173912</v>
      </c>
      <c r="BC33" s="54" t="str">
        <f t="shared" si="20"/>
        <v/>
      </c>
      <c r="BD33" s="54" t="str">
        <f t="shared" si="21"/>
        <v/>
      </c>
      <c r="BE33" s="65" t="str">
        <f t="shared" si="22"/>
        <v/>
      </c>
      <c r="BF33" s="54">
        <f t="shared" si="23"/>
        <v>-0.20530434782608695</v>
      </c>
      <c r="BG33" s="85" t="str">
        <f t="shared" si="24"/>
        <v>No</v>
      </c>
      <c r="BH33" s="90" t="s">
        <v>165</v>
      </c>
      <c r="BI33" s="90" t="s">
        <v>165</v>
      </c>
      <c r="BJ33" s="90" t="s">
        <v>165</v>
      </c>
      <c r="BK33" s="90" t="s">
        <v>181</v>
      </c>
      <c r="BL33" s="95" t="s">
        <v>188</v>
      </c>
      <c r="BM33" s="90" t="s">
        <v>161</v>
      </c>
    </row>
    <row r="34" spans="3:65" ht="30" x14ac:dyDescent="0.25">
      <c r="C34" s="32" t="s">
        <v>156</v>
      </c>
      <c r="D34" s="56" t="s">
        <v>2</v>
      </c>
      <c r="E34" s="98" t="s">
        <v>19</v>
      </c>
      <c r="F34" s="27" t="s">
        <v>337</v>
      </c>
      <c r="G34" s="27" t="s">
        <v>338</v>
      </c>
      <c r="H34" s="27" t="s">
        <v>568</v>
      </c>
      <c r="I34" s="119" t="s">
        <v>307</v>
      </c>
      <c r="J34" s="85" t="s">
        <v>161</v>
      </c>
      <c r="K34" s="85" t="s">
        <v>161</v>
      </c>
      <c r="L34" s="49" t="s">
        <v>161</v>
      </c>
      <c r="M34" s="49" t="s">
        <v>1</v>
      </c>
      <c r="N34" s="85" t="s">
        <v>189</v>
      </c>
      <c r="O34" s="85" t="s">
        <v>190</v>
      </c>
      <c r="P34" s="86">
        <v>804</v>
      </c>
      <c r="Q34" s="72">
        <v>830.99831036192427</v>
      </c>
      <c r="R34" s="72">
        <v>913.16158780159014</v>
      </c>
      <c r="S34" s="71">
        <v>939.91256563277398</v>
      </c>
      <c r="T34" s="70">
        <f t="shared" si="0"/>
        <v>3488.0724637962885</v>
      </c>
      <c r="U34" s="87">
        <v>5343</v>
      </c>
      <c r="V34" s="72">
        <v>1250.1339699999999</v>
      </c>
      <c r="W34" s="70">
        <v>95.413710000000009</v>
      </c>
      <c r="X34" s="72">
        <v>10.399070000000002</v>
      </c>
      <c r="Y34" s="70">
        <f t="shared" si="1"/>
        <v>6698.9467500000001</v>
      </c>
      <c r="Z34" s="70">
        <f t="shared" si="2"/>
        <v>4539</v>
      </c>
      <c r="AA34" s="70">
        <f t="shared" si="3"/>
        <v>419.13565963807559</v>
      </c>
      <c r="AB34" s="70">
        <f t="shared" si="4"/>
        <v>-817.74787780159011</v>
      </c>
      <c r="AC34" s="70">
        <f t="shared" si="5"/>
        <v>-929.51349563277392</v>
      </c>
      <c r="AD34" s="70">
        <f t="shared" si="6"/>
        <v>3210.8742862037116</v>
      </c>
      <c r="AE34" s="88">
        <f t="shared" si="7"/>
        <v>5.6455223880597014</v>
      </c>
      <c r="AF34" s="88">
        <f t="shared" si="8"/>
        <v>0.50437606720948647</v>
      </c>
      <c r="AG34" s="88">
        <f t="shared" si="9"/>
        <v>-0.89551278626414221</v>
      </c>
      <c r="AH34" s="69">
        <f t="shared" si="10"/>
        <v>-0.988936130465498</v>
      </c>
      <c r="AI34" s="67">
        <f t="shared" si="11"/>
        <v>0.92052969642411475</v>
      </c>
      <c r="AJ34" s="4" t="str">
        <f t="shared" si="25"/>
        <v>No</v>
      </c>
      <c r="AK34" s="4" t="str">
        <f t="shared" si="26"/>
        <v>No</v>
      </c>
      <c r="AL34" s="1" t="s">
        <v>191</v>
      </c>
      <c r="AM34" s="50">
        <v>1620</v>
      </c>
      <c r="AN34" s="50">
        <v>136</v>
      </c>
      <c r="AO34" s="50">
        <v>0</v>
      </c>
      <c r="AP34" s="49">
        <v>0</v>
      </c>
      <c r="AQ34" s="53">
        <f t="shared" si="12"/>
        <v>1756</v>
      </c>
      <c r="AR34" s="53">
        <v>1966</v>
      </c>
      <c r="AS34" s="53">
        <v>351</v>
      </c>
      <c r="AT34" s="56">
        <v>25</v>
      </c>
      <c r="AU34" s="52">
        <v>1</v>
      </c>
      <c r="AV34" s="53">
        <f t="shared" si="13"/>
        <v>2343</v>
      </c>
      <c r="AW34" s="53">
        <f t="shared" si="27"/>
        <v>346</v>
      </c>
      <c r="AX34" s="53">
        <f t="shared" si="28"/>
        <v>215</v>
      </c>
      <c r="AY34" s="53">
        <f t="shared" si="29"/>
        <v>25</v>
      </c>
      <c r="AZ34" s="64">
        <f>AU34-AP34</f>
        <v>1</v>
      </c>
      <c r="BA34" s="53">
        <f t="shared" si="18"/>
        <v>587</v>
      </c>
      <c r="BB34" s="54">
        <f t="shared" si="19"/>
        <v>0.21358024691358024</v>
      </c>
      <c r="BC34" s="54">
        <f t="shared" si="20"/>
        <v>1.5808823529411764</v>
      </c>
      <c r="BD34" s="65" t="str">
        <f t="shared" si="21"/>
        <v/>
      </c>
      <c r="BE34" s="65" t="str">
        <f t="shared" si="22"/>
        <v/>
      </c>
      <c r="BF34" s="54">
        <f t="shared" si="23"/>
        <v>0.33428246013667429</v>
      </c>
      <c r="BG34" s="85" t="str">
        <f t="shared" si="24"/>
        <v>No</v>
      </c>
      <c r="BH34" s="90" t="s">
        <v>165</v>
      </c>
      <c r="BI34" s="90" t="s">
        <v>184</v>
      </c>
      <c r="BJ34" s="90" t="s">
        <v>184</v>
      </c>
      <c r="BK34" s="90" t="s">
        <v>181</v>
      </c>
      <c r="BL34" s="95" t="s">
        <v>446</v>
      </c>
      <c r="BM34" s="90" t="s">
        <v>161</v>
      </c>
    </row>
    <row r="35" spans="3:65" ht="195" x14ac:dyDescent="0.25">
      <c r="C35" s="32" t="s">
        <v>156</v>
      </c>
      <c r="D35" s="56" t="s">
        <v>2</v>
      </c>
      <c r="E35" s="98" t="s">
        <v>40</v>
      </c>
      <c r="F35" s="27" t="s">
        <v>339</v>
      </c>
      <c r="G35" s="27" t="s">
        <v>327</v>
      </c>
      <c r="H35" s="27" t="s">
        <v>569</v>
      </c>
      <c r="I35" s="119" t="s">
        <v>328</v>
      </c>
      <c r="J35" s="85" t="s">
        <v>161</v>
      </c>
      <c r="K35" s="85" t="s">
        <v>161</v>
      </c>
      <c r="L35" s="49" t="s">
        <v>161</v>
      </c>
      <c r="M35" s="49" t="s">
        <v>1</v>
      </c>
      <c r="N35" s="85" t="s">
        <v>158</v>
      </c>
      <c r="O35" s="85" t="s">
        <v>159</v>
      </c>
      <c r="P35" s="86">
        <v>111930</v>
      </c>
      <c r="Q35" s="72">
        <v>115682.19159560645</v>
      </c>
      <c r="R35" s="72">
        <v>126966.265538657</v>
      </c>
      <c r="S35" s="71">
        <v>130766.72114937135</v>
      </c>
      <c r="T35" s="70">
        <f t="shared" si="0"/>
        <v>485345.17828363483</v>
      </c>
      <c r="U35" s="87">
        <v>108181</v>
      </c>
      <c r="V35" s="72">
        <v>132016.62337999983</v>
      </c>
      <c r="W35" s="70">
        <v>113802.02014000004</v>
      </c>
      <c r="X35" s="72">
        <v>116443.54883999999</v>
      </c>
      <c r="Y35" s="70">
        <f t="shared" si="1"/>
        <v>470443.19235999987</v>
      </c>
      <c r="Z35" s="70">
        <f t="shared" si="2"/>
        <v>-3749</v>
      </c>
      <c r="AA35" s="70">
        <f t="shared" si="3"/>
        <v>16334.431784393382</v>
      </c>
      <c r="AB35" s="70">
        <f t="shared" si="4"/>
        <v>-13164.24539865696</v>
      </c>
      <c r="AC35" s="70">
        <f t="shared" si="5"/>
        <v>-14323.172309371366</v>
      </c>
      <c r="AD35" s="70">
        <f t="shared" si="6"/>
        <v>-14901.985923634944</v>
      </c>
      <c r="AE35" s="88">
        <f t="shared" si="7"/>
        <v>-3.3494148128294467E-2</v>
      </c>
      <c r="AF35" s="88">
        <f t="shared" si="8"/>
        <v>0.14120091916562338</v>
      </c>
      <c r="AG35" s="88">
        <f t="shared" si="9"/>
        <v>-0.10368301645171163</v>
      </c>
      <c r="AH35" s="69">
        <f t="shared" si="10"/>
        <v>-0.10953224324566789</v>
      </c>
      <c r="AI35" s="68">
        <f t="shared" si="11"/>
        <v>-3.0703891972995456E-2</v>
      </c>
      <c r="AJ35" s="4" t="str">
        <f t="shared" si="25"/>
        <v>Yes</v>
      </c>
      <c r="AK35" s="4" t="str">
        <f t="shared" si="26"/>
        <v>No</v>
      </c>
      <c r="AL35" s="1" t="s">
        <v>192</v>
      </c>
      <c r="AM35" s="50">
        <v>0</v>
      </c>
      <c r="AN35" s="49">
        <v>0</v>
      </c>
      <c r="AO35" s="49">
        <v>0</v>
      </c>
      <c r="AP35" s="49">
        <v>0</v>
      </c>
      <c r="AQ35" s="53">
        <f t="shared" si="12"/>
        <v>0</v>
      </c>
      <c r="AR35" s="53">
        <v>0</v>
      </c>
      <c r="AS35" s="52">
        <v>0</v>
      </c>
      <c r="AT35" s="52">
        <v>0</v>
      </c>
      <c r="AU35" s="52" t="s">
        <v>437</v>
      </c>
      <c r="AV35" s="53">
        <f t="shared" si="13"/>
        <v>0</v>
      </c>
      <c r="AW35" s="53">
        <f t="shared" si="27"/>
        <v>0</v>
      </c>
      <c r="AX35" s="53">
        <f t="shared" si="28"/>
        <v>0</v>
      </c>
      <c r="AY35" s="53">
        <f t="shared" si="29"/>
        <v>0</v>
      </c>
      <c r="AZ35" s="63" t="s">
        <v>437</v>
      </c>
      <c r="BA35" s="53">
        <f t="shared" si="18"/>
        <v>0</v>
      </c>
      <c r="BB35" s="54" t="str">
        <f t="shared" si="19"/>
        <v/>
      </c>
      <c r="BC35" s="54" t="str">
        <f t="shared" si="20"/>
        <v/>
      </c>
      <c r="BD35" s="54" t="str">
        <f t="shared" si="21"/>
        <v/>
      </c>
      <c r="BE35" s="65" t="str">
        <f t="shared" si="22"/>
        <v/>
      </c>
      <c r="BF35" s="54" t="str">
        <f t="shared" si="23"/>
        <v/>
      </c>
      <c r="BG35" s="85" t="str">
        <f t="shared" si="24"/>
        <v>No</v>
      </c>
      <c r="BH35" s="90" t="s">
        <v>165</v>
      </c>
      <c r="BI35" s="90" t="s">
        <v>165</v>
      </c>
      <c r="BJ35" s="90" t="s">
        <v>165</v>
      </c>
      <c r="BK35" s="90" t="s">
        <v>166</v>
      </c>
      <c r="BL35" s="95" t="s">
        <v>447</v>
      </c>
      <c r="BM35" s="95" t="s">
        <v>479</v>
      </c>
    </row>
    <row r="36" spans="3:65" ht="60" x14ac:dyDescent="0.25">
      <c r="C36" s="32" t="s">
        <v>156</v>
      </c>
      <c r="D36" s="56" t="s">
        <v>2</v>
      </c>
      <c r="E36" s="98" t="s">
        <v>41</v>
      </c>
      <c r="F36" s="27" t="s">
        <v>340</v>
      </c>
      <c r="G36" s="27" t="s">
        <v>338</v>
      </c>
      <c r="H36" s="27" t="s">
        <v>570</v>
      </c>
      <c r="I36" s="119" t="s">
        <v>307</v>
      </c>
      <c r="J36" s="85" t="s">
        <v>161</v>
      </c>
      <c r="K36" s="85" t="s">
        <v>161</v>
      </c>
      <c r="L36" s="49" t="s">
        <v>161</v>
      </c>
      <c r="M36" s="49" t="s">
        <v>1</v>
      </c>
      <c r="N36" s="85" t="s">
        <v>158</v>
      </c>
      <c r="O36" s="85" t="s">
        <v>159</v>
      </c>
      <c r="P36" s="86">
        <v>3111</v>
      </c>
      <c r="Q36" s="72">
        <v>3218.4149058304606</v>
      </c>
      <c r="R36" s="72">
        <v>3569.631430175501</v>
      </c>
      <c r="S36" s="71">
        <v>3656.8185182629963</v>
      </c>
      <c r="T36" s="70">
        <f t="shared" si="0"/>
        <v>13555.864854268959</v>
      </c>
      <c r="U36" s="87">
        <v>1195</v>
      </c>
      <c r="V36" s="72">
        <v>1958.7811000000002</v>
      </c>
      <c r="W36" s="70">
        <v>185.07314</v>
      </c>
      <c r="X36" s="72">
        <v>9.6084499999999995</v>
      </c>
      <c r="Y36" s="70">
        <f t="shared" si="1"/>
        <v>3348.4626900000003</v>
      </c>
      <c r="Z36" s="70">
        <f t="shared" si="2"/>
        <v>-1916</v>
      </c>
      <c r="AA36" s="70">
        <f t="shared" si="3"/>
        <v>-1259.6338058304605</v>
      </c>
      <c r="AB36" s="70">
        <f t="shared" si="4"/>
        <v>-3384.558290175501</v>
      </c>
      <c r="AC36" s="70">
        <f t="shared" si="5"/>
        <v>-3647.2100682629962</v>
      </c>
      <c r="AD36" s="70">
        <f t="shared" si="6"/>
        <v>-10207.402164268959</v>
      </c>
      <c r="AE36" s="88">
        <f t="shared" si="7"/>
        <v>-0.61587913854066212</v>
      </c>
      <c r="AF36" s="88">
        <f t="shared" si="8"/>
        <v>-0.39138328732834154</v>
      </c>
      <c r="AG36" s="88">
        <f t="shared" si="9"/>
        <v>-0.9481534316300827</v>
      </c>
      <c r="AH36" s="69">
        <f t="shared" si="10"/>
        <v>-0.99737245642571171</v>
      </c>
      <c r="AI36" s="67">
        <f t="shared" si="11"/>
        <v>-0.75298789667812926</v>
      </c>
      <c r="AJ36" s="4" t="str">
        <f t="shared" si="25"/>
        <v>No</v>
      </c>
      <c r="AK36" s="4" t="str">
        <f t="shared" si="26"/>
        <v>No</v>
      </c>
      <c r="AL36" s="1" t="s">
        <v>193</v>
      </c>
      <c r="AM36" s="50">
        <v>0</v>
      </c>
      <c r="AN36" s="49">
        <v>0</v>
      </c>
      <c r="AO36" s="49">
        <v>0</v>
      </c>
      <c r="AP36" s="49">
        <v>0</v>
      </c>
      <c r="AQ36" s="53">
        <f t="shared" si="12"/>
        <v>0</v>
      </c>
      <c r="AR36" s="53">
        <v>0</v>
      </c>
      <c r="AS36" s="52">
        <v>0</v>
      </c>
      <c r="AT36" s="52">
        <v>0</v>
      </c>
      <c r="AU36" s="52" t="s">
        <v>437</v>
      </c>
      <c r="AV36" s="53">
        <f t="shared" si="13"/>
        <v>0</v>
      </c>
      <c r="AW36" s="53">
        <f t="shared" si="27"/>
        <v>0</v>
      </c>
      <c r="AX36" s="53">
        <f t="shared" si="28"/>
        <v>0</v>
      </c>
      <c r="AY36" s="53">
        <f t="shared" si="29"/>
        <v>0</v>
      </c>
      <c r="AZ36" s="63" t="s">
        <v>437</v>
      </c>
      <c r="BA36" s="53">
        <f t="shared" si="18"/>
        <v>0</v>
      </c>
      <c r="BB36" s="54" t="str">
        <f t="shared" si="19"/>
        <v/>
      </c>
      <c r="BC36" s="54" t="str">
        <f t="shared" si="20"/>
        <v/>
      </c>
      <c r="BD36" s="54" t="str">
        <f t="shared" si="21"/>
        <v/>
      </c>
      <c r="BE36" s="65" t="str">
        <f t="shared" si="22"/>
        <v/>
      </c>
      <c r="BF36" s="54" t="str">
        <f t="shared" si="23"/>
        <v/>
      </c>
      <c r="BG36" s="85" t="str">
        <f t="shared" si="24"/>
        <v>No</v>
      </c>
      <c r="BH36" s="90" t="s">
        <v>165</v>
      </c>
      <c r="BI36" s="90" t="s">
        <v>165</v>
      </c>
      <c r="BJ36" s="90" t="s">
        <v>177</v>
      </c>
      <c r="BK36" s="90" t="s">
        <v>166</v>
      </c>
      <c r="BL36" s="95" t="s">
        <v>480</v>
      </c>
      <c r="BM36" s="95" t="s">
        <v>161</v>
      </c>
    </row>
    <row r="37" spans="3:65" ht="176.1" customHeight="1" x14ac:dyDescent="0.25">
      <c r="C37" s="32" t="s">
        <v>156</v>
      </c>
      <c r="D37" s="56" t="s">
        <v>2</v>
      </c>
      <c r="E37" s="98" t="s">
        <v>6</v>
      </c>
      <c r="F37" s="27" t="s">
        <v>341</v>
      </c>
      <c r="G37" s="27" t="s">
        <v>585</v>
      </c>
      <c r="H37" s="27" t="s">
        <v>571</v>
      </c>
      <c r="I37" s="119" t="s">
        <v>320</v>
      </c>
      <c r="J37" s="85" t="s">
        <v>161</v>
      </c>
      <c r="K37" s="85" t="s">
        <v>161</v>
      </c>
      <c r="L37" s="49" t="s">
        <v>161</v>
      </c>
      <c r="M37" s="49" t="s">
        <v>1</v>
      </c>
      <c r="N37" s="85" t="s">
        <v>158</v>
      </c>
      <c r="O37" s="85" t="s">
        <v>159</v>
      </c>
      <c r="P37" s="86">
        <v>108070</v>
      </c>
      <c r="Q37" s="72">
        <v>111917.58736423012</v>
      </c>
      <c r="R37" s="72">
        <v>125324.75333398097</v>
      </c>
      <c r="S37" s="71">
        <v>412241.51420613728</v>
      </c>
      <c r="T37" s="70">
        <f t="shared" si="0"/>
        <v>757553.85490434838</v>
      </c>
      <c r="U37" s="87">
        <v>357724</v>
      </c>
      <c r="V37" s="72">
        <v>402595.81802000036</v>
      </c>
      <c r="W37" s="70">
        <v>356454.88858000009</v>
      </c>
      <c r="X37" s="72">
        <v>444682.98213999998</v>
      </c>
      <c r="Y37" s="70">
        <f t="shared" si="1"/>
        <v>1561457.6887400004</v>
      </c>
      <c r="Z37" s="70">
        <f t="shared" si="2"/>
        <v>249654</v>
      </c>
      <c r="AA37" s="70">
        <f t="shared" si="3"/>
        <v>290678.23065577022</v>
      </c>
      <c r="AB37" s="70">
        <f t="shared" si="4"/>
        <v>231130.13524601911</v>
      </c>
      <c r="AC37" s="70">
        <f t="shared" si="5"/>
        <v>32441.467933862703</v>
      </c>
      <c r="AD37" s="70">
        <f t="shared" si="6"/>
        <v>803903.8338356521</v>
      </c>
      <c r="AE37" s="88">
        <f t="shared" si="7"/>
        <v>2.3101138151198297</v>
      </c>
      <c r="AF37" s="88">
        <f t="shared" si="8"/>
        <v>2.5972524739098661</v>
      </c>
      <c r="AG37" s="88">
        <f t="shared" si="9"/>
        <v>1.8442496721304116</v>
      </c>
      <c r="AH37" s="69">
        <f t="shared" si="10"/>
        <v>7.8695295878523946E-2</v>
      </c>
      <c r="AI37" s="67">
        <f t="shared" si="11"/>
        <v>1.0611837411046585</v>
      </c>
      <c r="AJ37" s="4" t="str">
        <f t="shared" si="25"/>
        <v>Yes</v>
      </c>
      <c r="AK37" s="4" t="str">
        <f t="shared" si="26"/>
        <v>No</v>
      </c>
      <c r="AL37" s="1" t="s">
        <v>176</v>
      </c>
      <c r="AM37" s="50">
        <v>0</v>
      </c>
      <c r="AN37" s="50">
        <v>0</v>
      </c>
      <c r="AO37" s="50">
        <v>0</v>
      </c>
      <c r="AP37" s="49">
        <v>0</v>
      </c>
      <c r="AQ37" s="53">
        <f t="shared" si="12"/>
        <v>0</v>
      </c>
      <c r="AR37" s="53">
        <v>0</v>
      </c>
      <c r="AS37" s="52">
        <v>0</v>
      </c>
      <c r="AT37" s="52">
        <v>0</v>
      </c>
      <c r="AU37" s="52" t="s">
        <v>437</v>
      </c>
      <c r="AV37" s="53">
        <f t="shared" si="13"/>
        <v>0</v>
      </c>
      <c r="AW37" s="53">
        <f t="shared" si="27"/>
        <v>0</v>
      </c>
      <c r="AX37" s="53">
        <f t="shared" si="28"/>
        <v>0</v>
      </c>
      <c r="AY37" s="53">
        <f t="shared" si="29"/>
        <v>0</v>
      </c>
      <c r="AZ37" s="63" t="s">
        <v>437</v>
      </c>
      <c r="BA37" s="53">
        <f t="shared" si="18"/>
        <v>0</v>
      </c>
      <c r="BB37" s="54" t="str">
        <f t="shared" si="19"/>
        <v/>
      </c>
      <c r="BC37" s="54" t="str">
        <f t="shared" si="20"/>
        <v/>
      </c>
      <c r="BD37" s="54" t="str">
        <f t="shared" si="21"/>
        <v/>
      </c>
      <c r="BE37" s="65" t="str">
        <f t="shared" si="22"/>
        <v/>
      </c>
      <c r="BF37" s="54" t="str">
        <f t="shared" si="23"/>
        <v/>
      </c>
      <c r="BG37" s="85" t="str">
        <f t="shared" si="24"/>
        <v>No</v>
      </c>
      <c r="BH37" s="90" t="s">
        <v>184</v>
      </c>
      <c r="BI37" s="90" t="s">
        <v>165</v>
      </c>
      <c r="BJ37" s="90" t="s">
        <v>184</v>
      </c>
      <c r="BK37" s="90" t="s">
        <v>194</v>
      </c>
      <c r="BL37" s="95" t="s">
        <v>448</v>
      </c>
      <c r="BM37" s="95" t="s">
        <v>481</v>
      </c>
    </row>
    <row r="38" spans="3:65" ht="120" x14ac:dyDescent="0.25">
      <c r="C38" s="32" t="s">
        <v>156</v>
      </c>
      <c r="D38" s="56" t="s">
        <v>4</v>
      </c>
      <c r="E38" s="98" t="s">
        <v>43</v>
      </c>
      <c r="F38" s="27" t="s">
        <v>507</v>
      </c>
      <c r="G38" s="27" t="s">
        <v>521</v>
      </c>
      <c r="H38" s="27" t="s">
        <v>374</v>
      </c>
      <c r="I38" s="118" t="s">
        <v>375</v>
      </c>
      <c r="J38" s="32" t="s">
        <v>161</v>
      </c>
      <c r="K38" s="32" t="s">
        <v>161</v>
      </c>
      <c r="L38" s="49" t="s">
        <v>161</v>
      </c>
      <c r="M38" s="49" t="s">
        <v>1</v>
      </c>
      <c r="N38" s="85" t="s">
        <v>158</v>
      </c>
      <c r="O38" s="85" t="s">
        <v>159</v>
      </c>
      <c r="P38" s="86">
        <v>14424</v>
      </c>
      <c r="Q38" s="72">
        <v>14916.593154687369</v>
      </c>
      <c r="R38" s="72">
        <v>16468.61236981715</v>
      </c>
      <c r="S38" s="71">
        <v>16910.406946588468</v>
      </c>
      <c r="T38" s="70">
        <f t="shared" si="0"/>
        <v>62719.612471092987</v>
      </c>
      <c r="U38" s="87">
        <v>12580</v>
      </c>
      <c r="V38" s="72">
        <v>14936.079570000005</v>
      </c>
      <c r="W38" s="70">
        <v>15395.072079999998</v>
      </c>
      <c r="X38" s="72">
        <v>15514.98857</v>
      </c>
      <c r="Y38" s="70">
        <f t="shared" si="1"/>
        <v>58426.140220000001</v>
      </c>
      <c r="Z38" s="70">
        <f t="shared" si="2"/>
        <v>-1844</v>
      </c>
      <c r="AA38" s="70">
        <f t="shared" si="3"/>
        <v>19.486415312636382</v>
      </c>
      <c r="AB38" s="70">
        <f t="shared" si="4"/>
        <v>-1073.5402898171524</v>
      </c>
      <c r="AC38" s="70">
        <f t="shared" si="5"/>
        <v>-1395.4183765884682</v>
      </c>
      <c r="AD38" s="70">
        <f t="shared" si="6"/>
        <v>-4293.4722510929842</v>
      </c>
      <c r="AE38" s="88">
        <f t="shared" si="7"/>
        <v>-0.12784248474764282</v>
      </c>
      <c r="AF38" s="88">
        <f t="shared" si="8"/>
        <v>1.3063583024997231E-3</v>
      </c>
      <c r="AG38" s="88">
        <f t="shared" si="9"/>
        <v>-6.5187051933087173E-2</v>
      </c>
      <c r="AH38" s="69">
        <f t="shared" si="10"/>
        <v>-8.2518320286194061E-2</v>
      </c>
      <c r="AI38" s="67">
        <f t="shared" si="11"/>
        <v>-6.8455018804075271E-2</v>
      </c>
      <c r="AJ38" s="4" t="str">
        <f t="shared" si="25"/>
        <v>No</v>
      </c>
      <c r="AK38" s="4" t="str">
        <f t="shared" si="26"/>
        <v>No</v>
      </c>
      <c r="AL38" s="32" t="s">
        <v>176</v>
      </c>
      <c r="AM38" s="50">
        <v>0</v>
      </c>
      <c r="AN38" s="49">
        <v>0</v>
      </c>
      <c r="AO38" s="49">
        <v>0</v>
      </c>
      <c r="AP38" s="49">
        <v>0</v>
      </c>
      <c r="AQ38" s="53">
        <f t="shared" si="12"/>
        <v>0</v>
      </c>
      <c r="AR38" s="53">
        <v>0</v>
      </c>
      <c r="AS38" s="52">
        <v>0</v>
      </c>
      <c r="AT38" s="52">
        <v>0</v>
      </c>
      <c r="AU38" s="63" t="s">
        <v>437</v>
      </c>
      <c r="AV38" s="53">
        <f t="shared" si="13"/>
        <v>0</v>
      </c>
      <c r="AW38" s="53">
        <f t="shared" si="27"/>
        <v>0</v>
      </c>
      <c r="AX38" s="53">
        <f t="shared" si="28"/>
        <v>0</v>
      </c>
      <c r="AY38" s="53">
        <f t="shared" si="29"/>
        <v>0</v>
      </c>
      <c r="AZ38" s="63" t="s">
        <v>437</v>
      </c>
      <c r="BA38" s="53">
        <f t="shared" si="18"/>
        <v>0</v>
      </c>
      <c r="BB38" s="54" t="str">
        <f t="shared" si="19"/>
        <v/>
      </c>
      <c r="BC38" s="54" t="str">
        <f t="shared" si="20"/>
        <v/>
      </c>
      <c r="BD38" s="54" t="str">
        <f t="shared" si="21"/>
        <v/>
      </c>
      <c r="BE38" s="65" t="str">
        <f t="shared" si="22"/>
        <v/>
      </c>
      <c r="BF38" s="54" t="str">
        <f t="shared" si="23"/>
        <v/>
      </c>
      <c r="BG38" s="85" t="str">
        <f t="shared" si="24"/>
        <v>No</v>
      </c>
      <c r="BH38" s="90" t="s">
        <v>165</v>
      </c>
      <c r="BI38" s="90" t="s">
        <v>165</v>
      </c>
      <c r="BJ38" s="90" t="s">
        <v>165</v>
      </c>
      <c r="BK38" s="90" t="s">
        <v>166</v>
      </c>
      <c r="BL38" s="95" t="s">
        <v>461</v>
      </c>
      <c r="BM38" s="60" t="s">
        <v>161</v>
      </c>
    </row>
    <row r="39" spans="3:65" ht="45.6" customHeight="1" x14ac:dyDescent="0.25">
      <c r="C39" s="32" t="s">
        <v>156</v>
      </c>
      <c r="D39" s="56" t="s">
        <v>2</v>
      </c>
      <c r="E39" s="98" t="s">
        <v>20</v>
      </c>
      <c r="F39" s="27" t="s">
        <v>343</v>
      </c>
      <c r="G39" s="27" t="s">
        <v>327</v>
      </c>
      <c r="H39" s="27" t="s">
        <v>572</v>
      </c>
      <c r="I39" s="119" t="s">
        <v>328</v>
      </c>
      <c r="J39" s="85" t="s">
        <v>161</v>
      </c>
      <c r="K39" s="85" t="s">
        <v>161</v>
      </c>
      <c r="L39" s="49" t="s">
        <v>161</v>
      </c>
      <c r="M39" s="49" t="s">
        <v>1</v>
      </c>
      <c r="N39" s="85" t="s">
        <v>158</v>
      </c>
      <c r="O39" s="85" t="s">
        <v>159</v>
      </c>
      <c r="P39" s="86">
        <v>6669</v>
      </c>
      <c r="Q39" s="72">
        <v>6877.7068681497449</v>
      </c>
      <c r="R39" s="72">
        <v>7380.0873424767187</v>
      </c>
      <c r="S39" s="71">
        <v>7689.8623606408692</v>
      </c>
      <c r="T39" s="70">
        <f t="shared" ref="T39:T70" si="30">SUM(P39:S39)</f>
        <v>28616.656571267333</v>
      </c>
      <c r="U39" s="87">
        <v>7549</v>
      </c>
      <c r="V39" s="72">
        <v>8475.7650700000049</v>
      </c>
      <c r="W39" s="70">
        <v>10703.299179999996</v>
      </c>
      <c r="X39" s="72">
        <v>8175.795799999999</v>
      </c>
      <c r="Y39" s="70">
        <f t="shared" ref="Y39:Y70" si="31">SUM(U39:X39)</f>
        <v>34903.860050000003</v>
      </c>
      <c r="Z39" s="70">
        <f t="shared" ref="Z39:Z70" si="32">IFERROR(U39-P39,"")</f>
        <v>880</v>
      </c>
      <c r="AA39" s="70">
        <f t="shared" ref="AA39:AA70" si="33">IFERROR(V39-Q39,"")</f>
        <v>1598.05820185026</v>
      </c>
      <c r="AB39" s="70">
        <f t="shared" ref="AB39:AB70" si="34">IFERROR(W39-R39,"")</f>
        <v>3323.2118375232776</v>
      </c>
      <c r="AC39" s="70">
        <f t="shared" ref="AC39:AC70" si="35">IFERROR(X39-S39,"")</f>
        <v>485.93343935912981</v>
      </c>
      <c r="AD39" s="70">
        <f t="shared" ref="AD39:AD70" si="36">IFERROR(SUM(Z39:AC39),"")</f>
        <v>6287.2034787326675</v>
      </c>
      <c r="AE39" s="88">
        <f t="shared" ref="AE39:AE70" si="37">IFERROR(Z39/P39,"")</f>
        <v>0.13195381616434249</v>
      </c>
      <c r="AF39" s="88">
        <f t="shared" ref="AF39:AF70" si="38">IFERROR(AA39/Q39,"")</f>
        <v>0.23235334574242664</v>
      </c>
      <c r="AG39" s="88">
        <f t="shared" ref="AG39:AG70" si="39">IFERROR(AB39/R39,"")</f>
        <v>0.45029437773673081</v>
      </c>
      <c r="AH39" s="69">
        <f t="shared" ref="AH39:AH70" si="40">IFERROR(AC39/S39,"")</f>
        <v>6.3191435238982921E-2</v>
      </c>
      <c r="AI39" s="67">
        <f t="shared" ref="AI39:AI70" si="41">IFERROR(AD39/T39,"")</f>
        <v>0.21970433418994723</v>
      </c>
      <c r="AJ39" s="4" t="str">
        <f t="shared" si="25"/>
        <v>No</v>
      </c>
      <c r="AK39" s="4" t="str">
        <f t="shared" si="26"/>
        <v>No</v>
      </c>
      <c r="AL39" s="1" t="s">
        <v>195</v>
      </c>
      <c r="AM39" s="50">
        <v>167451</v>
      </c>
      <c r="AN39" s="50">
        <f>AM39</f>
        <v>167451</v>
      </c>
      <c r="AO39" s="50">
        <f>AN39</f>
        <v>167451</v>
      </c>
      <c r="AP39" s="49">
        <v>167451</v>
      </c>
      <c r="AQ39" s="53">
        <f t="shared" ref="AQ39:AQ70" si="42">SUM(AM39:AP39)</f>
        <v>669804</v>
      </c>
      <c r="AR39" s="53">
        <v>173822</v>
      </c>
      <c r="AS39" s="52">
        <v>172265</v>
      </c>
      <c r="AT39" s="52">
        <v>187362</v>
      </c>
      <c r="AU39" s="93">
        <v>163323</v>
      </c>
      <c r="AV39" s="53">
        <f t="shared" ref="AV39:AV70" si="43">SUM(AR39:AU39)</f>
        <v>696772</v>
      </c>
      <c r="AW39" s="53">
        <f t="shared" si="27"/>
        <v>6371</v>
      </c>
      <c r="AX39" s="53">
        <f t="shared" si="28"/>
        <v>4814</v>
      </c>
      <c r="AY39" s="53">
        <f t="shared" si="29"/>
        <v>19911</v>
      </c>
      <c r="AZ39" s="53">
        <f>AU39-AP39</f>
        <v>-4128</v>
      </c>
      <c r="BA39" s="53">
        <f t="shared" ref="BA39:BA70" si="44">SUM(AW39:AZ39)</f>
        <v>26968</v>
      </c>
      <c r="BB39" s="54">
        <f t="shared" ref="BB39:BB70" si="45">IFERROR(+AW39/AM39,"")</f>
        <v>3.804695104836639E-2</v>
      </c>
      <c r="BC39" s="54">
        <f t="shared" ref="BC39:BC70" si="46">IFERROR(+AX39/AN39,"")</f>
        <v>2.8748708577434594E-2</v>
      </c>
      <c r="BD39" s="54">
        <f t="shared" ref="BD39:BD70" si="47">IFERROR(+AY39/AO39,"")</f>
        <v>0.11890642635756131</v>
      </c>
      <c r="BE39" s="54">
        <f t="shared" ref="BE39:BE70" si="48">IFERROR(+AZ39/AP39,"")</f>
        <v>-2.4651987745668881E-2</v>
      </c>
      <c r="BF39" s="54">
        <f t="shared" ref="BF39:BF70" si="49">IFERROR(+BA39/AQ39,"")</f>
        <v>4.0262524559423356E-2</v>
      </c>
      <c r="BG39" s="85" t="str">
        <f t="shared" ref="BG39:BG70" si="50">IFERROR(IF(ABS(BE39)&gt;20%,"Yes","No"),"No")</f>
        <v>No</v>
      </c>
      <c r="BH39" s="90" t="s">
        <v>165</v>
      </c>
      <c r="BI39" s="90" t="s">
        <v>165</v>
      </c>
      <c r="BJ39" s="90" t="s">
        <v>184</v>
      </c>
      <c r="BK39" s="90" t="s">
        <v>166</v>
      </c>
      <c r="BL39" s="95" t="s">
        <v>449</v>
      </c>
      <c r="BM39" s="95" t="s">
        <v>161</v>
      </c>
    </row>
    <row r="40" spans="3:65" ht="150" x14ac:dyDescent="0.25">
      <c r="C40" s="32" t="s">
        <v>156</v>
      </c>
      <c r="D40" s="56" t="s">
        <v>4</v>
      </c>
      <c r="E40" s="98" t="s">
        <v>44</v>
      </c>
      <c r="F40" s="27" t="s">
        <v>376</v>
      </c>
      <c r="G40" s="27" t="s">
        <v>522</v>
      </c>
      <c r="H40" s="27" t="s">
        <v>377</v>
      </c>
      <c r="I40" s="118" t="s">
        <v>373</v>
      </c>
      <c r="J40" s="32" t="s">
        <v>161</v>
      </c>
      <c r="K40" s="32" t="s">
        <v>161</v>
      </c>
      <c r="L40" s="49" t="s">
        <v>161</v>
      </c>
      <c r="M40" s="49" t="s">
        <v>1</v>
      </c>
      <c r="N40" s="85" t="s">
        <v>158</v>
      </c>
      <c r="O40" s="85" t="s">
        <v>159</v>
      </c>
      <c r="P40" s="86">
        <v>7736</v>
      </c>
      <c r="Q40" s="72">
        <v>7958.2501672017906</v>
      </c>
      <c r="R40" s="72">
        <v>8481.4602266293659</v>
      </c>
      <c r="S40" s="71">
        <v>8852.4723399620489</v>
      </c>
      <c r="T40" s="70">
        <f t="shared" si="30"/>
        <v>33028.182733793205</v>
      </c>
      <c r="U40" s="87">
        <v>5898</v>
      </c>
      <c r="V40" s="72">
        <v>6192.7921900000001</v>
      </c>
      <c r="W40" s="70">
        <v>6437.8863999999976</v>
      </c>
      <c r="X40" s="72">
        <v>6062.6249800000005</v>
      </c>
      <c r="Y40" s="70">
        <f t="shared" si="31"/>
        <v>24591.303569999996</v>
      </c>
      <c r="Z40" s="70">
        <f t="shared" si="32"/>
        <v>-1838</v>
      </c>
      <c r="AA40" s="70">
        <f t="shared" si="33"/>
        <v>-1765.4579772017905</v>
      </c>
      <c r="AB40" s="70">
        <f t="shared" si="34"/>
        <v>-2043.5738266293683</v>
      </c>
      <c r="AC40" s="70">
        <f t="shared" si="35"/>
        <v>-2789.8473599620484</v>
      </c>
      <c r="AD40" s="70">
        <f t="shared" si="36"/>
        <v>-8436.8791637932081</v>
      </c>
      <c r="AE40" s="88">
        <f t="shared" si="37"/>
        <v>-0.23759048603929681</v>
      </c>
      <c r="AF40" s="88">
        <f t="shared" si="38"/>
        <v>-0.22183996985640692</v>
      </c>
      <c r="AG40" s="88">
        <f t="shared" si="39"/>
        <v>-0.2409459894904806</v>
      </c>
      <c r="AH40" s="69">
        <f t="shared" si="40"/>
        <v>-0.31514894967455032</v>
      </c>
      <c r="AI40" s="67">
        <f t="shared" si="41"/>
        <v>-0.25544484938194639</v>
      </c>
      <c r="AJ40" s="4" t="str">
        <f t="shared" si="25"/>
        <v>No</v>
      </c>
      <c r="AK40" s="4" t="str">
        <f t="shared" si="26"/>
        <v>No</v>
      </c>
      <c r="AL40" s="32" t="s">
        <v>176</v>
      </c>
      <c r="AM40" s="50">
        <v>0</v>
      </c>
      <c r="AN40" s="49">
        <v>0</v>
      </c>
      <c r="AO40" s="49">
        <v>0</v>
      </c>
      <c r="AP40" s="49">
        <v>0</v>
      </c>
      <c r="AQ40" s="53">
        <f t="shared" si="42"/>
        <v>0</v>
      </c>
      <c r="AR40" s="53">
        <v>0</v>
      </c>
      <c r="AS40" s="52">
        <v>0</v>
      </c>
      <c r="AT40" s="52">
        <v>0</v>
      </c>
      <c r="AU40" s="63" t="s">
        <v>437</v>
      </c>
      <c r="AV40" s="53">
        <f t="shared" si="43"/>
        <v>0</v>
      </c>
      <c r="AW40" s="53">
        <f t="shared" si="27"/>
        <v>0</v>
      </c>
      <c r="AX40" s="53">
        <f t="shared" si="28"/>
        <v>0</v>
      </c>
      <c r="AY40" s="53">
        <f t="shared" si="29"/>
        <v>0</v>
      </c>
      <c r="AZ40" s="63" t="s">
        <v>437</v>
      </c>
      <c r="BA40" s="53">
        <f t="shared" si="44"/>
        <v>0</v>
      </c>
      <c r="BB40" s="54" t="str">
        <f t="shared" si="45"/>
        <v/>
      </c>
      <c r="BC40" s="54" t="str">
        <f t="shared" si="46"/>
        <v/>
      </c>
      <c r="BD40" s="54" t="str">
        <f t="shared" si="47"/>
        <v/>
      </c>
      <c r="BE40" s="65" t="str">
        <f t="shared" si="48"/>
        <v/>
      </c>
      <c r="BF40" s="54" t="str">
        <f t="shared" si="49"/>
        <v/>
      </c>
      <c r="BG40" s="85" t="str">
        <f t="shared" si="50"/>
        <v>No</v>
      </c>
      <c r="BH40" s="90" t="s">
        <v>165</v>
      </c>
      <c r="BI40" s="90" t="s">
        <v>165</v>
      </c>
      <c r="BJ40" s="90" t="s">
        <v>165</v>
      </c>
      <c r="BK40" s="90" t="s">
        <v>166</v>
      </c>
      <c r="BL40" s="95" t="s">
        <v>461</v>
      </c>
      <c r="BM40" s="60" t="s">
        <v>161</v>
      </c>
    </row>
    <row r="41" spans="3:65" ht="60" x14ac:dyDescent="0.25">
      <c r="C41" s="32" t="s">
        <v>156</v>
      </c>
      <c r="D41" s="56" t="s">
        <v>4</v>
      </c>
      <c r="E41" s="129" t="s">
        <v>27</v>
      </c>
      <c r="F41" s="27" t="s">
        <v>380</v>
      </c>
      <c r="G41" s="27" t="s">
        <v>378</v>
      </c>
      <c r="H41" s="27" t="s">
        <v>379</v>
      </c>
      <c r="I41" s="118" t="s">
        <v>375</v>
      </c>
      <c r="J41" s="32" t="s">
        <v>161</v>
      </c>
      <c r="K41" s="32" t="s">
        <v>157</v>
      </c>
      <c r="L41" s="133" t="s">
        <v>11</v>
      </c>
      <c r="M41" s="49" t="s">
        <v>155</v>
      </c>
      <c r="N41" s="85" t="s">
        <v>158</v>
      </c>
      <c r="O41" s="85" t="s">
        <v>159</v>
      </c>
      <c r="P41" s="86">
        <v>2067.6312532627599</v>
      </c>
      <c r="Q41" s="72">
        <v>2123.6502524395696</v>
      </c>
      <c r="R41" s="72">
        <v>2261.9229545531743</v>
      </c>
      <c r="S41" s="72">
        <v>2357.8441079077211</v>
      </c>
      <c r="T41" s="70">
        <f t="shared" si="30"/>
        <v>8811.0485681632235</v>
      </c>
      <c r="U41" s="87">
        <v>2367</v>
      </c>
      <c r="V41" s="72">
        <v>1657.312412100996</v>
      </c>
      <c r="W41" s="70">
        <v>2706.0238676579993</v>
      </c>
      <c r="X41" s="72">
        <v>2953.7301228420006</v>
      </c>
      <c r="Y41" s="70">
        <f t="shared" si="31"/>
        <v>9684.0664026009963</v>
      </c>
      <c r="Z41" s="70">
        <f t="shared" si="32"/>
        <v>299.36874673724014</v>
      </c>
      <c r="AA41" s="70">
        <f t="shared" si="33"/>
        <v>-466.33784033857364</v>
      </c>
      <c r="AB41" s="70">
        <f t="shared" si="34"/>
        <v>444.10091310482494</v>
      </c>
      <c r="AC41" s="70">
        <f t="shared" si="35"/>
        <v>595.8860149342795</v>
      </c>
      <c r="AD41" s="70">
        <f t="shared" si="36"/>
        <v>873.01783443777094</v>
      </c>
      <c r="AE41" s="88">
        <f t="shared" si="37"/>
        <v>0.14478826737834941</v>
      </c>
      <c r="AF41" s="88">
        <f t="shared" si="38"/>
        <v>-0.21959258112434582</v>
      </c>
      <c r="AG41" s="88">
        <f t="shared" si="39"/>
        <v>0.19633777189928808</v>
      </c>
      <c r="AH41" s="69">
        <f t="shared" si="40"/>
        <v>0.25272494179568578</v>
      </c>
      <c r="AI41" s="67">
        <f t="shared" si="41"/>
        <v>9.9082172534178045E-2</v>
      </c>
      <c r="AJ41" s="4" t="str">
        <f t="shared" si="25"/>
        <v>No</v>
      </c>
      <c r="AK41" s="4" t="str">
        <f t="shared" si="26"/>
        <v>No</v>
      </c>
      <c r="AL41" s="32" t="s">
        <v>176</v>
      </c>
      <c r="AM41" s="50">
        <v>0</v>
      </c>
      <c r="AN41" s="49">
        <v>0</v>
      </c>
      <c r="AO41" s="49">
        <v>0</v>
      </c>
      <c r="AP41" s="49">
        <v>0</v>
      </c>
      <c r="AQ41" s="53">
        <f t="shared" si="42"/>
        <v>0</v>
      </c>
      <c r="AR41" s="53">
        <v>0</v>
      </c>
      <c r="AS41" s="52">
        <v>0</v>
      </c>
      <c r="AT41" s="52">
        <v>0</v>
      </c>
      <c r="AU41" s="63" t="s">
        <v>437</v>
      </c>
      <c r="AV41" s="53">
        <f t="shared" si="43"/>
        <v>0</v>
      </c>
      <c r="AW41" s="53">
        <f t="shared" si="27"/>
        <v>0</v>
      </c>
      <c r="AX41" s="53">
        <f t="shared" si="28"/>
        <v>0</v>
      </c>
      <c r="AY41" s="53">
        <f t="shared" si="29"/>
        <v>0</v>
      </c>
      <c r="AZ41" s="63" t="s">
        <v>437</v>
      </c>
      <c r="BA41" s="53">
        <f t="shared" si="44"/>
        <v>0</v>
      </c>
      <c r="BB41" s="54" t="str">
        <f t="shared" si="45"/>
        <v/>
      </c>
      <c r="BC41" s="54" t="str">
        <f t="shared" si="46"/>
        <v/>
      </c>
      <c r="BD41" s="54" t="str">
        <f t="shared" si="47"/>
        <v/>
      </c>
      <c r="BE41" s="65" t="str">
        <f t="shared" si="48"/>
        <v/>
      </c>
      <c r="BF41" s="54" t="str">
        <f t="shared" si="49"/>
        <v/>
      </c>
      <c r="BG41" s="85" t="str">
        <f t="shared" si="50"/>
        <v>No</v>
      </c>
      <c r="BH41" s="89" t="s">
        <v>161</v>
      </c>
      <c r="BI41" s="89" t="s">
        <v>161</v>
      </c>
      <c r="BJ41" s="89" t="s">
        <v>161</v>
      </c>
      <c r="BK41" s="89" t="s">
        <v>161</v>
      </c>
      <c r="BL41" s="89" t="s">
        <v>161</v>
      </c>
      <c r="BM41" s="60" t="s">
        <v>161</v>
      </c>
    </row>
    <row r="42" spans="3:65" ht="60" x14ac:dyDescent="0.25">
      <c r="C42" s="32" t="s">
        <v>156</v>
      </c>
      <c r="D42" s="56" t="s">
        <v>4</v>
      </c>
      <c r="E42" s="129" t="s">
        <v>27</v>
      </c>
      <c r="F42" s="27" t="s">
        <v>380</v>
      </c>
      <c r="G42" s="27" t="s">
        <v>378</v>
      </c>
      <c r="H42" s="27" t="s">
        <v>379</v>
      </c>
      <c r="I42" s="118" t="s">
        <v>375</v>
      </c>
      <c r="J42" s="32" t="s">
        <v>161</v>
      </c>
      <c r="K42" s="32" t="s">
        <v>157</v>
      </c>
      <c r="L42" s="133" t="s">
        <v>196</v>
      </c>
      <c r="M42" s="49" t="s">
        <v>155</v>
      </c>
      <c r="N42" s="85" t="s">
        <v>158</v>
      </c>
      <c r="O42" s="85" t="s">
        <v>159</v>
      </c>
      <c r="P42" s="86">
        <v>613.47300920983002</v>
      </c>
      <c r="Q42" s="72">
        <v>630.09403094360869</v>
      </c>
      <c r="R42" s="72">
        <v>671.1199975047881</v>
      </c>
      <c r="S42" s="72">
        <v>699.58011992866454</v>
      </c>
      <c r="T42" s="70">
        <f t="shared" si="30"/>
        <v>2614.2671575868917</v>
      </c>
      <c r="U42" s="87">
        <v>728</v>
      </c>
      <c r="V42" s="72">
        <v>1400.3654355270005</v>
      </c>
      <c r="W42" s="70">
        <v>187.51731000000001</v>
      </c>
      <c r="X42" s="72">
        <v>773.072</v>
      </c>
      <c r="Y42" s="70">
        <f t="shared" si="31"/>
        <v>3088.9547455270008</v>
      </c>
      <c r="Z42" s="70">
        <f t="shared" si="32"/>
        <v>114.52699079016998</v>
      </c>
      <c r="AA42" s="70">
        <f t="shared" si="33"/>
        <v>770.27140458339181</v>
      </c>
      <c r="AB42" s="70">
        <f t="shared" si="34"/>
        <v>-483.60268750478809</v>
      </c>
      <c r="AC42" s="70">
        <f t="shared" si="35"/>
        <v>73.491880071335459</v>
      </c>
      <c r="AD42" s="70">
        <f t="shared" si="36"/>
        <v>474.68758794010915</v>
      </c>
      <c r="AE42" s="88">
        <f t="shared" si="37"/>
        <v>0.18668627481701902</v>
      </c>
      <c r="AF42" s="88">
        <f t="shared" si="38"/>
        <v>1.222470562734673</v>
      </c>
      <c r="AG42" s="88">
        <f t="shared" si="39"/>
        <v>-0.72059048948446491</v>
      </c>
      <c r="AH42" s="69">
        <f t="shared" si="40"/>
        <v>0.10505141295157065</v>
      </c>
      <c r="AI42" s="67">
        <f t="shared" si="41"/>
        <v>0.18157577604970992</v>
      </c>
      <c r="AJ42" s="4" t="str">
        <f t="shared" si="25"/>
        <v>No</v>
      </c>
      <c r="AK42" s="4" t="str">
        <f t="shared" si="26"/>
        <v>No</v>
      </c>
      <c r="AL42" s="32" t="s">
        <v>176</v>
      </c>
      <c r="AM42" s="50">
        <v>0</v>
      </c>
      <c r="AN42" s="49">
        <v>0</v>
      </c>
      <c r="AO42" s="49">
        <v>0</v>
      </c>
      <c r="AP42" s="49">
        <v>0</v>
      </c>
      <c r="AQ42" s="53">
        <f t="shared" si="42"/>
        <v>0</v>
      </c>
      <c r="AR42" s="53">
        <v>0</v>
      </c>
      <c r="AS42" s="52">
        <v>0</v>
      </c>
      <c r="AT42" s="52">
        <v>0</v>
      </c>
      <c r="AU42" s="63" t="s">
        <v>437</v>
      </c>
      <c r="AV42" s="53">
        <f t="shared" si="43"/>
        <v>0</v>
      </c>
      <c r="AW42" s="53">
        <f t="shared" si="27"/>
        <v>0</v>
      </c>
      <c r="AX42" s="53">
        <f t="shared" si="28"/>
        <v>0</v>
      </c>
      <c r="AY42" s="53">
        <f t="shared" si="29"/>
        <v>0</v>
      </c>
      <c r="AZ42" s="63" t="s">
        <v>437</v>
      </c>
      <c r="BA42" s="53">
        <f t="shared" si="44"/>
        <v>0</v>
      </c>
      <c r="BB42" s="54" t="str">
        <f t="shared" si="45"/>
        <v/>
      </c>
      <c r="BC42" s="54" t="str">
        <f t="shared" si="46"/>
        <v/>
      </c>
      <c r="BD42" s="54" t="str">
        <f t="shared" si="47"/>
        <v/>
      </c>
      <c r="BE42" s="65" t="str">
        <f t="shared" si="48"/>
        <v/>
      </c>
      <c r="BF42" s="54" t="str">
        <f t="shared" si="49"/>
        <v/>
      </c>
      <c r="BG42" s="85" t="str">
        <f t="shared" si="50"/>
        <v>No</v>
      </c>
      <c r="BH42" s="89" t="s">
        <v>161</v>
      </c>
      <c r="BI42" s="89" t="s">
        <v>161</v>
      </c>
      <c r="BJ42" s="89" t="s">
        <v>161</v>
      </c>
      <c r="BK42" s="89" t="s">
        <v>161</v>
      </c>
      <c r="BL42" s="89" t="s">
        <v>161</v>
      </c>
      <c r="BM42" s="60" t="s">
        <v>161</v>
      </c>
    </row>
    <row r="43" spans="3:65" ht="60" x14ac:dyDescent="0.25">
      <c r="C43" s="32" t="s">
        <v>156</v>
      </c>
      <c r="D43" s="56" t="s">
        <v>4</v>
      </c>
      <c r="E43" s="98" t="s">
        <v>27</v>
      </c>
      <c r="F43" s="27" t="s">
        <v>380</v>
      </c>
      <c r="G43" s="27" t="s">
        <v>378</v>
      </c>
      <c r="H43" s="27" t="s">
        <v>379</v>
      </c>
      <c r="I43" s="118" t="s">
        <v>375</v>
      </c>
      <c r="J43" s="32" t="s">
        <v>161</v>
      </c>
      <c r="K43" s="32" t="s">
        <v>161</v>
      </c>
      <c r="L43" s="49" t="s">
        <v>8</v>
      </c>
      <c r="M43" s="49" t="s">
        <v>1</v>
      </c>
      <c r="N43" s="85" t="s">
        <v>158</v>
      </c>
      <c r="O43" s="85" t="s">
        <v>159</v>
      </c>
      <c r="P43" s="86">
        <v>2862</v>
      </c>
      <c r="Q43" s="72">
        <v>2939.5410873631508</v>
      </c>
      <c r="R43" s="72">
        <v>3130.9371360016289</v>
      </c>
      <c r="S43" s="71">
        <v>3263.7104917701427</v>
      </c>
      <c r="T43" s="70">
        <f t="shared" si="30"/>
        <v>12196.188715134922</v>
      </c>
      <c r="U43" s="87">
        <v>3095</v>
      </c>
      <c r="V43" s="72">
        <v>3057.6778476279965</v>
      </c>
      <c r="W43" s="70">
        <v>2893.5411776579995</v>
      </c>
      <c r="X43" s="72">
        <v>3726.8021228420007</v>
      </c>
      <c r="Y43" s="70">
        <f t="shared" si="31"/>
        <v>12773.021148127995</v>
      </c>
      <c r="Z43" s="70">
        <f t="shared" si="32"/>
        <v>233</v>
      </c>
      <c r="AA43" s="70">
        <f t="shared" si="33"/>
        <v>118.13676026484563</v>
      </c>
      <c r="AB43" s="70">
        <f t="shared" si="34"/>
        <v>-237.39595834362945</v>
      </c>
      <c r="AC43" s="70">
        <f t="shared" si="35"/>
        <v>463.09163107185805</v>
      </c>
      <c r="AD43" s="70">
        <f t="shared" si="36"/>
        <v>576.83243299307424</v>
      </c>
      <c r="AE43" s="88">
        <f t="shared" si="37"/>
        <v>8.1411600279524807E-2</v>
      </c>
      <c r="AF43" s="88">
        <f t="shared" si="38"/>
        <v>4.0188844705286143E-2</v>
      </c>
      <c r="AG43" s="88">
        <f t="shared" si="39"/>
        <v>-7.5822652462066528E-2</v>
      </c>
      <c r="AH43" s="69">
        <f t="shared" si="40"/>
        <v>0.14189114881347534</v>
      </c>
      <c r="AI43" s="67">
        <f t="shared" si="41"/>
        <v>4.7296122294110711E-2</v>
      </c>
      <c r="AJ43" s="4" t="str">
        <f t="shared" si="25"/>
        <v>No</v>
      </c>
      <c r="AK43" s="4" t="str">
        <f t="shared" si="26"/>
        <v>No</v>
      </c>
      <c r="AL43" s="32" t="s">
        <v>176</v>
      </c>
      <c r="AM43" s="50">
        <v>0</v>
      </c>
      <c r="AN43" s="49">
        <v>0</v>
      </c>
      <c r="AO43" s="49">
        <v>0</v>
      </c>
      <c r="AP43" s="49">
        <v>0</v>
      </c>
      <c r="AQ43" s="53">
        <f t="shared" si="42"/>
        <v>0</v>
      </c>
      <c r="AR43" s="53">
        <v>0</v>
      </c>
      <c r="AS43" s="52">
        <v>0</v>
      </c>
      <c r="AT43" s="52">
        <v>0</v>
      </c>
      <c r="AU43" s="63" t="s">
        <v>437</v>
      </c>
      <c r="AV43" s="53">
        <f t="shared" si="43"/>
        <v>0</v>
      </c>
      <c r="AW43" s="53">
        <f t="shared" si="27"/>
        <v>0</v>
      </c>
      <c r="AX43" s="53">
        <f t="shared" si="28"/>
        <v>0</v>
      </c>
      <c r="AY43" s="53">
        <f t="shared" si="29"/>
        <v>0</v>
      </c>
      <c r="AZ43" s="63" t="s">
        <v>437</v>
      </c>
      <c r="BA43" s="53">
        <f t="shared" si="44"/>
        <v>0</v>
      </c>
      <c r="BB43" s="54" t="str">
        <f t="shared" si="45"/>
        <v/>
      </c>
      <c r="BC43" s="54" t="str">
        <f t="shared" si="46"/>
        <v/>
      </c>
      <c r="BD43" s="54" t="str">
        <f t="shared" si="47"/>
        <v/>
      </c>
      <c r="BE43" s="65" t="str">
        <f t="shared" si="48"/>
        <v/>
      </c>
      <c r="BF43" s="54" t="str">
        <f t="shared" si="49"/>
        <v/>
      </c>
      <c r="BG43" s="85" t="str">
        <f t="shared" si="50"/>
        <v>No</v>
      </c>
      <c r="BH43" s="90" t="s">
        <v>165</v>
      </c>
      <c r="BI43" s="90" t="s">
        <v>165</v>
      </c>
      <c r="BJ43" s="90" t="s">
        <v>165</v>
      </c>
      <c r="BK43" s="90" t="s">
        <v>166</v>
      </c>
      <c r="BL43" s="95" t="s">
        <v>461</v>
      </c>
      <c r="BM43" s="60" t="s">
        <v>161</v>
      </c>
    </row>
    <row r="44" spans="3:65" ht="30" x14ac:dyDescent="0.25">
      <c r="C44" s="32" t="s">
        <v>156</v>
      </c>
      <c r="D44" s="56" t="s">
        <v>4</v>
      </c>
      <c r="E44" s="129" t="s">
        <v>47</v>
      </c>
      <c r="F44" s="27" t="s">
        <v>384</v>
      </c>
      <c r="G44" s="27" t="s">
        <v>381</v>
      </c>
      <c r="H44" s="27" t="s">
        <v>382</v>
      </c>
      <c r="I44" s="118" t="s">
        <v>383</v>
      </c>
      <c r="J44" s="32" t="s">
        <v>161</v>
      </c>
      <c r="K44" s="32" t="s">
        <v>197</v>
      </c>
      <c r="L44" s="133" t="s">
        <v>198</v>
      </c>
      <c r="M44" s="49" t="s">
        <v>155</v>
      </c>
      <c r="N44" s="85" t="s">
        <v>158</v>
      </c>
      <c r="O44" s="85" t="s">
        <v>159</v>
      </c>
      <c r="P44" s="86">
        <v>200</v>
      </c>
      <c r="Q44" s="72">
        <v>205.02655678334767</v>
      </c>
      <c r="R44" s="72">
        <v>218.20765874996457</v>
      </c>
      <c r="S44" s="72">
        <v>227.0825048520735</v>
      </c>
      <c r="T44" s="70">
        <f t="shared" si="30"/>
        <v>850.31672038538579</v>
      </c>
      <c r="U44" s="87">
        <v>40</v>
      </c>
      <c r="V44" s="72">
        <v>8.0058000000000007</v>
      </c>
      <c r="W44" s="72">
        <v>49.95</v>
      </c>
      <c r="X44" s="72">
        <v>50.594000000000001</v>
      </c>
      <c r="Y44" s="70">
        <f t="shared" si="31"/>
        <v>148.5498</v>
      </c>
      <c r="Z44" s="70">
        <f t="shared" si="32"/>
        <v>-160</v>
      </c>
      <c r="AA44" s="70">
        <f t="shared" si="33"/>
        <v>-197.02075678334768</v>
      </c>
      <c r="AB44" s="70">
        <f t="shared" si="34"/>
        <v>-168.25765874996455</v>
      </c>
      <c r="AC44" s="70">
        <f t="shared" si="35"/>
        <v>-176.4885048520735</v>
      </c>
      <c r="AD44" s="70">
        <f t="shared" si="36"/>
        <v>-701.76692038538567</v>
      </c>
      <c r="AE44" s="88">
        <f t="shared" si="37"/>
        <v>-0.8</v>
      </c>
      <c r="AF44" s="88">
        <f t="shared" si="38"/>
        <v>-0.96095237550879931</v>
      </c>
      <c r="AG44" s="88">
        <f t="shared" si="39"/>
        <v>-0.7710896112164618</v>
      </c>
      <c r="AH44" s="69">
        <f t="shared" si="40"/>
        <v>-0.77719992109053915</v>
      </c>
      <c r="AI44" s="67">
        <f t="shared" si="41"/>
        <v>-0.82530062453355801</v>
      </c>
      <c r="AJ44" s="4" t="str">
        <f t="shared" si="25"/>
        <v>No</v>
      </c>
      <c r="AK44" s="4" t="str">
        <f t="shared" si="26"/>
        <v>No</v>
      </c>
      <c r="AL44" s="32">
        <v>0</v>
      </c>
      <c r="AM44" s="50">
        <v>0</v>
      </c>
      <c r="AN44" s="49">
        <v>0</v>
      </c>
      <c r="AO44" s="49">
        <v>0</v>
      </c>
      <c r="AP44" s="49">
        <v>0</v>
      </c>
      <c r="AQ44" s="53">
        <f t="shared" si="42"/>
        <v>0</v>
      </c>
      <c r="AR44" s="53">
        <v>0</v>
      </c>
      <c r="AS44" s="52">
        <v>0</v>
      </c>
      <c r="AT44" s="52">
        <v>0</v>
      </c>
      <c r="AU44" s="63" t="s">
        <v>437</v>
      </c>
      <c r="AV44" s="53">
        <f t="shared" si="43"/>
        <v>0</v>
      </c>
      <c r="AW44" s="53">
        <f t="shared" si="27"/>
        <v>0</v>
      </c>
      <c r="AX44" s="53">
        <f t="shared" si="28"/>
        <v>0</v>
      </c>
      <c r="AY44" s="53">
        <f t="shared" si="29"/>
        <v>0</v>
      </c>
      <c r="AZ44" s="63" t="s">
        <v>437</v>
      </c>
      <c r="BA44" s="53">
        <f t="shared" si="44"/>
        <v>0</v>
      </c>
      <c r="BB44" s="54" t="str">
        <f t="shared" si="45"/>
        <v/>
      </c>
      <c r="BC44" s="54" t="str">
        <f t="shared" si="46"/>
        <v/>
      </c>
      <c r="BD44" s="54" t="str">
        <f t="shared" si="47"/>
        <v/>
      </c>
      <c r="BE44" s="65" t="str">
        <f t="shared" si="48"/>
        <v/>
      </c>
      <c r="BF44" s="54" t="str">
        <f t="shared" si="49"/>
        <v/>
      </c>
      <c r="BG44" s="85" t="str">
        <f t="shared" si="50"/>
        <v>No</v>
      </c>
      <c r="BH44" s="89" t="s">
        <v>161</v>
      </c>
      <c r="BI44" s="89" t="s">
        <v>161</v>
      </c>
      <c r="BJ44" s="89" t="s">
        <v>161</v>
      </c>
      <c r="BK44" s="89" t="s">
        <v>161</v>
      </c>
      <c r="BL44" s="89" t="s">
        <v>161</v>
      </c>
      <c r="BM44" s="60" t="s">
        <v>161</v>
      </c>
    </row>
    <row r="45" spans="3:65" ht="30" x14ac:dyDescent="0.25">
      <c r="C45" s="32" t="s">
        <v>156</v>
      </c>
      <c r="D45" s="56" t="s">
        <v>4</v>
      </c>
      <c r="E45" s="129" t="s">
        <v>47</v>
      </c>
      <c r="F45" s="27" t="s">
        <v>384</v>
      </c>
      <c r="G45" s="27" t="s">
        <v>381</v>
      </c>
      <c r="H45" s="27" t="s">
        <v>382</v>
      </c>
      <c r="I45" s="118" t="s">
        <v>383</v>
      </c>
      <c r="J45" s="32" t="s">
        <v>161</v>
      </c>
      <c r="K45" s="32" t="s">
        <v>197</v>
      </c>
      <c r="L45" s="133" t="s">
        <v>199</v>
      </c>
      <c r="M45" s="49" t="s">
        <v>155</v>
      </c>
      <c r="N45" s="85" t="s">
        <v>158</v>
      </c>
      <c r="O45" s="85" t="s">
        <v>159</v>
      </c>
      <c r="P45" s="86">
        <v>15</v>
      </c>
      <c r="Q45" s="72">
        <v>15.376991758751075</v>
      </c>
      <c r="R45" s="72">
        <v>16.36557440624734</v>
      </c>
      <c r="S45" s="72">
        <v>17.031187863905508</v>
      </c>
      <c r="T45" s="70">
        <f t="shared" si="30"/>
        <v>63.773754028903923</v>
      </c>
      <c r="U45" s="87">
        <v>0</v>
      </c>
      <c r="V45" s="72">
        <v>0</v>
      </c>
      <c r="W45" s="72">
        <v>0</v>
      </c>
      <c r="X45" s="72">
        <v>0</v>
      </c>
      <c r="Y45" s="70">
        <f t="shared" si="31"/>
        <v>0</v>
      </c>
      <c r="Z45" s="70">
        <f t="shared" si="32"/>
        <v>-15</v>
      </c>
      <c r="AA45" s="70">
        <f t="shared" si="33"/>
        <v>-15.376991758751075</v>
      </c>
      <c r="AB45" s="70">
        <f t="shared" si="34"/>
        <v>-16.36557440624734</v>
      </c>
      <c r="AC45" s="70">
        <f t="shared" si="35"/>
        <v>-17.031187863905508</v>
      </c>
      <c r="AD45" s="70">
        <f t="shared" si="36"/>
        <v>-63.773754028903923</v>
      </c>
      <c r="AE45" s="88">
        <f t="shared" si="37"/>
        <v>-1</v>
      </c>
      <c r="AF45" s="88">
        <f t="shared" si="38"/>
        <v>-1</v>
      </c>
      <c r="AG45" s="88">
        <f t="shared" si="39"/>
        <v>-1</v>
      </c>
      <c r="AH45" s="69">
        <f t="shared" si="40"/>
        <v>-1</v>
      </c>
      <c r="AI45" s="67">
        <f t="shared" si="41"/>
        <v>-1</v>
      </c>
      <c r="AJ45" s="4" t="str">
        <f t="shared" si="25"/>
        <v>No</v>
      </c>
      <c r="AK45" s="4" t="str">
        <f t="shared" si="26"/>
        <v>No</v>
      </c>
      <c r="AL45" s="32">
        <v>0</v>
      </c>
      <c r="AM45" s="50">
        <v>0</v>
      </c>
      <c r="AN45" s="49">
        <v>0</v>
      </c>
      <c r="AO45" s="49">
        <v>0</v>
      </c>
      <c r="AP45" s="49">
        <v>0</v>
      </c>
      <c r="AQ45" s="53">
        <f t="shared" si="42"/>
        <v>0</v>
      </c>
      <c r="AR45" s="53">
        <v>0</v>
      </c>
      <c r="AS45" s="52">
        <v>0</v>
      </c>
      <c r="AT45" s="52">
        <v>0</v>
      </c>
      <c r="AU45" s="63" t="s">
        <v>437</v>
      </c>
      <c r="AV45" s="53">
        <f t="shared" si="43"/>
        <v>0</v>
      </c>
      <c r="AW45" s="53">
        <f t="shared" si="27"/>
        <v>0</v>
      </c>
      <c r="AX45" s="53">
        <f t="shared" si="28"/>
        <v>0</v>
      </c>
      <c r="AY45" s="53">
        <f t="shared" si="29"/>
        <v>0</v>
      </c>
      <c r="AZ45" s="63" t="s">
        <v>437</v>
      </c>
      <c r="BA45" s="53">
        <f t="shared" si="44"/>
        <v>0</v>
      </c>
      <c r="BB45" s="54" t="str">
        <f t="shared" si="45"/>
        <v/>
      </c>
      <c r="BC45" s="54" t="str">
        <f t="shared" si="46"/>
        <v/>
      </c>
      <c r="BD45" s="54" t="str">
        <f t="shared" si="47"/>
        <v/>
      </c>
      <c r="BE45" s="65" t="str">
        <f t="shared" si="48"/>
        <v/>
      </c>
      <c r="BF45" s="54" t="str">
        <f t="shared" si="49"/>
        <v/>
      </c>
      <c r="BG45" s="85" t="str">
        <f t="shared" si="50"/>
        <v>No</v>
      </c>
      <c r="BH45" s="89" t="s">
        <v>161</v>
      </c>
      <c r="BI45" s="89" t="s">
        <v>161</v>
      </c>
      <c r="BJ45" s="89" t="s">
        <v>161</v>
      </c>
      <c r="BK45" s="89" t="s">
        <v>161</v>
      </c>
      <c r="BL45" s="89" t="s">
        <v>161</v>
      </c>
      <c r="BM45" s="60" t="s">
        <v>161</v>
      </c>
    </row>
    <row r="46" spans="3:65" ht="30" x14ac:dyDescent="0.25">
      <c r="C46" s="32" t="s">
        <v>156</v>
      </c>
      <c r="D46" s="56" t="s">
        <v>4</v>
      </c>
      <c r="E46" s="129" t="s">
        <v>47</v>
      </c>
      <c r="F46" s="27" t="s">
        <v>384</v>
      </c>
      <c r="G46" s="27" t="s">
        <v>381</v>
      </c>
      <c r="H46" s="27" t="s">
        <v>382</v>
      </c>
      <c r="I46" s="118" t="s">
        <v>383</v>
      </c>
      <c r="J46" s="32" t="s">
        <v>161</v>
      </c>
      <c r="K46" s="32" t="s">
        <v>161</v>
      </c>
      <c r="L46" s="133" t="s">
        <v>162</v>
      </c>
      <c r="M46" s="49" t="s">
        <v>155</v>
      </c>
      <c r="N46" s="85" t="s">
        <v>158</v>
      </c>
      <c r="O46" s="85" t="s">
        <v>159</v>
      </c>
      <c r="P46" s="86">
        <v>4396</v>
      </c>
      <c r="Q46" s="72">
        <v>4506.4837180979821</v>
      </c>
      <c r="R46" s="72">
        <v>4796.2043393242211</v>
      </c>
      <c r="S46" s="72">
        <v>4991.2734566485751</v>
      </c>
      <c r="T46" s="70">
        <f t="shared" si="30"/>
        <v>18689.961514070776</v>
      </c>
      <c r="U46" s="87">
        <v>14982</v>
      </c>
      <c r="V46" s="72">
        <v>12744.519387599998</v>
      </c>
      <c r="W46" s="70">
        <v>9674.3604255999999</v>
      </c>
      <c r="X46" s="72">
        <v>6358.4432200000001</v>
      </c>
      <c r="Y46" s="70">
        <f t="shared" si="31"/>
        <v>43759.323033199995</v>
      </c>
      <c r="Z46" s="70">
        <f t="shared" si="32"/>
        <v>10586</v>
      </c>
      <c r="AA46" s="70">
        <f t="shared" si="33"/>
        <v>8238.0356695020164</v>
      </c>
      <c r="AB46" s="70">
        <f t="shared" si="34"/>
        <v>4878.1560862757788</v>
      </c>
      <c r="AC46" s="70">
        <f t="shared" si="35"/>
        <v>1367.169763351425</v>
      </c>
      <c r="AD46" s="70">
        <f t="shared" si="36"/>
        <v>25069.361519129219</v>
      </c>
      <c r="AE46" s="88">
        <f t="shared" si="37"/>
        <v>2.408098271155596</v>
      </c>
      <c r="AF46" s="88">
        <f t="shared" si="38"/>
        <v>1.8280407042009645</v>
      </c>
      <c r="AG46" s="88">
        <f t="shared" si="39"/>
        <v>1.0170867922118398</v>
      </c>
      <c r="AH46" s="69">
        <f t="shared" si="40"/>
        <v>0.27391201368266055</v>
      </c>
      <c r="AI46" s="67">
        <f t="shared" si="41"/>
        <v>1.3413276159105891</v>
      </c>
      <c r="AJ46" s="4" t="str">
        <f t="shared" si="25"/>
        <v>No</v>
      </c>
      <c r="AK46" s="4" t="str">
        <f t="shared" si="26"/>
        <v>No</v>
      </c>
      <c r="AL46" s="32">
        <v>0</v>
      </c>
      <c r="AM46" s="50">
        <v>0</v>
      </c>
      <c r="AN46" s="49">
        <v>0</v>
      </c>
      <c r="AO46" s="49">
        <v>0</v>
      </c>
      <c r="AP46" s="49">
        <v>0</v>
      </c>
      <c r="AQ46" s="53">
        <f t="shared" si="42"/>
        <v>0</v>
      </c>
      <c r="AR46" s="53">
        <v>0</v>
      </c>
      <c r="AS46" s="52">
        <v>0</v>
      </c>
      <c r="AT46" s="52">
        <v>0</v>
      </c>
      <c r="AU46" s="63" t="s">
        <v>437</v>
      </c>
      <c r="AV46" s="53">
        <f t="shared" si="43"/>
        <v>0</v>
      </c>
      <c r="AW46" s="53">
        <f t="shared" si="27"/>
        <v>0</v>
      </c>
      <c r="AX46" s="53">
        <f t="shared" si="28"/>
        <v>0</v>
      </c>
      <c r="AY46" s="53">
        <f t="shared" si="29"/>
        <v>0</v>
      </c>
      <c r="AZ46" s="63" t="s">
        <v>437</v>
      </c>
      <c r="BA46" s="53">
        <f t="shared" si="44"/>
        <v>0</v>
      </c>
      <c r="BB46" s="54" t="str">
        <f t="shared" si="45"/>
        <v/>
      </c>
      <c r="BC46" s="54" t="str">
        <f t="shared" si="46"/>
        <v/>
      </c>
      <c r="BD46" s="54" t="str">
        <f t="shared" si="47"/>
        <v/>
      </c>
      <c r="BE46" s="65" t="str">
        <f t="shared" si="48"/>
        <v/>
      </c>
      <c r="BF46" s="54" t="str">
        <f t="shared" si="49"/>
        <v/>
      </c>
      <c r="BG46" s="85" t="str">
        <f t="shared" si="50"/>
        <v>No</v>
      </c>
      <c r="BH46" s="89" t="s">
        <v>161</v>
      </c>
      <c r="BI46" s="89" t="s">
        <v>161</v>
      </c>
      <c r="BJ46" s="89" t="s">
        <v>161</v>
      </c>
      <c r="BK46" s="89" t="s">
        <v>161</v>
      </c>
      <c r="BL46" s="89" t="s">
        <v>161</v>
      </c>
      <c r="BM46" s="60" t="s">
        <v>161</v>
      </c>
    </row>
    <row r="47" spans="3:65" ht="60" x14ac:dyDescent="0.25">
      <c r="C47" s="32" t="s">
        <v>156</v>
      </c>
      <c r="D47" s="56" t="s">
        <v>4</v>
      </c>
      <c r="E47" s="98" t="s">
        <v>47</v>
      </c>
      <c r="F47" s="27" t="s">
        <v>384</v>
      </c>
      <c r="G47" s="27" t="s">
        <v>381</v>
      </c>
      <c r="H47" s="27" t="s">
        <v>382</v>
      </c>
      <c r="I47" s="118" t="s">
        <v>383</v>
      </c>
      <c r="J47" s="32" t="s">
        <v>161</v>
      </c>
      <c r="K47" s="32" t="s">
        <v>161</v>
      </c>
      <c r="L47" s="49" t="s">
        <v>8</v>
      </c>
      <c r="M47" s="49" t="s">
        <v>1</v>
      </c>
      <c r="N47" s="85" t="s">
        <v>158</v>
      </c>
      <c r="O47" s="85" t="s">
        <v>159</v>
      </c>
      <c r="P47" s="86">
        <v>4611</v>
      </c>
      <c r="Q47" s="72">
        <v>4726.8872666400803</v>
      </c>
      <c r="R47" s="72">
        <v>5030.7775724804333</v>
      </c>
      <c r="S47" s="71">
        <v>5235.3871493645547</v>
      </c>
      <c r="T47" s="70">
        <f t="shared" si="30"/>
        <v>19604.051988485066</v>
      </c>
      <c r="U47" s="87">
        <v>15022</v>
      </c>
      <c r="V47" s="72">
        <v>12744.519387599998</v>
      </c>
      <c r="W47" s="70">
        <v>9724.3104256000006</v>
      </c>
      <c r="X47" s="72">
        <v>6407.6399618000005</v>
      </c>
      <c r="Y47" s="70">
        <f t="shared" si="31"/>
        <v>43898.469774999998</v>
      </c>
      <c r="Z47" s="70">
        <f t="shared" si="32"/>
        <v>10411</v>
      </c>
      <c r="AA47" s="70">
        <f t="shared" si="33"/>
        <v>8017.6321209599173</v>
      </c>
      <c r="AB47" s="70">
        <f t="shared" si="34"/>
        <v>4693.5328531195673</v>
      </c>
      <c r="AC47" s="70">
        <f t="shared" si="35"/>
        <v>1172.2528124354458</v>
      </c>
      <c r="AD47" s="70">
        <f t="shared" si="36"/>
        <v>24294.417786514932</v>
      </c>
      <c r="AE47" s="88">
        <f t="shared" si="37"/>
        <v>2.257861635220126</v>
      </c>
      <c r="AF47" s="88">
        <f t="shared" si="38"/>
        <v>1.6961758698042595</v>
      </c>
      <c r="AG47" s="88">
        <f t="shared" si="39"/>
        <v>0.93296369905008802</v>
      </c>
      <c r="AH47" s="69">
        <f t="shared" si="40"/>
        <v>0.22390947966049235</v>
      </c>
      <c r="AI47" s="67">
        <f t="shared" si="41"/>
        <v>1.2392549152993917</v>
      </c>
      <c r="AJ47" s="4" t="str">
        <f t="shared" si="25"/>
        <v>No</v>
      </c>
      <c r="AK47" s="4" t="str">
        <f t="shared" si="26"/>
        <v>No</v>
      </c>
      <c r="AL47" s="32" t="s">
        <v>176</v>
      </c>
      <c r="AM47" s="50">
        <v>0</v>
      </c>
      <c r="AN47" s="49">
        <v>0</v>
      </c>
      <c r="AO47" s="49">
        <v>0</v>
      </c>
      <c r="AP47" s="49">
        <v>0</v>
      </c>
      <c r="AQ47" s="53">
        <f t="shared" si="42"/>
        <v>0</v>
      </c>
      <c r="AR47" s="53">
        <v>0</v>
      </c>
      <c r="AS47" s="52">
        <v>0</v>
      </c>
      <c r="AT47" s="52">
        <v>0</v>
      </c>
      <c r="AU47" s="63" t="s">
        <v>437</v>
      </c>
      <c r="AV47" s="53">
        <f t="shared" si="43"/>
        <v>0</v>
      </c>
      <c r="AW47" s="53">
        <f t="shared" si="27"/>
        <v>0</v>
      </c>
      <c r="AX47" s="53">
        <f t="shared" si="28"/>
        <v>0</v>
      </c>
      <c r="AY47" s="53">
        <f t="shared" si="29"/>
        <v>0</v>
      </c>
      <c r="AZ47" s="63" t="s">
        <v>437</v>
      </c>
      <c r="BA47" s="53">
        <f t="shared" si="44"/>
        <v>0</v>
      </c>
      <c r="BB47" s="54" t="str">
        <f t="shared" si="45"/>
        <v/>
      </c>
      <c r="BC47" s="54" t="str">
        <f t="shared" si="46"/>
        <v/>
      </c>
      <c r="BD47" s="54" t="str">
        <f t="shared" si="47"/>
        <v/>
      </c>
      <c r="BE47" s="65" t="str">
        <f t="shared" si="48"/>
        <v/>
      </c>
      <c r="BF47" s="54" t="str">
        <f t="shared" si="49"/>
        <v/>
      </c>
      <c r="BG47" s="85" t="str">
        <f t="shared" si="50"/>
        <v>No</v>
      </c>
      <c r="BH47" s="90" t="s">
        <v>184</v>
      </c>
      <c r="BI47" s="90" t="s">
        <v>165</v>
      </c>
      <c r="BJ47" s="90" t="s">
        <v>184</v>
      </c>
      <c r="BK47" s="90" t="s">
        <v>200</v>
      </c>
      <c r="BL47" s="95" t="s">
        <v>463</v>
      </c>
      <c r="BM47" s="60" t="s">
        <v>161</v>
      </c>
    </row>
    <row r="48" spans="3:65" ht="135" x14ac:dyDescent="0.25">
      <c r="C48" s="32" t="s">
        <v>156</v>
      </c>
      <c r="D48" s="56" t="s">
        <v>2</v>
      </c>
      <c r="E48" s="98" t="s">
        <v>29</v>
      </c>
      <c r="F48" s="27" t="s">
        <v>344</v>
      </c>
      <c r="G48" s="27" t="s">
        <v>588</v>
      </c>
      <c r="H48" s="27" t="s">
        <v>550</v>
      </c>
      <c r="I48" s="119" t="s">
        <v>331</v>
      </c>
      <c r="J48" s="118" t="s">
        <v>532</v>
      </c>
      <c r="K48" s="32" t="s">
        <v>161</v>
      </c>
      <c r="L48" s="49" t="s">
        <v>161</v>
      </c>
      <c r="M48" s="49" t="s">
        <v>1</v>
      </c>
      <c r="N48" s="85" t="s">
        <v>158</v>
      </c>
      <c r="O48" s="85" t="s">
        <v>159</v>
      </c>
      <c r="P48" s="86">
        <v>61592</v>
      </c>
      <c r="Q48" s="72">
        <v>63686.190929944307</v>
      </c>
      <c r="R48" s="72">
        <v>70656.113659023831</v>
      </c>
      <c r="S48" s="71">
        <v>115442.22738273091</v>
      </c>
      <c r="T48" s="70">
        <f t="shared" si="30"/>
        <v>311376.53197169903</v>
      </c>
      <c r="U48" s="87">
        <v>117237</v>
      </c>
      <c r="V48" s="72">
        <v>115418.21456000007</v>
      </c>
      <c r="W48" s="70">
        <v>115260.59969000002</v>
      </c>
      <c r="X48" s="72">
        <v>128055.93859999996</v>
      </c>
      <c r="Y48" s="70">
        <f t="shared" si="31"/>
        <v>475971.75285000005</v>
      </c>
      <c r="Z48" s="70">
        <f t="shared" si="32"/>
        <v>55645</v>
      </c>
      <c r="AA48" s="70">
        <f t="shared" si="33"/>
        <v>51732.023630055759</v>
      </c>
      <c r="AB48" s="70">
        <f t="shared" si="34"/>
        <v>44604.486030976186</v>
      </c>
      <c r="AC48" s="70">
        <f t="shared" si="35"/>
        <v>12613.711217269054</v>
      </c>
      <c r="AD48" s="70">
        <f t="shared" si="36"/>
        <v>164595.22087830101</v>
      </c>
      <c r="AE48" s="88">
        <f t="shared" si="37"/>
        <v>0.90344525263021169</v>
      </c>
      <c r="AF48" s="88">
        <f t="shared" si="38"/>
        <v>0.81229577204517855</v>
      </c>
      <c r="AG48" s="88">
        <f t="shared" si="39"/>
        <v>0.6312898307177065</v>
      </c>
      <c r="AH48" s="69">
        <f t="shared" si="40"/>
        <v>0.1092642744621536</v>
      </c>
      <c r="AI48" s="67">
        <f t="shared" si="41"/>
        <v>0.52860509376236819</v>
      </c>
      <c r="AJ48" s="4" t="str">
        <f t="shared" si="25"/>
        <v>Yes</v>
      </c>
      <c r="AK48" s="4" t="str">
        <f t="shared" si="26"/>
        <v>No</v>
      </c>
      <c r="AL48" s="1" t="s">
        <v>201</v>
      </c>
      <c r="AM48" s="50">
        <v>0</v>
      </c>
      <c r="AN48" s="49">
        <v>0</v>
      </c>
      <c r="AO48" s="49">
        <v>0</v>
      </c>
      <c r="AP48" s="49">
        <v>0</v>
      </c>
      <c r="AQ48" s="53">
        <f t="shared" si="42"/>
        <v>0</v>
      </c>
      <c r="AR48" s="53">
        <v>0</v>
      </c>
      <c r="AS48" s="52">
        <v>0</v>
      </c>
      <c r="AT48" s="52">
        <v>0</v>
      </c>
      <c r="AU48" s="63" t="s">
        <v>437</v>
      </c>
      <c r="AV48" s="53">
        <f t="shared" si="43"/>
        <v>0</v>
      </c>
      <c r="AW48" s="53">
        <f t="shared" si="27"/>
        <v>0</v>
      </c>
      <c r="AX48" s="53">
        <f t="shared" si="28"/>
        <v>0</v>
      </c>
      <c r="AY48" s="53">
        <f t="shared" si="29"/>
        <v>0</v>
      </c>
      <c r="AZ48" s="63" t="s">
        <v>437</v>
      </c>
      <c r="BA48" s="53">
        <f t="shared" si="44"/>
        <v>0</v>
      </c>
      <c r="BB48" s="54" t="str">
        <f t="shared" si="45"/>
        <v/>
      </c>
      <c r="BC48" s="54" t="str">
        <f t="shared" si="46"/>
        <v/>
      </c>
      <c r="BD48" s="54" t="str">
        <f t="shared" si="47"/>
        <v/>
      </c>
      <c r="BE48" s="65" t="str">
        <f t="shared" si="48"/>
        <v/>
      </c>
      <c r="BF48" s="54" t="str">
        <f t="shared" si="49"/>
        <v/>
      </c>
      <c r="BG48" s="85" t="str">
        <f t="shared" si="50"/>
        <v>No</v>
      </c>
      <c r="BH48" s="90" t="s">
        <v>184</v>
      </c>
      <c r="BI48" s="90" t="s">
        <v>165</v>
      </c>
      <c r="BJ48" s="90" t="s">
        <v>184</v>
      </c>
      <c r="BK48" s="90" t="s">
        <v>194</v>
      </c>
      <c r="BL48" s="95" t="s">
        <v>473</v>
      </c>
      <c r="BM48" s="95" t="s">
        <v>482</v>
      </c>
    </row>
    <row r="49" spans="3:65" ht="75" x14ac:dyDescent="0.25">
      <c r="C49" s="32" t="s">
        <v>156</v>
      </c>
      <c r="D49" s="56" t="s">
        <v>4</v>
      </c>
      <c r="E49" s="98" t="s">
        <v>50</v>
      </c>
      <c r="F49" s="27" t="s">
        <v>385</v>
      </c>
      <c r="G49" s="27" t="s">
        <v>588</v>
      </c>
      <c r="H49" s="27" t="s">
        <v>556</v>
      </c>
      <c r="I49" s="118" t="s">
        <v>386</v>
      </c>
      <c r="J49" s="118" t="s">
        <v>532</v>
      </c>
      <c r="K49" s="32" t="s">
        <v>202</v>
      </c>
      <c r="L49" s="49" t="s">
        <v>161</v>
      </c>
      <c r="M49" s="49" t="s">
        <v>1</v>
      </c>
      <c r="N49" s="85" t="s">
        <v>158</v>
      </c>
      <c r="O49" s="85" t="s">
        <v>159</v>
      </c>
      <c r="P49" s="86">
        <v>3786</v>
      </c>
      <c r="Q49" s="72">
        <v>3856.8762117223591</v>
      </c>
      <c r="R49" s="72">
        <v>4095.0196273716392</v>
      </c>
      <c r="S49" s="71">
        <v>5077.5668414447546</v>
      </c>
      <c r="T49" s="70">
        <f t="shared" si="30"/>
        <v>16815.462680538752</v>
      </c>
      <c r="U49" s="87">
        <v>5411</v>
      </c>
      <c r="V49" s="72">
        <v>5534.1530199999979</v>
      </c>
      <c r="W49" s="70">
        <v>8455.4936600000001</v>
      </c>
      <c r="X49" s="72">
        <v>9827.4693900000002</v>
      </c>
      <c r="Y49" s="70">
        <f t="shared" si="31"/>
        <v>29228.116069999996</v>
      </c>
      <c r="Z49" s="70">
        <f t="shared" si="32"/>
        <v>1625</v>
      </c>
      <c r="AA49" s="70">
        <f t="shared" si="33"/>
        <v>1677.2768082776388</v>
      </c>
      <c r="AB49" s="70">
        <f t="shared" si="34"/>
        <v>4360.4740326283609</v>
      </c>
      <c r="AC49" s="70">
        <f t="shared" si="35"/>
        <v>4749.9025485552456</v>
      </c>
      <c r="AD49" s="70">
        <f t="shared" si="36"/>
        <v>12412.653389461244</v>
      </c>
      <c r="AE49" s="88">
        <f t="shared" si="37"/>
        <v>0.42921288959323822</v>
      </c>
      <c r="AF49" s="88">
        <f t="shared" si="38"/>
        <v>0.43487960624191774</v>
      </c>
      <c r="AG49" s="88">
        <f t="shared" si="39"/>
        <v>1.0648237198870527</v>
      </c>
      <c r="AH49" s="69">
        <f t="shared" si="40"/>
        <v>0.93546824628382907</v>
      </c>
      <c r="AI49" s="67">
        <f t="shared" si="41"/>
        <v>0.73816900701917254</v>
      </c>
      <c r="AJ49" s="4" t="str">
        <f t="shared" si="25"/>
        <v>No</v>
      </c>
      <c r="AK49" s="4" t="str">
        <f t="shared" si="26"/>
        <v>No</v>
      </c>
      <c r="AL49" s="32" t="s">
        <v>176</v>
      </c>
      <c r="AM49" s="50">
        <v>0</v>
      </c>
      <c r="AN49" s="49">
        <v>0</v>
      </c>
      <c r="AO49" s="49">
        <v>0</v>
      </c>
      <c r="AP49" s="49">
        <v>0</v>
      </c>
      <c r="AQ49" s="53">
        <f t="shared" si="42"/>
        <v>0</v>
      </c>
      <c r="AR49" s="53">
        <v>0</v>
      </c>
      <c r="AS49" s="52">
        <v>0</v>
      </c>
      <c r="AT49" s="52">
        <v>0</v>
      </c>
      <c r="AU49" s="63" t="s">
        <v>437</v>
      </c>
      <c r="AV49" s="53">
        <f t="shared" si="43"/>
        <v>0</v>
      </c>
      <c r="AW49" s="53">
        <f t="shared" si="27"/>
        <v>0</v>
      </c>
      <c r="AX49" s="53">
        <f t="shared" si="28"/>
        <v>0</v>
      </c>
      <c r="AY49" s="53">
        <f t="shared" si="29"/>
        <v>0</v>
      </c>
      <c r="AZ49" s="63" t="s">
        <v>437</v>
      </c>
      <c r="BA49" s="53">
        <f t="shared" si="44"/>
        <v>0</v>
      </c>
      <c r="BB49" s="54" t="str">
        <f t="shared" si="45"/>
        <v/>
      </c>
      <c r="BC49" s="54" t="str">
        <f t="shared" si="46"/>
        <v/>
      </c>
      <c r="BD49" s="54" t="str">
        <f t="shared" si="47"/>
        <v/>
      </c>
      <c r="BE49" s="65" t="str">
        <f t="shared" si="48"/>
        <v/>
      </c>
      <c r="BF49" s="54" t="str">
        <f t="shared" si="49"/>
        <v/>
      </c>
      <c r="BG49" s="85" t="str">
        <f t="shared" si="50"/>
        <v>No</v>
      </c>
      <c r="BH49" s="90" t="s">
        <v>184</v>
      </c>
      <c r="BI49" s="90" t="s">
        <v>203</v>
      </c>
      <c r="BJ49" s="90" t="s">
        <v>184</v>
      </c>
      <c r="BK49" s="90" t="s">
        <v>204</v>
      </c>
      <c r="BL49" s="95" t="s">
        <v>464</v>
      </c>
      <c r="BM49" s="60" t="s">
        <v>161</v>
      </c>
    </row>
    <row r="50" spans="3:65" ht="60" x14ac:dyDescent="0.25">
      <c r="C50" s="32" t="s">
        <v>156</v>
      </c>
      <c r="D50" s="56" t="s">
        <v>4</v>
      </c>
      <c r="E50" s="98" t="s">
        <v>51</v>
      </c>
      <c r="F50" s="27" t="s">
        <v>387</v>
      </c>
      <c r="G50" s="27" t="s">
        <v>381</v>
      </c>
      <c r="H50" s="27" t="s">
        <v>388</v>
      </c>
      <c r="I50" s="118" t="s">
        <v>383</v>
      </c>
      <c r="J50" s="32" t="s">
        <v>161</v>
      </c>
      <c r="K50" s="85" t="s">
        <v>161</v>
      </c>
      <c r="L50" s="49" t="s">
        <v>161</v>
      </c>
      <c r="M50" s="49" t="s">
        <v>1</v>
      </c>
      <c r="N50" s="85" t="s">
        <v>158</v>
      </c>
      <c r="O50" s="85" t="s">
        <v>159</v>
      </c>
      <c r="P50" s="86">
        <v>10569</v>
      </c>
      <c r="Q50" s="72">
        <v>10864.983408293521</v>
      </c>
      <c r="R50" s="72">
        <v>11575.824575886498</v>
      </c>
      <c r="S50" s="71">
        <v>12074.395572474135</v>
      </c>
      <c r="T50" s="70">
        <f t="shared" si="30"/>
        <v>45084.20355665416</v>
      </c>
      <c r="U50" s="87">
        <v>13041</v>
      </c>
      <c r="V50" s="72">
        <v>16530.64444</v>
      </c>
      <c r="W50" s="70">
        <v>15243.384159999998</v>
      </c>
      <c r="X50" s="72">
        <v>15075.546910000006</v>
      </c>
      <c r="Y50" s="70">
        <f t="shared" si="31"/>
        <v>59890.575510000002</v>
      </c>
      <c r="Z50" s="70">
        <f t="shared" si="32"/>
        <v>2472</v>
      </c>
      <c r="AA50" s="70">
        <f t="shared" si="33"/>
        <v>5665.6610317064788</v>
      </c>
      <c r="AB50" s="70">
        <f t="shared" si="34"/>
        <v>3667.5595841135</v>
      </c>
      <c r="AC50" s="70">
        <f t="shared" si="35"/>
        <v>3001.151337525871</v>
      </c>
      <c r="AD50" s="70">
        <f t="shared" si="36"/>
        <v>14806.37195334585</v>
      </c>
      <c r="AE50" s="88">
        <f t="shared" si="37"/>
        <v>0.23389156968492761</v>
      </c>
      <c r="AF50" s="88">
        <f t="shared" si="38"/>
        <v>0.52146062435601459</v>
      </c>
      <c r="AG50" s="88">
        <f t="shared" si="39"/>
        <v>0.3168292297512319</v>
      </c>
      <c r="AH50" s="69">
        <f t="shared" si="40"/>
        <v>0.2485549955285184</v>
      </c>
      <c r="AI50" s="67">
        <f t="shared" si="41"/>
        <v>0.32841595914497457</v>
      </c>
      <c r="AJ50" s="4" t="str">
        <f t="shared" si="25"/>
        <v>No</v>
      </c>
      <c r="AK50" s="4" t="str">
        <f t="shared" si="26"/>
        <v>No</v>
      </c>
      <c r="AL50" s="32" t="s">
        <v>176</v>
      </c>
      <c r="AM50" s="50">
        <v>0</v>
      </c>
      <c r="AN50" s="49">
        <v>0</v>
      </c>
      <c r="AO50" s="49">
        <v>0</v>
      </c>
      <c r="AP50" s="49">
        <v>0</v>
      </c>
      <c r="AQ50" s="53">
        <f t="shared" si="42"/>
        <v>0</v>
      </c>
      <c r="AR50" s="53">
        <v>0</v>
      </c>
      <c r="AS50" s="52">
        <v>0</v>
      </c>
      <c r="AT50" s="52">
        <v>0</v>
      </c>
      <c r="AU50" s="63" t="s">
        <v>437</v>
      </c>
      <c r="AV50" s="53">
        <f t="shared" si="43"/>
        <v>0</v>
      </c>
      <c r="AW50" s="53">
        <f t="shared" si="27"/>
        <v>0</v>
      </c>
      <c r="AX50" s="53">
        <f t="shared" si="28"/>
        <v>0</v>
      </c>
      <c r="AY50" s="53">
        <f t="shared" si="29"/>
        <v>0</v>
      </c>
      <c r="AZ50" s="63" t="s">
        <v>437</v>
      </c>
      <c r="BA50" s="53">
        <f t="shared" si="44"/>
        <v>0</v>
      </c>
      <c r="BB50" s="54" t="str">
        <f t="shared" si="45"/>
        <v/>
      </c>
      <c r="BC50" s="54" t="str">
        <f t="shared" si="46"/>
        <v/>
      </c>
      <c r="BD50" s="54" t="str">
        <f t="shared" si="47"/>
        <v/>
      </c>
      <c r="BE50" s="65" t="str">
        <f t="shared" si="48"/>
        <v/>
      </c>
      <c r="BF50" s="54" t="str">
        <f t="shared" si="49"/>
        <v/>
      </c>
      <c r="BG50" s="85" t="str">
        <f t="shared" si="50"/>
        <v>No</v>
      </c>
      <c r="BH50" s="90" t="s">
        <v>203</v>
      </c>
      <c r="BI50" s="90" t="s">
        <v>203</v>
      </c>
      <c r="BJ50" s="90" t="s">
        <v>165</v>
      </c>
      <c r="BK50" s="90" t="s">
        <v>166</v>
      </c>
      <c r="BL50" s="95" t="s">
        <v>465</v>
      </c>
      <c r="BM50" s="60" t="s">
        <v>161</v>
      </c>
    </row>
    <row r="51" spans="3:65" ht="60" x14ac:dyDescent="0.25">
      <c r="C51" s="32" t="s">
        <v>156</v>
      </c>
      <c r="D51" s="56" t="s">
        <v>4</v>
      </c>
      <c r="E51" s="98" t="s">
        <v>52</v>
      </c>
      <c r="F51" s="27" t="s">
        <v>389</v>
      </c>
      <c r="G51" s="27" t="s">
        <v>381</v>
      </c>
      <c r="H51" s="27" t="s">
        <v>390</v>
      </c>
      <c r="I51" s="118" t="s">
        <v>383</v>
      </c>
      <c r="J51" s="32" t="s">
        <v>161</v>
      </c>
      <c r="K51" s="85" t="s">
        <v>161</v>
      </c>
      <c r="L51" s="49" t="s">
        <v>161</v>
      </c>
      <c r="M51" s="49" t="s">
        <v>1</v>
      </c>
      <c r="N51" s="85" t="s">
        <v>158</v>
      </c>
      <c r="O51" s="85" t="s">
        <v>159</v>
      </c>
      <c r="P51" s="86">
        <v>18358</v>
      </c>
      <c r="Q51" s="72">
        <v>19039.625847483261</v>
      </c>
      <c r="R51" s="72">
        <v>21047.72789934263</v>
      </c>
      <c r="S51" s="71">
        <v>21586.478810093959</v>
      </c>
      <c r="T51" s="70">
        <f t="shared" si="30"/>
        <v>80031.83255691985</v>
      </c>
      <c r="U51" s="87">
        <v>14082</v>
      </c>
      <c r="V51" s="72">
        <v>15163.301650000001</v>
      </c>
      <c r="W51" s="70">
        <v>15702.125460000001</v>
      </c>
      <c r="X51" s="72">
        <v>18359.372770000002</v>
      </c>
      <c r="Y51" s="70">
        <f t="shared" si="31"/>
        <v>63306.799880000006</v>
      </c>
      <c r="Z51" s="70">
        <f t="shared" si="32"/>
        <v>-4276</v>
      </c>
      <c r="AA51" s="70">
        <f t="shared" si="33"/>
        <v>-3876.3241974832599</v>
      </c>
      <c r="AB51" s="70">
        <f t="shared" si="34"/>
        <v>-5345.6024393426287</v>
      </c>
      <c r="AC51" s="70">
        <f t="shared" si="35"/>
        <v>-3227.1060400939568</v>
      </c>
      <c r="AD51" s="70">
        <f t="shared" si="36"/>
        <v>-16725.032676919844</v>
      </c>
      <c r="AE51" s="88">
        <f t="shared" si="37"/>
        <v>-0.23292297635908052</v>
      </c>
      <c r="AF51" s="88">
        <f t="shared" si="38"/>
        <v>-0.20359245651855332</v>
      </c>
      <c r="AG51" s="88">
        <f t="shared" si="39"/>
        <v>-0.25397527300367584</v>
      </c>
      <c r="AH51" s="69">
        <f t="shared" si="40"/>
        <v>-0.14949663946974734</v>
      </c>
      <c r="AI51" s="67">
        <f t="shared" si="41"/>
        <v>-0.20897975396258417</v>
      </c>
      <c r="AJ51" s="4" t="str">
        <f t="shared" si="25"/>
        <v>No</v>
      </c>
      <c r="AK51" s="4" t="str">
        <f t="shared" si="26"/>
        <v>No</v>
      </c>
      <c r="AL51" s="32" t="s">
        <v>176</v>
      </c>
      <c r="AM51" s="50">
        <v>0</v>
      </c>
      <c r="AN51" s="49">
        <v>0</v>
      </c>
      <c r="AO51" s="49">
        <v>0</v>
      </c>
      <c r="AP51" s="49">
        <v>0</v>
      </c>
      <c r="AQ51" s="53">
        <f t="shared" si="42"/>
        <v>0</v>
      </c>
      <c r="AR51" s="53">
        <v>0</v>
      </c>
      <c r="AS51" s="52">
        <v>0</v>
      </c>
      <c r="AT51" s="52">
        <v>0</v>
      </c>
      <c r="AU51" s="63" t="s">
        <v>437</v>
      </c>
      <c r="AV51" s="53">
        <f t="shared" si="43"/>
        <v>0</v>
      </c>
      <c r="AW51" s="53">
        <f t="shared" si="27"/>
        <v>0</v>
      </c>
      <c r="AX51" s="53">
        <f t="shared" si="28"/>
        <v>0</v>
      </c>
      <c r="AY51" s="53">
        <f t="shared" si="29"/>
        <v>0</v>
      </c>
      <c r="AZ51" s="63" t="s">
        <v>437</v>
      </c>
      <c r="BA51" s="53">
        <f t="shared" si="44"/>
        <v>0</v>
      </c>
      <c r="BB51" s="54" t="str">
        <f t="shared" si="45"/>
        <v/>
      </c>
      <c r="BC51" s="54" t="str">
        <f t="shared" si="46"/>
        <v/>
      </c>
      <c r="BD51" s="54" t="str">
        <f t="shared" si="47"/>
        <v/>
      </c>
      <c r="BE51" s="65" t="str">
        <f t="shared" si="48"/>
        <v/>
      </c>
      <c r="BF51" s="54" t="str">
        <f t="shared" si="49"/>
        <v/>
      </c>
      <c r="BG51" s="85" t="str">
        <f t="shared" si="50"/>
        <v>No</v>
      </c>
      <c r="BH51" s="90" t="s">
        <v>203</v>
      </c>
      <c r="BI51" s="90" t="s">
        <v>203</v>
      </c>
      <c r="BJ51" s="90" t="s">
        <v>165</v>
      </c>
      <c r="BK51" s="90" t="s">
        <v>166</v>
      </c>
      <c r="BL51" s="95" t="s">
        <v>205</v>
      </c>
      <c r="BM51" s="60" t="s">
        <v>161</v>
      </c>
    </row>
    <row r="52" spans="3:65" ht="90" x14ac:dyDescent="0.25">
      <c r="C52" s="32" t="s">
        <v>156</v>
      </c>
      <c r="D52" s="3" t="s">
        <v>5</v>
      </c>
      <c r="E52" s="26" t="s">
        <v>53</v>
      </c>
      <c r="F52" s="27" t="s">
        <v>292</v>
      </c>
      <c r="G52" s="27" t="s">
        <v>357</v>
      </c>
      <c r="H52" s="27" t="s">
        <v>293</v>
      </c>
      <c r="I52" s="120" t="s">
        <v>294</v>
      </c>
      <c r="J52" s="32" t="s">
        <v>161</v>
      </c>
      <c r="K52" s="1" t="s">
        <v>161</v>
      </c>
      <c r="L52" s="131" t="s">
        <v>161</v>
      </c>
      <c r="M52" s="4" t="s">
        <v>1</v>
      </c>
      <c r="N52" s="2" t="s">
        <v>158</v>
      </c>
      <c r="O52" s="2" t="s">
        <v>159</v>
      </c>
      <c r="P52" s="5">
        <v>1381</v>
      </c>
      <c r="Q52" s="28">
        <v>1423.5461943250602</v>
      </c>
      <c r="R52" s="28">
        <v>1538.1968346290341</v>
      </c>
      <c r="S52" s="59">
        <v>1593.0446331867897</v>
      </c>
      <c r="T52" s="29">
        <f t="shared" si="30"/>
        <v>5935.7876621408841</v>
      </c>
      <c r="U52" s="6">
        <v>1268</v>
      </c>
      <c r="V52" s="28">
        <v>1600.4802499999998</v>
      </c>
      <c r="W52" s="29">
        <v>1074.08816</v>
      </c>
      <c r="X52" s="28">
        <v>2353.0603099999994</v>
      </c>
      <c r="Y52" s="29">
        <f t="shared" si="31"/>
        <v>6295.6287199999988</v>
      </c>
      <c r="Z52" s="29">
        <f t="shared" si="32"/>
        <v>-113</v>
      </c>
      <c r="AA52" s="29">
        <f t="shared" si="33"/>
        <v>176.9340556749396</v>
      </c>
      <c r="AB52" s="29">
        <f t="shared" si="34"/>
        <v>-464.10867462903411</v>
      </c>
      <c r="AC52" s="104">
        <f t="shared" si="35"/>
        <v>760.01567681320967</v>
      </c>
      <c r="AD52" s="29">
        <f t="shared" si="36"/>
        <v>359.84105785911515</v>
      </c>
      <c r="AE52" s="30">
        <f t="shared" si="37"/>
        <v>-8.1824764663287475E-2</v>
      </c>
      <c r="AF52" s="30">
        <f t="shared" si="38"/>
        <v>0.12429105313215956</v>
      </c>
      <c r="AG52" s="30">
        <f t="shared" si="39"/>
        <v>-0.30172255213420907</v>
      </c>
      <c r="AH52" s="69">
        <f t="shared" si="40"/>
        <v>0.47708373072563831</v>
      </c>
      <c r="AI52" s="67">
        <f t="shared" si="41"/>
        <v>6.0622292834735574E-2</v>
      </c>
      <c r="AJ52" s="4" t="str">
        <f t="shared" si="25"/>
        <v>No</v>
      </c>
      <c r="AK52" s="4" t="str">
        <f t="shared" si="26"/>
        <v>No</v>
      </c>
      <c r="AL52" s="1" t="s">
        <v>206</v>
      </c>
      <c r="AM52" s="50">
        <v>0</v>
      </c>
      <c r="AN52" s="49">
        <v>0</v>
      </c>
      <c r="AO52" s="49">
        <v>0</v>
      </c>
      <c r="AP52" s="49">
        <v>0</v>
      </c>
      <c r="AQ52" s="53">
        <f t="shared" si="42"/>
        <v>0</v>
      </c>
      <c r="AR52" s="53">
        <v>0</v>
      </c>
      <c r="AS52" s="52">
        <v>0</v>
      </c>
      <c r="AT52" s="52">
        <v>0</v>
      </c>
      <c r="AU52" s="63" t="s">
        <v>437</v>
      </c>
      <c r="AV52" s="53">
        <f t="shared" si="43"/>
        <v>0</v>
      </c>
      <c r="AW52" s="53">
        <f t="shared" si="27"/>
        <v>0</v>
      </c>
      <c r="AX52" s="53">
        <f t="shared" si="28"/>
        <v>0</v>
      </c>
      <c r="AY52" s="53">
        <f t="shared" si="29"/>
        <v>0</v>
      </c>
      <c r="AZ52" s="63" t="s">
        <v>437</v>
      </c>
      <c r="BA52" s="53">
        <f t="shared" si="44"/>
        <v>0</v>
      </c>
      <c r="BB52" s="54" t="str">
        <f t="shared" si="45"/>
        <v/>
      </c>
      <c r="BC52" s="54" t="str">
        <f t="shared" si="46"/>
        <v/>
      </c>
      <c r="BD52" s="54" t="str">
        <f t="shared" si="47"/>
        <v/>
      </c>
      <c r="BE52" s="65" t="str">
        <f t="shared" si="48"/>
        <v/>
      </c>
      <c r="BF52" s="54" t="str">
        <f t="shared" si="49"/>
        <v/>
      </c>
      <c r="BG52" s="85" t="str">
        <f t="shared" si="50"/>
        <v>No</v>
      </c>
      <c r="BH52" s="85" t="s">
        <v>165</v>
      </c>
      <c r="BI52" s="85" t="s">
        <v>165</v>
      </c>
      <c r="BJ52" s="85" t="s">
        <v>165</v>
      </c>
      <c r="BK52" s="85" t="s">
        <v>166</v>
      </c>
      <c r="BL52" s="32" t="s">
        <v>455</v>
      </c>
      <c r="BM52" s="95" t="s">
        <v>161</v>
      </c>
    </row>
    <row r="53" spans="3:65" ht="90" x14ac:dyDescent="0.25">
      <c r="C53" s="32" t="s">
        <v>156</v>
      </c>
      <c r="D53" s="56" t="s">
        <v>4</v>
      </c>
      <c r="E53" s="98" t="s">
        <v>30</v>
      </c>
      <c r="F53" s="27" t="s">
        <v>391</v>
      </c>
      <c r="G53" s="27" t="s">
        <v>381</v>
      </c>
      <c r="H53" s="27" t="s">
        <v>392</v>
      </c>
      <c r="I53" s="118" t="s">
        <v>383</v>
      </c>
      <c r="J53" s="32" t="s">
        <v>161</v>
      </c>
      <c r="K53" s="32" t="s">
        <v>161</v>
      </c>
      <c r="L53" s="49" t="s">
        <v>161</v>
      </c>
      <c r="M53" s="49" t="s">
        <v>1</v>
      </c>
      <c r="N53" s="85" t="s">
        <v>158</v>
      </c>
      <c r="O53" s="85" t="s">
        <v>159</v>
      </c>
      <c r="P53" s="86">
        <v>15283</v>
      </c>
      <c r="Q53" s="72">
        <v>15665.893098851442</v>
      </c>
      <c r="R53" s="72">
        <v>16672.588278383675</v>
      </c>
      <c r="S53" s="71">
        <v>17349.650977002992</v>
      </c>
      <c r="T53" s="70">
        <f t="shared" si="30"/>
        <v>64971.132354238114</v>
      </c>
      <c r="U53" s="87">
        <v>12829</v>
      </c>
      <c r="V53" s="72">
        <v>12936.105523671235</v>
      </c>
      <c r="W53" s="70">
        <v>14655.410229999998</v>
      </c>
      <c r="X53" s="72">
        <v>13770.570820000001</v>
      </c>
      <c r="Y53" s="70">
        <f t="shared" si="31"/>
        <v>54191.086573671237</v>
      </c>
      <c r="Z53" s="70">
        <f t="shared" si="32"/>
        <v>-2454</v>
      </c>
      <c r="AA53" s="70">
        <f t="shared" si="33"/>
        <v>-2729.7875751802076</v>
      </c>
      <c r="AB53" s="70">
        <f t="shared" si="34"/>
        <v>-2017.1780483836774</v>
      </c>
      <c r="AC53" s="70">
        <f t="shared" si="35"/>
        <v>-3579.0801570029907</v>
      </c>
      <c r="AD53" s="70">
        <f t="shared" si="36"/>
        <v>-10780.045780566876</v>
      </c>
      <c r="AE53" s="88">
        <f t="shared" si="37"/>
        <v>-0.16057056860564026</v>
      </c>
      <c r="AF53" s="88">
        <f t="shared" si="38"/>
        <v>-0.17425036402044286</v>
      </c>
      <c r="AG53" s="88">
        <f t="shared" si="39"/>
        <v>-0.12098769637339313</v>
      </c>
      <c r="AH53" s="69">
        <f t="shared" si="40"/>
        <v>-0.20629119062666282</v>
      </c>
      <c r="AI53" s="67">
        <f t="shared" si="41"/>
        <v>-0.16592054640192347</v>
      </c>
      <c r="AJ53" s="4" t="str">
        <f t="shared" si="25"/>
        <v>No</v>
      </c>
      <c r="AK53" s="4" t="str">
        <f t="shared" si="26"/>
        <v>No</v>
      </c>
      <c r="AL53" s="32" t="s">
        <v>207</v>
      </c>
      <c r="AM53" s="50">
        <v>0</v>
      </c>
      <c r="AN53" s="49">
        <v>0</v>
      </c>
      <c r="AO53" s="49">
        <v>0</v>
      </c>
      <c r="AP53" s="49">
        <v>0</v>
      </c>
      <c r="AQ53" s="53">
        <f t="shared" si="42"/>
        <v>0</v>
      </c>
      <c r="AR53" s="53">
        <v>0</v>
      </c>
      <c r="AS53" s="52">
        <v>0</v>
      </c>
      <c r="AT53" s="52">
        <v>0</v>
      </c>
      <c r="AU53" s="63" t="s">
        <v>437</v>
      </c>
      <c r="AV53" s="53">
        <f t="shared" si="43"/>
        <v>0</v>
      </c>
      <c r="AW53" s="53">
        <f t="shared" si="27"/>
        <v>0</v>
      </c>
      <c r="AX53" s="53">
        <f t="shared" si="28"/>
        <v>0</v>
      </c>
      <c r="AY53" s="53">
        <f t="shared" si="29"/>
        <v>0</v>
      </c>
      <c r="AZ53" s="63" t="s">
        <v>437</v>
      </c>
      <c r="BA53" s="53">
        <f t="shared" si="44"/>
        <v>0</v>
      </c>
      <c r="BB53" s="54" t="str">
        <f t="shared" si="45"/>
        <v/>
      </c>
      <c r="BC53" s="54" t="str">
        <f t="shared" si="46"/>
        <v/>
      </c>
      <c r="BD53" s="54" t="str">
        <f t="shared" si="47"/>
        <v/>
      </c>
      <c r="BE53" s="65" t="str">
        <f t="shared" si="48"/>
        <v/>
      </c>
      <c r="BF53" s="54" t="str">
        <f t="shared" si="49"/>
        <v/>
      </c>
      <c r="BG53" s="85" t="str">
        <f t="shared" si="50"/>
        <v>No</v>
      </c>
      <c r="BH53" s="90" t="s">
        <v>165</v>
      </c>
      <c r="BI53" s="90" t="s">
        <v>165</v>
      </c>
      <c r="BJ53" s="90" t="s">
        <v>165</v>
      </c>
      <c r="BK53" s="90" t="s">
        <v>166</v>
      </c>
      <c r="BL53" s="95" t="s">
        <v>461</v>
      </c>
      <c r="BM53" s="60" t="s">
        <v>161</v>
      </c>
    </row>
    <row r="54" spans="3:65" ht="45" x14ac:dyDescent="0.25">
      <c r="C54" s="32" t="s">
        <v>156</v>
      </c>
      <c r="D54" s="56" t="s">
        <v>4</v>
      </c>
      <c r="E54" s="129" t="s">
        <v>33</v>
      </c>
      <c r="F54" s="27" t="s">
        <v>396</v>
      </c>
      <c r="G54" s="27" t="s">
        <v>393</v>
      </c>
      <c r="H54" s="27" t="s">
        <v>394</v>
      </c>
      <c r="I54" s="118" t="s">
        <v>395</v>
      </c>
      <c r="J54" s="32" t="s">
        <v>161</v>
      </c>
      <c r="K54" s="32" t="s">
        <v>208</v>
      </c>
      <c r="L54" s="133" t="s">
        <v>209</v>
      </c>
      <c r="M54" s="49" t="s">
        <v>155</v>
      </c>
      <c r="N54" s="85" t="s">
        <v>158</v>
      </c>
      <c r="O54" s="85" t="s">
        <v>159</v>
      </c>
      <c r="P54" s="86">
        <v>6821</v>
      </c>
      <c r="Q54" s="72">
        <v>6959.7509191969466</v>
      </c>
      <c r="R54" s="72">
        <v>7393.8959120012632</v>
      </c>
      <c r="S54" s="72">
        <v>7664.6892688915132</v>
      </c>
      <c r="T54" s="70">
        <f t="shared" si="30"/>
        <v>28839.336100089724</v>
      </c>
      <c r="U54" s="87">
        <v>6051</v>
      </c>
      <c r="V54" s="72">
        <v>5557.9423500000003</v>
      </c>
      <c r="W54" s="70">
        <v>5583.49118</v>
      </c>
      <c r="X54" s="72">
        <v>5465.5096499999972</v>
      </c>
      <c r="Y54" s="70">
        <f t="shared" si="31"/>
        <v>22657.943179999998</v>
      </c>
      <c r="Z54" s="70">
        <f t="shared" si="32"/>
        <v>-770</v>
      </c>
      <c r="AA54" s="70">
        <f t="shared" si="33"/>
        <v>-1401.8085691969463</v>
      </c>
      <c r="AB54" s="70">
        <f t="shared" si="34"/>
        <v>-1810.4047320012633</v>
      </c>
      <c r="AC54" s="70">
        <f t="shared" si="35"/>
        <v>-2199.1796188915159</v>
      </c>
      <c r="AD54" s="70">
        <f t="shared" si="36"/>
        <v>-6181.3929200897255</v>
      </c>
      <c r="AE54" s="88">
        <f t="shared" si="37"/>
        <v>-0.11288667350828324</v>
      </c>
      <c r="AF54" s="88">
        <f t="shared" si="38"/>
        <v>-0.20141648537024001</v>
      </c>
      <c r="AG54" s="88">
        <f t="shared" si="39"/>
        <v>-0.24485126022165646</v>
      </c>
      <c r="AH54" s="69">
        <f t="shared" si="40"/>
        <v>-0.28692351923740372</v>
      </c>
      <c r="AI54" s="67">
        <f t="shared" si="41"/>
        <v>-0.21433894659144023</v>
      </c>
      <c r="AJ54" s="4" t="str">
        <f t="shared" si="25"/>
        <v>No</v>
      </c>
      <c r="AK54" s="4" t="str">
        <f t="shared" si="26"/>
        <v>No</v>
      </c>
      <c r="AL54" s="32">
        <v>0</v>
      </c>
      <c r="AM54" s="50">
        <v>0</v>
      </c>
      <c r="AN54" s="49">
        <v>0</v>
      </c>
      <c r="AO54" s="49">
        <v>0</v>
      </c>
      <c r="AP54" s="49">
        <v>0</v>
      </c>
      <c r="AQ54" s="53">
        <f t="shared" si="42"/>
        <v>0</v>
      </c>
      <c r="AR54" s="53">
        <v>0</v>
      </c>
      <c r="AS54" s="52">
        <v>0</v>
      </c>
      <c r="AT54" s="52">
        <v>0</v>
      </c>
      <c r="AU54" s="63" t="s">
        <v>437</v>
      </c>
      <c r="AV54" s="53">
        <f t="shared" si="43"/>
        <v>0</v>
      </c>
      <c r="AW54" s="53">
        <f t="shared" si="27"/>
        <v>0</v>
      </c>
      <c r="AX54" s="53">
        <f t="shared" si="28"/>
        <v>0</v>
      </c>
      <c r="AY54" s="53">
        <f t="shared" si="29"/>
        <v>0</v>
      </c>
      <c r="AZ54" s="63" t="s">
        <v>437</v>
      </c>
      <c r="BA54" s="53">
        <f t="shared" si="44"/>
        <v>0</v>
      </c>
      <c r="BB54" s="54" t="str">
        <f t="shared" si="45"/>
        <v/>
      </c>
      <c r="BC54" s="54" t="str">
        <f t="shared" si="46"/>
        <v/>
      </c>
      <c r="BD54" s="54" t="str">
        <f t="shared" si="47"/>
        <v/>
      </c>
      <c r="BE54" s="65" t="str">
        <f t="shared" si="48"/>
        <v/>
      </c>
      <c r="BF54" s="54" t="str">
        <f t="shared" si="49"/>
        <v/>
      </c>
      <c r="BG54" s="85" t="str">
        <f t="shared" si="50"/>
        <v>No</v>
      </c>
      <c r="BH54" s="89" t="s">
        <v>161</v>
      </c>
      <c r="BI54" s="89" t="s">
        <v>161</v>
      </c>
      <c r="BJ54" s="89" t="s">
        <v>161</v>
      </c>
      <c r="BK54" s="89" t="s">
        <v>161</v>
      </c>
      <c r="BL54" s="89" t="s">
        <v>161</v>
      </c>
      <c r="BM54" s="60" t="s">
        <v>161</v>
      </c>
    </row>
    <row r="55" spans="3:65" ht="22.5" customHeight="1" x14ac:dyDescent="0.25">
      <c r="C55" s="32" t="s">
        <v>156</v>
      </c>
      <c r="D55" s="56" t="s">
        <v>4</v>
      </c>
      <c r="E55" s="129" t="s">
        <v>33</v>
      </c>
      <c r="F55" s="27" t="s">
        <v>396</v>
      </c>
      <c r="G55" s="27" t="s">
        <v>393</v>
      </c>
      <c r="H55" s="27" t="s">
        <v>394</v>
      </c>
      <c r="I55" s="118" t="s">
        <v>395</v>
      </c>
      <c r="J55" s="32" t="s">
        <v>161</v>
      </c>
      <c r="K55" s="32" t="s">
        <v>161</v>
      </c>
      <c r="L55" s="133" t="s">
        <v>162</v>
      </c>
      <c r="M55" s="49" t="s">
        <v>155</v>
      </c>
      <c r="N55" s="85" t="s">
        <v>158</v>
      </c>
      <c r="O55" s="85" t="s">
        <v>159</v>
      </c>
      <c r="P55" s="86">
        <v>5155</v>
      </c>
      <c r="Q55" s="72">
        <v>5259.8616021786038</v>
      </c>
      <c r="R55" s="72">
        <v>5587.968542202977</v>
      </c>
      <c r="S55" s="72">
        <v>5792.6217828963117</v>
      </c>
      <c r="T55" s="70">
        <f t="shared" si="30"/>
        <v>21795.451927277893</v>
      </c>
      <c r="U55" s="87">
        <v>5513</v>
      </c>
      <c r="V55" s="72">
        <v>5581.3691802000003</v>
      </c>
      <c r="W55" s="70">
        <v>5005.9401756999987</v>
      </c>
      <c r="X55" s="72">
        <v>5652.5526200000013</v>
      </c>
      <c r="Y55" s="70">
        <f t="shared" si="31"/>
        <v>21752.861975899999</v>
      </c>
      <c r="Z55" s="70">
        <f t="shared" si="32"/>
        <v>358</v>
      </c>
      <c r="AA55" s="70">
        <f t="shared" si="33"/>
        <v>321.50757802139651</v>
      </c>
      <c r="AB55" s="70">
        <f t="shared" si="34"/>
        <v>-582.02836650297832</v>
      </c>
      <c r="AC55" s="70">
        <f t="shared" si="35"/>
        <v>-140.06916289631044</v>
      </c>
      <c r="AD55" s="70">
        <f t="shared" si="36"/>
        <v>-42.589951377892248</v>
      </c>
      <c r="AE55" s="88">
        <f t="shared" si="37"/>
        <v>6.9447138700290983E-2</v>
      </c>
      <c r="AF55" s="88">
        <f t="shared" si="38"/>
        <v>6.1124721967633133E-2</v>
      </c>
      <c r="AG55" s="88">
        <f t="shared" si="39"/>
        <v>-0.10415741643984308</v>
      </c>
      <c r="AH55" s="69">
        <f t="shared" si="40"/>
        <v>-2.4180615988064015E-2</v>
      </c>
      <c r="AI55" s="67">
        <f t="shared" si="41"/>
        <v>-1.9540751676082107E-3</v>
      </c>
      <c r="AJ55" s="4" t="str">
        <f t="shared" si="25"/>
        <v>No</v>
      </c>
      <c r="AK55" s="4" t="str">
        <f t="shared" si="26"/>
        <v>No</v>
      </c>
      <c r="AL55" s="32">
        <v>0</v>
      </c>
      <c r="AM55" s="50">
        <v>0</v>
      </c>
      <c r="AN55" s="49">
        <v>0</v>
      </c>
      <c r="AO55" s="49">
        <v>0</v>
      </c>
      <c r="AP55" s="49">
        <v>0</v>
      </c>
      <c r="AQ55" s="53">
        <f t="shared" si="42"/>
        <v>0</v>
      </c>
      <c r="AR55" s="53">
        <v>0</v>
      </c>
      <c r="AS55" s="52">
        <v>0</v>
      </c>
      <c r="AT55" s="52">
        <v>0</v>
      </c>
      <c r="AU55" s="63" t="s">
        <v>437</v>
      </c>
      <c r="AV55" s="53">
        <f t="shared" si="43"/>
        <v>0</v>
      </c>
      <c r="AW55" s="53">
        <f t="shared" si="27"/>
        <v>0</v>
      </c>
      <c r="AX55" s="53">
        <f t="shared" si="28"/>
        <v>0</v>
      </c>
      <c r="AY55" s="53">
        <f t="shared" si="29"/>
        <v>0</v>
      </c>
      <c r="AZ55" s="63" t="s">
        <v>437</v>
      </c>
      <c r="BA55" s="53">
        <f t="shared" si="44"/>
        <v>0</v>
      </c>
      <c r="BB55" s="54" t="str">
        <f t="shared" si="45"/>
        <v/>
      </c>
      <c r="BC55" s="54" t="str">
        <f t="shared" si="46"/>
        <v/>
      </c>
      <c r="BD55" s="54" t="str">
        <f t="shared" si="47"/>
        <v/>
      </c>
      <c r="BE55" s="65" t="str">
        <f t="shared" si="48"/>
        <v/>
      </c>
      <c r="BF55" s="54" t="str">
        <f t="shared" si="49"/>
        <v/>
      </c>
      <c r="BG55" s="85" t="str">
        <f t="shared" si="50"/>
        <v>No</v>
      </c>
      <c r="BH55" s="89" t="s">
        <v>161</v>
      </c>
      <c r="BI55" s="89" t="s">
        <v>161</v>
      </c>
      <c r="BJ55" s="89" t="s">
        <v>161</v>
      </c>
      <c r="BK55" s="89" t="s">
        <v>161</v>
      </c>
      <c r="BL55" s="89" t="s">
        <v>161</v>
      </c>
      <c r="BM55" s="60" t="s">
        <v>161</v>
      </c>
    </row>
    <row r="56" spans="3:65" ht="60" x14ac:dyDescent="0.25">
      <c r="C56" s="32" t="s">
        <v>156</v>
      </c>
      <c r="D56" s="56" t="s">
        <v>4</v>
      </c>
      <c r="E56" s="98" t="s">
        <v>33</v>
      </c>
      <c r="F56" s="27" t="s">
        <v>396</v>
      </c>
      <c r="G56" s="27" t="s">
        <v>393</v>
      </c>
      <c r="H56" s="27" t="s">
        <v>394</v>
      </c>
      <c r="I56" s="118" t="s">
        <v>395</v>
      </c>
      <c r="J56" s="32" t="s">
        <v>161</v>
      </c>
      <c r="K56" s="32" t="s">
        <v>161</v>
      </c>
      <c r="L56" s="49" t="s">
        <v>8</v>
      </c>
      <c r="M56" s="49" t="s">
        <v>1</v>
      </c>
      <c r="N56" s="85" t="s">
        <v>158</v>
      </c>
      <c r="O56" s="85" t="s">
        <v>159</v>
      </c>
      <c r="P56" s="86">
        <v>11976</v>
      </c>
      <c r="Q56" s="72">
        <v>12219.612521375551</v>
      </c>
      <c r="R56" s="72">
        <v>12981.864445617692</v>
      </c>
      <c r="S56" s="72">
        <v>13457.311042886804</v>
      </c>
      <c r="T56" s="70">
        <f t="shared" si="30"/>
        <v>50634.788009880045</v>
      </c>
      <c r="U56" s="87">
        <v>11563</v>
      </c>
      <c r="V56" s="72">
        <v>11139.311530200001</v>
      </c>
      <c r="W56" s="70">
        <v>10589.431355699999</v>
      </c>
      <c r="X56" s="72">
        <v>10867.183564499999</v>
      </c>
      <c r="Y56" s="70">
        <f t="shared" si="31"/>
        <v>44158.926450400002</v>
      </c>
      <c r="Z56" s="70">
        <f t="shared" si="32"/>
        <v>-413</v>
      </c>
      <c r="AA56" s="70">
        <f t="shared" si="33"/>
        <v>-1080.3009911755507</v>
      </c>
      <c r="AB56" s="70">
        <f t="shared" si="34"/>
        <v>-2392.433089917693</v>
      </c>
      <c r="AC56" s="70">
        <f t="shared" si="35"/>
        <v>-2590.1274783868048</v>
      </c>
      <c r="AD56" s="70">
        <f t="shared" si="36"/>
        <v>-6475.8615594800485</v>
      </c>
      <c r="AE56" s="88">
        <f t="shared" si="37"/>
        <v>-3.4485637942551772E-2</v>
      </c>
      <c r="AF56" s="88">
        <f t="shared" si="38"/>
        <v>-8.8407139693324921E-2</v>
      </c>
      <c r="AG56" s="88">
        <f t="shared" si="39"/>
        <v>-0.18429040758666299</v>
      </c>
      <c r="AH56" s="69">
        <f t="shared" si="40"/>
        <v>-0.19246991246114364</v>
      </c>
      <c r="AI56" s="67">
        <f t="shared" si="41"/>
        <v>-0.12789352565703355</v>
      </c>
      <c r="AJ56" s="4" t="str">
        <f t="shared" si="25"/>
        <v>No</v>
      </c>
      <c r="AK56" s="4" t="str">
        <f t="shared" si="26"/>
        <v>No</v>
      </c>
      <c r="AL56" s="32" t="s">
        <v>176</v>
      </c>
      <c r="AM56" s="50">
        <v>0</v>
      </c>
      <c r="AN56" s="49">
        <v>0</v>
      </c>
      <c r="AO56" s="49">
        <v>0</v>
      </c>
      <c r="AP56" s="49">
        <v>0</v>
      </c>
      <c r="AQ56" s="53">
        <f t="shared" si="42"/>
        <v>0</v>
      </c>
      <c r="AR56" s="53">
        <v>0</v>
      </c>
      <c r="AS56" s="52">
        <v>0</v>
      </c>
      <c r="AT56" s="52">
        <v>0</v>
      </c>
      <c r="AU56" s="63" t="s">
        <v>437</v>
      </c>
      <c r="AV56" s="53">
        <f t="shared" si="43"/>
        <v>0</v>
      </c>
      <c r="AW56" s="53">
        <f t="shared" si="27"/>
        <v>0</v>
      </c>
      <c r="AX56" s="53">
        <f t="shared" si="28"/>
        <v>0</v>
      </c>
      <c r="AY56" s="53">
        <f t="shared" si="29"/>
        <v>0</v>
      </c>
      <c r="AZ56" s="63" t="s">
        <v>437</v>
      </c>
      <c r="BA56" s="53">
        <f t="shared" si="44"/>
        <v>0</v>
      </c>
      <c r="BB56" s="54" t="str">
        <f t="shared" si="45"/>
        <v/>
      </c>
      <c r="BC56" s="54" t="str">
        <f t="shared" si="46"/>
        <v/>
      </c>
      <c r="BD56" s="54" t="str">
        <f t="shared" si="47"/>
        <v/>
      </c>
      <c r="BE56" s="65" t="str">
        <f t="shared" si="48"/>
        <v/>
      </c>
      <c r="BF56" s="54" t="str">
        <f t="shared" si="49"/>
        <v/>
      </c>
      <c r="BG56" s="85" t="str">
        <f t="shared" si="50"/>
        <v>No</v>
      </c>
      <c r="BH56" s="90" t="s">
        <v>165</v>
      </c>
      <c r="BI56" s="90" t="s">
        <v>165</v>
      </c>
      <c r="BJ56" s="90" t="s">
        <v>165</v>
      </c>
      <c r="BK56" s="90" t="s">
        <v>166</v>
      </c>
      <c r="BL56" s="95" t="s">
        <v>461</v>
      </c>
      <c r="BM56" s="60" t="s">
        <v>161</v>
      </c>
    </row>
    <row r="57" spans="3:65" ht="210" x14ac:dyDescent="0.25">
      <c r="C57" s="32" t="s">
        <v>156</v>
      </c>
      <c r="D57" s="56" t="s">
        <v>4</v>
      </c>
      <c r="E57" s="129" t="s">
        <v>55</v>
      </c>
      <c r="F57" s="27" t="s">
        <v>400</v>
      </c>
      <c r="G57" s="27" t="s">
        <v>397</v>
      </c>
      <c r="H57" s="27" t="s">
        <v>398</v>
      </c>
      <c r="I57" s="118" t="s">
        <v>399</v>
      </c>
      <c r="J57" s="32" t="s">
        <v>161</v>
      </c>
      <c r="K57" s="32" t="s">
        <v>163</v>
      </c>
      <c r="L57" s="85" t="s">
        <v>210</v>
      </c>
      <c r="M57" s="49" t="s">
        <v>155</v>
      </c>
      <c r="N57" s="85" t="s">
        <v>158</v>
      </c>
      <c r="O57" s="85" t="s">
        <v>159</v>
      </c>
      <c r="P57" s="86">
        <v>1628</v>
      </c>
      <c r="Q57" s="72">
        <v>1660.5339759926837</v>
      </c>
      <c r="R57" s="72">
        <v>1768.0471572802821</v>
      </c>
      <c r="S57" s="72">
        <v>1818.4021854094406</v>
      </c>
      <c r="T57" s="70">
        <f t="shared" si="30"/>
        <v>6874.9833186824071</v>
      </c>
      <c r="U57" s="87">
        <v>1020</v>
      </c>
      <c r="V57" s="72">
        <v>1481</v>
      </c>
      <c r="W57" s="70">
        <v>1473.6562537742657</v>
      </c>
      <c r="X57" s="97">
        <v>0</v>
      </c>
      <c r="Y57" s="96">
        <f t="shared" si="31"/>
        <v>3974.6562537742657</v>
      </c>
      <c r="Z57" s="70">
        <f t="shared" si="32"/>
        <v>-608</v>
      </c>
      <c r="AA57" s="70">
        <f t="shared" si="33"/>
        <v>-179.53397599268374</v>
      </c>
      <c r="AB57" s="70">
        <f t="shared" si="34"/>
        <v>-294.39090350601646</v>
      </c>
      <c r="AC57" s="70">
        <f t="shared" si="35"/>
        <v>-1818.4021854094406</v>
      </c>
      <c r="AD57" s="70">
        <f t="shared" si="36"/>
        <v>-2900.3270649081405</v>
      </c>
      <c r="AE57" s="88">
        <f t="shared" si="37"/>
        <v>-0.37346437346437344</v>
      </c>
      <c r="AF57" s="88">
        <f t="shared" si="38"/>
        <v>-0.10811821895144093</v>
      </c>
      <c r="AG57" s="88">
        <f t="shared" si="39"/>
        <v>-0.16650625086203383</v>
      </c>
      <c r="AH57" s="69">
        <f t="shared" si="40"/>
        <v>-1</v>
      </c>
      <c r="AI57" s="67">
        <f t="shared" si="41"/>
        <v>-0.42186677850208792</v>
      </c>
      <c r="AJ57" s="4" t="str">
        <f t="shared" si="25"/>
        <v>No</v>
      </c>
      <c r="AK57" s="4" t="str">
        <f t="shared" si="26"/>
        <v>No</v>
      </c>
      <c r="AL57" s="32">
        <v>0</v>
      </c>
      <c r="AM57" s="50">
        <v>0</v>
      </c>
      <c r="AN57" s="49">
        <v>0</v>
      </c>
      <c r="AO57" s="49">
        <v>0</v>
      </c>
      <c r="AP57" s="49">
        <v>0</v>
      </c>
      <c r="AQ57" s="53">
        <f t="shared" si="42"/>
        <v>0</v>
      </c>
      <c r="AR57" s="53">
        <v>0</v>
      </c>
      <c r="AS57" s="52">
        <v>0</v>
      </c>
      <c r="AT57" s="52">
        <v>0</v>
      </c>
      <c r="AU57" s="63" t="s">
        <v>437</v>
      </c>
      <c r="AV57" s="53">
        <f t="shared" si="43"/>
        <v>0</v>
      </c>
      <c r="AW57" s="53">
        <f t="shared" si="27"/>
        <v>0</v>
      </c>
      <c r="AX57" s="53">
        <f t="shared" si="28"/>
        <v>0</v>
      </c>
      <c r="AY57" s="53">
        <f t="shared" si="29"/>
        <v>0</v>
      </c>
      <c r="AZ57" s="63" t="s">
        <v>437</v>
      </c>
      <c r="BA57" s="53">
        <f t="shared" si="44"/>
        <v>0</v>
      </c>
      <c r="BB57" s="54" t="str">
        <f t="shared" si="45"/>
        <v/>
      </c>
      <c r="BC57" s="54" t="str">
        <f t="shared" si="46"/>
        <v/>
      </c>
      <c r="BD57" s="54" t="str">
        <f t="shared" si="47"/>
        <v/>
      </c>
      <c r="BE57" s="65" t="str">
        <f t="shared" si="48"/>
        <v/>
      </c>
      <c r="BF57" s="54" t="str">
        <f t="shared" si="49"/>
        <v/>
      </c>
      <c r="BG57" s="85" t="str">
        <f t="shared" si="50"/>
        <v>No</v>
      </c>
      <c r="BH57" s="89" t="s">
        <v>161</v>
      </c>
      <c r="BI57" s="89" t="s">
        <v>161</v>
      </c>
      <c r="BJ57" s="89" t="s">
        <v>161</v>
      </c>
      <c r="BK57" s="89" t="s">
        <v>161</v>
      </c>
      <c r="BL57" s="89" t="s">
        <v>161</v>
      </c>
      <c r="BM57" s="60" t="s">
        <v>161</v>
      </c>
    </row>
    <row r="58" spans="3:65" ht="210" x14ac:dyDescent="0.25">
      <c r="C58" s="32" t="s">
        <v>156</v>
      </c>
      <c r="D58" s="56" t="s">
        <v>4</v>
      </c>
      <c r="E58" s="129" t="s">
        <v>55</v>
      </c>
      <c r="F58" s="27" t="s">
        <v>400</v>
      </c>
      <c r="G58" s="27" t="s">
        <v>397</v>
      </c>
      <c r="H58" s="27" t="s">
        <v>398</v>
      </c>
      <c r="I58" s="118" t="s">
        <v>399</v>
      </c>
      <c r="J58" s="32" t="s">
        <v>161</v>
      </c>
      <c r="K58" s="32" t="s">
        <v>163</v>
      </c>
      <c r="L58" s="85" t="s">
        <v>211</v>
      </c>
      <c r="M58" s="49" t="s">
        <v>155</v>
      </c>
      <c r="N58" s="85" t="s">
        <v>158</v>
      </c>
      <c r="O58" s="85" t="s">
        <v>159</v>
      </c>
      <c r="P58" s="86">
        <v>179</v>
      </c>
      <c r="Q58" s="72">
        <v>182.57713863801621</v>
      </c>
      <c r="R58" s="72">
        <v>194.39830537664037</v>
      </c>
      <c r="S58" s="72">
        <v>199.93488402229107</v>
      </c>
      <c r="T58" s="70">
        <f t="shared" si="30"/>
        <v>755.91032803694759</v>
      </c>
      <c r="U58" s="87">
        <v>12</v>
      </c>
      <c r="V58" s="72">
        <v>17</v>
      </c>
      <c r="W58" s="70">
        <v>16.91570311557226</v>
      </c>
      <c r="X58" s="97">
        <v>0</v>
      </c>
      <c r="Y58" s="70">
        <f t="shared" si="31"/>
        <v>45.915703115572256</v>
      </c>
      <c r="Z58" s="70">
        <f t="shared" si="32"/>
        <v>-167</v>
      </c>
      <c r="AA58" s="70">
        <f t="shared" si="33"/>
        <v>-165.57713863801621</v>
      </c>
      <c r="AB58" s="70">
        <f t="shared" si="34"/>
        <v>-177.48260226106811</v>
      </c>
      <c r="AC58" s="70">
        <f t="shared" si="35"/>
        <v>-199.93488402229107</v>
      </c>
      <c r="AD58" s="70">
        <f t="shared" si="36"/>
        <v>-709.99462492137536</v>
      </c>
      <c r="AE58" s="88">
        <f t="shared" si="37"/>
        <v>-0.93296089385474856</v>
      </c>
      <c r="AF58" s="88">
        <f t="shared" si="38"/>
        <v>-0.90688867112927651</v>
      </c>
      <c r="AG58" s="88">
        <f t="shared" si="39"/>
        <v>-0.91298430774487138</v>
      </c>
      <c r="AH58" s="69">
        <f t="shared" si="40"/>
        <v>-1</v>
      </c>
      <c r="AI58" s="67">
        <f t="shared" si="41"/>
        <v>-0.93925773810391977</v>
      </c>
      <c r="AJ58" s="4" t="str">
        <f t="shared" si="25"/>
        <v>No</v>
      </c>
      <c r="AK58" s="4" t="str">
        <f t="shared" si="26"/>
        <v>No</v>
      </c>
      <c r="AL58" s="32">
        <v>0</v>
      </c>
      <c r="AM58" s="50">
        <v>0</v>
      </c>
      <c r="AN58" s="49">
        <v>0</v>
      </c>
      <c r="AO58" s="49">
        <v>0</v>
      </c>
      <c r="AP58" s="49">
        <v>0</v>
      </c>
      <c r="AQ58" s="53">
        <f t="shared" si="42"/>
        <v>0</v>
      </c>
      <c r="AR58" s="53">
        <v>0</v>
      </c>
      <c r="AS58" s="52">
        <v>0</v>
      </c>
      <c r="AT58" s="52">
        <v>0</v>
      </c>
      <c r="AU58" s="63" t="s">
        <v>437</v>
      </c>
      <c r="AV58" s="53">
        <f t="shared" si="43"/>
        <v>0</v>
      </c>
      <c r="AW58" s="53">
        <f t="shared" si="27"/>
        <v>0</v>
      </c>
      <c r="AX58" s="53">
        <f t="shared" si="28"/>
        <v>0</v>
      </c>
      <c r="AY58" s="53">
        <f t="shared" si="29"/>
        <v>0</v>
      </c>
      <c r="AZ58" s="63" t="s">
        <v>437</v>
      </c>
      <c r="BA58" s="53">
        <f t="shared" si="44"/>
        <v>0</v>
      </c>
      <c r="BB58" s="54" t="str">
        <f t="shared" si="45"/>
        <v/>
      </c>
      <c r="BC58" s="54" t="str">
        <f t="shared" si="46"/>
        <v/>
      </c>
      <c r="BD58" s="54" t="str">
        <f t="shared" si="47"/>
        <v/>
      </c>
      <c r="BE58" s="65" t="str">
        <f t="shared" si="48"/>
        <v/>
      </c>
      <c r="BF58" s="54" t="str">
        <f t="shared" si="49"/>
        <v/>
      </c>
      <c r="BG58" s="85" t="str">
        <f t="shared" si="50"/>
        <v>No</v>
      </c>
      <c r="BH58" s="89" t="s">
        <v>161</v>
      </c>
      <c r="BI58" s="89" t="s">
        <v>161</v>
      </c>
      <c r="BJ58" s="89" t="s">
        <v>161</v>
      </c>
      <c r="BK58" s="89" t="s">
        <v>161</v>
      </c>
      <c r="BL58" s="89" t="s">
        <v>161</v>
      </c>
      <c r="BM58" s="60" t="s">
        <v>161</v>
      </c>
    </row>
    <row r="59" spans="3:65" ht="210" x14ac:dyDescent="0.25">
      <c r="C59" s="32" t="s">
        <v>156</v>
      </c>
      <c r="D59" s="56" t="s">
        <v>4</v>
      </c>
      <c r="E59" s="129" t="s">
        <v>55</v>
      </c>
      <c r="F59" s="27" t="s">
        <v>400</v>
      </c>
      <c r="G59" s="27" t="s">
        <v>397</v>
      </c>
      <c r="H59" s="27" t="s">
        <v>398</v>
      </c>
      <c r="I59" s="118" t="s">
        <v>399</v>
      </c>
      <c r="J59" s="32" t="s">
        <v>161</v>
      </c>
      <c r="K59" s="32" t="s">
        <v>161</v>
      </c>
      <c r="L59" s="85" t="s">
        <v>162</v>
      </c>
      <c r="M59" s="49" t="s">
        <v>155</v>
      </c>
      <c r="N59" s="85" t="s">
        <v>158</v>
      </c>
      <c r="O59" s="85" t="s">
        <v>159</v>
      </c>
      <c r="P59" s="86">
        <v>59815</v>
      </c>
      <c r="Q59" s="72">
        <v>61010.343841524802</v>
      </c>
      <c r="R59" s="72">
        <v>64960.528693316999</v>
      </c>
      <c r="S59" s="72">
        <v>66810.64294856615</v>
      </c>
      <c r="T59" s="70">
        <f t="shared" si="30"/>
        <v>252596.51548340794</v>
      </c>
      <c r="U59" s="87">
        <v>54205</v>
      </c>
      <c r="V59" s="72">
        <v>60849.563799999974</v>
      </c>
      <c r="W59" s="70">
        <v>60547.832703110158</v>
      </c>
      <c r="X59" s="97">
        <v>61757.325839999976</v>
      </c>
      <c r="Y59" s="70">
        <f t="shared" si="31"/>
        <v>237359.7223431101</v>
      </c>
      <c r="Z59" s="70">
        <f t="shared" si="32"/>
        <v>-5610</v>
      </c>
      <c r="AA59" s="70">
        <f t="shared" si="33"/>
        <v>-160.78004152482754</v>
      </c>
      <c r="AB59" s="70">
        <f t="shared" si="34"/>
        <v>-4412.6959902068411</v>
      </c>
      <c r="AC59" s="70">
        <f t="shared" si="35"/>
        <v>-5053.3171085661743</v>
      </c>
      <c r="AD59" s="70">
        <f t="shared" si="36"/>
        <v>-15236.793140297843</v>
      </c>
      <c r="AE59" s="88">
        <f t="shared" si="37"/>
        <v>-9.378918331522193E-2</v>
      </c>
      <c r="AF59" s="88">
        <f t="shared" si="38"/>
        <v>-2.6352915161805329E-3</v>
      </c>
      <c r="AG59" s="88">
        <f t="shared" si="39"/>
        <v>-6.7928880490481749E-2</v>
      </c>
      <c r="AH59" s="69">
        <f t="shared" si="40"/>
        <v>-7.5636408894559595E-2</v>
      </c>
      <c r="AI59" s="67">
        <f t="shared" si="41"/>
        <v>-6.0320678260895037E-2</v>
      </c>
      <c r="AJ59" s="4" t="str">
        <f t="shared" si="25"/>
        <v>No</v>
      </c>
      <c r="AK59" s="4" t="str">
        <f t="shared" si="26"/>
        <v>No</v>
      </c>
      <c r="AL59" s="32">
        <v>0</v>
      </c>
      <c r="AM59" s="50">
        <v>0</v>
      </c>
      <c r="AN59" s="49">
        <v>0</v>
      </c>
      <c r="AO59" s="49">
        <v>0</v>
      </c>
      <c r="AP59" s="49">
        <v>0</v>
      </c>
      <c r="AQ59" s="53">
        <f t="shared" si="42"/>
        <v>0</v>
      </c>
      <c r="AR59" s="53">
        <v>0</v>
      </c>
      <c r="AS59" s="52">
        <v>0</v>
      </c>
      <c r="AT59" s="52">
        <v>0</v>
      </c>
      <c r="AU59" s="63" t="s">
        <v>437</v>
      </c>
      <c r="AV59" s="53">
        <f t="shared" si="43"/>
        <v>0</v>
      </c>
      <c r="AW59" s="53">
        <f t="shared" si="27"/>
        <v>0</v>
      </c>
      <c r="AX59" s="53">
        <f t="shared" si="28"/>
        <v>0</v>
      </c>
      <c r="AY59" s="53">
        <f t="shared" si="29"/>
        <v>0</v>
      </c>
      <c r="AZ59" s="63" t="s">
        <v>437</v>
      </c>
      <c r="BA59" s="53">
        <f t="shared" si="44"/>
        <v>0</v>
      </c>
      <c r="BB59" s="54" t="str">
        <f t="shared" si="45"/>
        <v/>
      </c>
      <c r="BC59" s="54" t="str">
        <f t="shared" si="46"/>
        <v/>
      </c>
      <c r="BD59" s="54" t="str">
        <f t="shared" si="47"/>
        <v/>
      </c>
      <c r="BE59" s="65" t="str">
        <f t="shared" si="48"/>
        <v/>
      </c>
      <c r="BF59" s="54" t="str">
        <f t="shared" si="49"/>
        <v/>
      </c>
      <c r="BG59" s="85" t="str">
        <f t="shared" si="50"/>
        <v>No</v>
      </c>
      <c r="BH59" s="89" t="s">
        <v>161</v>
      </c>
      <c r="BI59" s="89" t="s">
        <v>161</v>
      </c>
      <c r="BJ59" s="89" t="s">
        <v>161</v>
      </c>
      <c r="BK59" s="89" t="s">
        <v>161</v>
      </c>
      <c r="BL59" s="89" t="s">
        <v>161</v>
      </c>
      <c r="BM59" s="60" t="s">
        <v>161</v>
      </c>
    </row>
    <row r="60" spans="3:65" ht="210" x14ac:dyDescent="0.25">
      <c r="C60" s="32" t="s">
        <v>156</v>
      </c>
      <c r="D60" s="56" t="s">
        <v>4</v>
      </c>
      <c r="E60" s="129" t="s">
        <v>55</v>
      </c>
      <c r="F60" s="27" t="s">
        <v>400</v>
      </c>
      <c r="G60" s="27" t="s">
        <v>397</v>
      </c>
      <c r="H60" s="27" t="s">
        <v>398</v>
      </c>
      <c r="I60" s="118" t="s">
        <v>399</v>
      </c>
      <c r="J60" s="32" t="s">
        <v>161</v>
      </c>
      <c r="K60" s="32" t="s">
        <v>197</v>
      </c>
      <c r="L60" s="130" t="s">
        <v>212</v>
      </c>
      <c r="M60" s="49" t="s">
        <v>155</v>
      </c>
      <c r="N60" s="85" t="s">
        <v>158</v>
      </c>
      <c r="O60" s="85" t="s">
        <v>159</v>
      </c>
      <c r="P60" s="86">
        <v>50</v>
      </c>
      <c r="Q60" s="72">
        <v>50.999200736876041</v>
      </c>
      <c r="R60" s="72">
        <v>54.301202619173289</v>
      </c>
      <c r="S60" s="72">
        <v>55.847732967120415</v>
      </c>
      <c r="T60" s="70">
        <f t="shared" si="30"/>
        <v>211.14813632316975</v>
      </c>
      <c r="U60" s="87">
        <v>0</v>
      </c>
      <c r="V60" s="72">
        <v>0</v>
      </c>
      <c r="W60" s="72">
        <v>0</v>
      </c>
      <c r="X60" s="72">
        <v>0</v>
      </c>
      <c r="Y60" s="70">
        <f t="shared" si="31"/>
        <v>0</v>
      </c>
      <c r="Z60" s="70">
        <f t="shared" si="32"/>
        <v>-50</v>
      </c>
      <c r="AA60" s="70">
        <f t="shared" si="33"/>
        <v>-50.999200736876041</v>
      </c>
      <c r="AB60" s="70">
        <f t="shared" si="34"/>
        <v>-54.301202619173289</v>
      </c>
      <c r="AC60" s="70">
        <f t="shared" si="35"/>
        <v>-55.847732967120415</v>
      </c>
      <c r="AD60" s="70">
        <f t="shared" si="36"/>
        <v>-211.14813632316975</v>
      </c>
      <c r="AE60" s="88">
        <f t="shared" si="37"/>
        <v>-1</v>
      </c>
      <c r="AF60" s="88">
        <f t="shared" si="38"/>
        <v>-1</v>
      </c>
      <c r="AG60" s="88">
        <f t="shared" si="39"/>
        <v>-1</v>
      </c>
      <c r="AH60" s="69">
        <f t="shared" si="40"/>
        <v>-1</v>
      </c>
      <c r="AI60" s="67">
        <f t="shared" si="41"/>
        <v>-1</v>
      </c>
      <c r="AJ60" s="4" t="str">
        <f t="shared" si="25"/>
        <v>No</v>
      </c>
      <c r="AK60" s="4" t="str">
        <f t="shared" si="26"/>
        <v>No</v>
      </c>
      <c r="AL60" s="32">
        <v>0</v>
      </c>
      <c r="AM60" s="50">
        <v>0</v>
      </c>
      <c r="AN60" s="49">
        <v>0</v>
      </c>
      <c r="AO60" s="49">
        <v>0</v>
      </c>
      <c r="AP60" s="49">
        <v>0</v>
      </c>
      <c r="AQ60" s="53">
        <f t="shared" si="42"/>
        <v>0</v>
      </c>
      <c r="AR60" s="53">
        <v>0</v>
      </c>
      <c r="AS60" s="52">
        <v>0</v>
      </c>
      <c r="AT60" s="52">
        <v>0</v>
      </c>
      <c r="AU60" s="63" t="s">
        <v>437</v>
      </c>
      <c r="AV60" s="53">
        <f t="shared" si="43"/>
        <v>0</v>
      </c>
      <c r="AW60" s="53">
        <f t="shared" si="27"/>
        <v>0</v>
      </c>
      <c r="AX60" s="53">
        <f t="shared" si="28"/>
        <v>0</v>
      </c>
      <c r="AY60" s="53">
        <f t="shared" si="29"/>
        <v>0</v>
      </c>
      <c r="AZ60" s="63" t="s">
        <v>437</v>
      </c>
      <c r="BA60" s="53">
        <f t="shared" si="44"/>
        <v>0</v>
      </c>
      <c r="BB60" s="54" t="str">
        <f t="shared" si="45"/>
        <v/>
      </c>
      <c r="BC60" s="54" t="str">
        <f t="shared" si="46"/>
        <v/>
      </c>
      <c r="BD60" s="54" t="str">
        <f t="shared" si="47"/>
        <v/>
      </c>
      <c r="BE60" s="65" t="str">
        <f t="shared" si="48"/>
        <v/>
      </c>
      <c r="BF60" s="54" t="str">
        <f t="shared" si="49"/>
        <v/>
      </c>
      <c r="BG60" s="85" t="str">
        <f t="shared" si="50"/>
        <v>No</v>
      </c>
      <c r="BH60" s="89" t="s">
        <v>161</v>
      </c>
      <c r="BI60" s="89" t="s">
        <v>161</v>
      </c>
      <c r="BJ60" s="89" t="s">
        <v>161</v>
      </c>
      <c r="BK60" s="89" t="s">
        <v>161</v>
      </c>
      <c r="BL60" s="89" t="s">
        <v>161</v>
      </c>
      <c r="BM60" s="60" t="s">
        <v>161</v>
      </c>
    </row>
    <row r="61" spans="3:65" ht="210" x14ac:dyDescent="0.25">
      <c r="C61" s="32" t="s">
        <v>156</v>
      </c>
      <c r="D61" s="56" t="s">
        <v>4</v>
      </c>
      <c r="E61" s="98" t="s">
        <v>55</v>
      </c>
      <c r="F61" s="27" t="s">
        <v>400</v>
      </c>
      <c r="G61" s="27" t="s">
        <v>397</v>
      </c>
      <c r="H61" s="27" t="s">
        <v>398</v>
      </c>
      <c r="I61" s="118" t="s">
        <v>399</v>
      </c>
      <c r="J61" s="32" t="s">
        <v>161</v>
      </c>
      <c r="K61" s="32" t="s">
        <v>161</v>
      </c>
      <c r="L61" s="49" t="s">
        <v>8</v>
      </c>
      <c r="M61" s="49" t="s">
        <v>1</v>
      </c>
      <c r="N61" s="85" t="s">
        <v>158</v>
      </c>
      <c r="O61" s="85" t="s">
        <v>159</v>
      </c>
      <c r="P61" s="86">
        <v>61672</v>
      </c>
      <c r="Q61" s="72">
        <v>62904.454156892374</v>
      </c>
      <c r="R61" s="72">
        <v>66977.275500684395</v>
      </c>
      <c r="S61" s="71">
        <v>68884.82789710314</v>
      </c>
      <c r="T61" s="70">
        <f t="shared" si="30"/>
        <v>260438.55755467992</v>
      </c>
      <c r="U61" s="87">
        <v>55237</v>
      </c>
      <c r="V61" s="72">
        <v>62347.563799999974</v>
      </c>
      <c r="W61" s="70">
        <v>62038.404659999993</v>
      </c>
      <c r="X61" s="72">
        <v>61757.325839999976</v>
      </c>
      <c r="Y61" s="70">
        <f t="shared" si="31"/>
        <v>241380.29429999995</v>
      </c>
      <c r="Z61" s="70">
        <f t="shared" si="32"/>
        <v>-6435</v>
      </c>
      <c r="AA61" s="70">
        <f t="shared" si="33"/>
        <v>-556.89035689239972</v>
      </c>
      <c r="AB61" s="70">
        <f t="shared" si="34"/>
        <v>-4938.8708406844016</v>
      </c>
      <c r="AC61" s="70">
        <f t="shared" si="35"/>
        <v>-7127.5020571031637</v>
      </c>
      <c r="AD61" s="70">
        <f t="shared" si="36"/>
        <v>-19058.263254679965</v>
      </c>
      <c r="AE61" s="88">
        <f t="shared" si="37"/>
        <v>-0.10434232715008432</v>
      </c>
      <c r="AF61" s="88">
        <f t="shared" si="38"/>
        <v>-8.8529558734177782E-3</v>
      </c>
      <c r="AG61" s="88">
        <f t="shared" si="39"/>
        <v>-7.3739500506166969E-2</v>
      </c>
      <c r="AH61" s="69">
        <f t="shared" si="40"/>
        <v>-0.10346983907327002</v>
      </c>
      <c r="AI61" s="67">
        <f t="shared" si="41"/>
        <v>-7.3177579516729666E-2</v>
      </c>
      <c r="AJ61" s="4" t="str">
        <f t="shared" si="25"/>
        <v>No</v>
      </c>
      <c r="AK61" s="4" t="str">
        <f t="shared" si="26"/>
        <v>No</v>
      </c>
      <c r="AL61" s="32" t="s">
        <v>213</v>
      </c>
      <c r="AM61" s="50">
        <v>0</v>
      </c>
      <c r="AN61" s="49">
        <v>0</v>
      </c>
      <c r="AO61" s="49">
        <v>0</v>
      </c>
      <c r="AP61" s="49">
        <v>0</v>
      </c>
      <c r="AQ61" s="53">
        <f t="shared" si="42"/>
        <v>0</v>
      </c>
      <c r="AR61" s="53">
        <v>0</v>
      </c>
      <c r="AS61" s="52">
        <v>0</v>
      </c>
      <c r="AT61" s="52">
        <v>0</v>
      </c>
      <c r="AU61" s="63" t="s">
        <v>437</v>
      </c>
      <c r="AV61" s="53">
        <f t="shared" si="43"/>
        <v>0</v>
      </c>
      <c r="AW61" s="53">
        <f t="shared" si="27"/>
        <v>0</v>
      </c>
      <c r="AX61" s="53">
        <f t="shared" si="28"/>
        <v>0</v>
      </c>
      <c r="AY61" s="53">
        <f t="shared" si="29"/>
        <v>0</v>
      </c>
      <c r="AZ61" s="63" t="s">
        <v>437</v>
      </c>
      <c r="BA61" s="53">
        <f t="shared" si="44"/>
        <v>0</v>
      </c>
      <c r="BB61" s="54" t="str">
        <f t="shared" si="45"/>
        <v/>
      </c>
      <c r="BC61" s="54" t="str">
        <f t="shared" si="46"/>
        <v/>
      </c>
      <c r="BD61" s="54" t="str">
        <f t="shared" si="47"/>
        <v/>
      </c>
      <c r="BE61" s="65" t="str">
        <f t="shared" si="48"/>
        <v/>
      </c>
      <c r="BF61" s="54" t="str">
        <f t="shared" si="49"/>
        <v/>
      </c>
      <c r="BG61" s="85" t="str">
        <f t="shared" si="50"/>
        <v>No</v>
      </c>
      <c r="BH61" s="90" t="s">
        <v>165</v>
      </c>
      <c r="BI61" s="90" t="s">
        <v>165</v>
      </c>
      <c r="BJ61" s="90" t="s">
        <v>165</v>
      </c>
      <c r="BK61" s="90" t="s">
        <v>166</v>
      </c>
      <c r="BL61" s="95" t="s">
        <v>461</v>
      </c>
      <c r="BM61" s="60" t="s">
        <v>161</v>
      </c>
    </row>
    <row r="62" spans="3:65" ht="69.599999999999994" customHeight="1" x14ac:dyDescent="0.25">
      <c r="C62" s="32" t="s">
        <v>156</v>
      </c>
      <c r="D62" s="56" t="s">
        <v>2</v>
      </c>
      <c r="E62" s="98" t="s">
        <v>56</v>
      </c>
      <c r="F62" s="27" t="s">
        <v>345</v>
      </c>
      <c r="G62" s="27" t="s">
        <v>585</v>
      </c>
      <c r="H62" s="27" t="s">
        <v>551</v>
      </c>
      <c r="I62" s="119" t="s">
        <v>320</v>
      </c>
      <c r="J62" s="118" t="s">
        <v>532</v>
      </c>
      <c r="K62" s="32" t="s">
        <v>161</v>
      </c>
      <c r="L62" s="49" t="s">
        <v>161</v>
      </c>
      <c r="M62" s="49" t="s">
        <v>1</v>
      </c>
      <c r="N62" s="85" t="s">
        <v>158</v>
      </c>
      <c r="O62" s="85" t="s">
        <v>159</v>
      </c>
      <c r="P62" s="86">
        <v>0</v>
      </c>
      <c r="Q62" s="72">
        <v>0</v>
      </c>
      <c r="R62" s="72">
        <v>0</v>
      </c>
      <c r="S62" s="71">
        <v>424.50338785564082</v>
      </c>
      <c r="T62" s="70">
        <f t="shared" si="30"/>
        <v>424.50338785564082</v>
      </c>
      <c r="U62" s="87">
        <v>349</v>
      </c>
      <c r="V62" s="72">
        <v>78.527910000011332</v>
      </c>
      <c r="W62" s="70">
        <v>594.83711000000017</v>
      </c>
      <c r="X62" s="72">
        <v>519.44920000000002</v>
      </c>
      <c r="Y62" s="70">
        <f t="shared" si="31"/>
        <v>1541.8142200000116</v>
      </c>
      <c r="Z62" s="70">
        <f t="shared" si="32"/>
        <v>349</v>
      </c>
      <c r="AA62" s="70">
        <f t="shared" si="33"/>
        <v>78.527910000011332</v>
      </c>
      <c r="AB62" s="70">
        <f t="shared" si="34"/>
        <v>594.83711000000017</v>
      </c>
      <c r="AC62" s="70">
        <f t="shared" si="35"/>
        <v>94.945812144359195</v>
      </c>
      <c r="AD62" s="70">
        <f t="shared" si="36"/>
        <v>1117.3108321443708</v>
      </c>
      <c r="AE62" s="88" t="str">
        <f t="shared" si="37"/>
        <v/>
      </c>
      <c r="AF62" s="88" t="str">
        <f t="shared" si="38"/>
        <v/>
      </c>
      <c r="AG62" s="88" t="str">
        <f t="shared" si="39"/>
        <v/>
      </c>
      <c r="AH62" s="69">
        <f t="shared" si="40"/>
        <v>0.22366326126152622</v>
      </c>
      <c r="AI62" s="67">
        <f t="shared" si="41"/>
        <v>2.6320422029807928</v>
      </c>
      <c r="AJ62" s="4" t="str">
        <f t="shared" si="25"/>
        <v>No</v>
      </c>
      <c r="AK62" s="4" t="str">
        <f t="shared" si="26"/>
        <v>No</v>
      </c>
      <c r="AL62" s="1" t="s">
        <v>214</v>
      </c>
      <c r="AM62" s="50">
        <v>0</v>
      </c>
      <c r="AN62" s="49">
        <v>0</v>
      </c>
      <c r="AO62" s="49">
        <v>0</v>
      </c>
      <c r="AP62" s="49">
        <v>0</v>
      </c>
      <c r="AQ62" s="53">
        <f t="shared" si="42"/>
        <v>0</v>
      </c>
      <c r="AR62" s="53">
        <v>0</v>
      </c>
      <c r="AS62" s="52">
        <v>0</v>
      </c>
      <c r="AT62" s="52">
        <v>0</v>
      </c>
      <c r="AU62" s="63" t="s">
        <v>437</v>
      </c>
      <c r="AV62" s="53">
        <f t="shared" si="43"/>
        <v>0</v>
      </c>
      <c r="AW62" s="53">
        <f t="shared" si="27"/>
        <v>0</v>
      </c>
      <c r="AX62" s="53">
        <f t="shared" si="28"/>
        <v>0</v>
      </c>
      <c r="AY62" s="53">
        <f t="shared" si="29"/>
        <v>0</v>
      </c>
      <c r="AZ62" s="63" t="s">
        <v>437</v>
      </c>
      <c r="BA62" s="53">
        <f t="shared" si="44"/>
        <v>0</v>
      </c>
      <c r="BB62" s="54" t="str">
        <f t="shared" si="45"/>
        <v/>
      </c>
      <c r="BC62" s="54" t="str">
        <f t="shared" si="46"/>
        <v/>
      </c>
      <c r="BD62" s="54" t="str">
        <f t="shared" si="47"/>
        <v/>
      </c>
      <c r="BE62" s="65" t="str">
        <f t="shared" si="48"/>
        <v/>
      </c>
      <c r="BF62" s="54" t="str">
        <f t="shared" si="49"/>
        <v/>
      </c>
      <c r="BG62" s="85" t="str">
        <f t="shared" si="50"/>
        <v>No</v>
      </c>
      <c r="BH62" s="90" t="s">
        <v>161</v>
      </c>
      <c r="BI62" s="90" t="s">
        <v>161</v>
      </c>
      <c r="BJ62" s="90" t="s">
        <v>161</v>
      </c>
      <c r="BK62" s="90" t="s">
        <v>194</v>
      </c>
      <c r="BL62" s="95" t="s">
        <v>506</v>
      </c>
      <c r="BM62" s="95" t="s">
        <v>161</v>
      </c>
    </row>
    <row r="63" spans="3:65" ht="105" x14ac:dyDescent="0.25">
      <c r="C63" s="32" t="s">
        <v>156</v>
      </c>
      <c r="D63" s="56" t="s">
        <v>4</v>
      </c>
      <c r="E63" s="98" t="s">
        <v>57</v>
      </c>
      <c r="F63" s="27" t="s">
        <v>401</v>
      </c>
      <c r="G63" s="27" t="s">
        <v>588</v>
      </c>
      <c r="H63" s="27" t="s">
        <v>557</v>
      </c>
      <c r="I63" s="118" t="s">
        <v>386</v>
      </c>
      <c r="J63" s="118" t="s">
        <v>532</v>
      </c>
      <c r="K63" s="32" t="s">
        <v>161</v>
      </c>
      <c r="L63" s="49" t="s">
        <v>161</v>
      </c>
      <c r="M63" s="49" t="s">
        <v>1</v>
      </c>
      <c r="N63" s="85" t="s">
        <v>158</v>
      </c>
      <c r="O63" s="85" t="s">
        <v>159</v>
      </c>
      <c r="P63" s="86">
        <v>4135</v>
      </c>
      <c r="Q63" s="72">
        <v>4205.001774058057</v>
      </c>
      <c r="R63" s="72">
        <v>4461.5467185062853</v>
      </c>
      <c r="S63" s="71">
        <v>5156.4595959251683</v>
      </c>
      <c r="T63" s="70">
        <f t="shared" si="30"/>
        <v>17958.008088489511</v>
      </c>
      <c r="U63" s="87">
        <v>5770</v>
      </c>
      <c r="V63" s="72">
        <v>7477.32394999999</v>
      </c>
      <c r="W63" s="70">
        <v>6716.2011900000007</v>
      </c>
      <c r="X63" s="72">
        <v>4587.6136899999983</v>
      </c>
      <c r="Y63" s="70">
        <f t="shared" si="31"/>
        <v>24551.138829999989</v>
      </c>
      <c r="Z63" s="70">
        <f t="shared" si="32"/>
        <v>1635</v>
      </c>
      <c r="AA63" s="70">
        <f t="shared" si="33"/>
        <v>3272.322175941933</v>
      </c>
      <c r="AB63" s="70">
        <f t="shared" si="34"/>
        <v>2254.6544714937154</v>
      </c>
      <c r="AC63" s="70">
        <f t="shared" si="35"/>
        <v>-568.84590592516997</v>
      </c>
      <c r="AD63" s="70">
        <f t="shared" si="36"/>
        <v>6593.1307415104784</v>
      </c>
      <c r="AE63" s="88">
        <f t="shared" si="37"/>
        <v>0.39540507859733981</v>
      </c>
      <c r="AF63" s="88">
        <f t="shared" si="38"/>
        <v>0.77819757321623262</v>
      </c>
      <c r="AG63" s="88">
        <f t="shared" si="39"/>
        <v>0.50535265318225064</v>
      </c>
      <c r="AH63" s="69">
        <f t="shared" si="40"/>
        <v>-0.11031714596865914</v>
      </c>
      <c r="AI63" s="67">
        <f t="shared" si="41"/>
        <v>0.36714153980899794</v>
      </c>
      <c r="AJ63" s="4" t="str">
        <f t="shared" si="25"/>
        <v>No</v>
      </c>
      <c r="AK63" s="4" t="str">
        <f t="shared" si="26"/>
        <v>No</v>
      </c>
      <c r="AL63" s="32" t="s">
        <v>213</v>
      </c>
      <c r="AM63" s="50">
        <v>0</v>
      </c>
      <c r="AN63" s="49">
        <v>0</v>
      </c>
      <c r="AO63" s="49">
        <v>0</v>
      </c>
      <c r="AP63" s="49">
        <v>0</v>
      </c>
      <c r="AQ63" s="53">
        <f t="shared" si="42"/>
        <v>0</v>
      </c>
      <c r="AR63" s="53">
        <v>0</v>
      </c>
      <c r="AS63" s="52">
        <v>0</v>
      </c>
      <c r="AT63" s="52">
        <v>0</v>
      </c>
      <c r="AU63" s="63" t="s">
        <v>437</v>
      </c>
      <c r="AV63" s="53">
        <f t="shared" si="43"/>
        <v>0</v>
      </c>
      <c r="AW63" s="53">
        <f t="shared" si="27"/>
        <v>0</v>
      </c>
      <c r="AX63" s="53">
        <f t="shared" si="28"/>
        <v>0</v>
      </c>
      <c r="AY63" s="53">
        <f t="shared" si="29"/>
        <v>0</v>
      </c>
      <c r="AZ63" s="63" t="s">
        <v>437</v>
      </c>
      <c r="BA63" s="53">
        <f t="shared" si="44"/>
        <v>0</v>
      </c>
      <c r="BB63" s="54" t="str">
        <f t="shared" si="45"/>
        <v/>
      </c>
      <c r="BC63" s="54" t="str">
        <f t="shared" si="46"/>
        <v/>
      </c>
      <c r="BD63" s="54" t="str">
        <f t="shared" si="47"/>
        <v/>
      </c>
      <c r="BE63" s="65" t="str">
        <f t="shared" si="48"/>
        <v/>
      </c>
      <c r="BF63" s="54" t="str">
        <f t="shared" si="49"/>
        <v/>
      </c>
      <c r="BG63" s="85" t="str">
        <f t="shared" si="50"/>
        <v>No</v>
      </c>
      <c r="BH63" s="90" t="s">
        <v>184</v>
      </c>
      <c r="BI63" s="90" t="s">
        <v>203</v>
      </c>
      <c r="BJ63" s="90" t="s">
        <v>184</v>
      </c>
      <c r="BK63" s="90" t="s">
        <v>194</v>
      </c>
      <c r="BL63" s="95" t="s">
        <v>466</v>
      </c>
      <c r="BM63" s="60" t="s">
        <v>161</v>
      </c>
    </row>
    <row r="64" spans="3:65" ht="30" x14ac:dyDescent="0.25">
      <c r="C64" s="32" t="s">
        <v>156</v>
      </c>
      <c r="D64" s="56" t="s">
        <v>2</v>
      </c>
      <c r="E64" s="98" t="s">
        <v>58</v>
      </c>
      <c r="F64" s="27" t="s">
        <v>346</v>
      </c>
      <c r="G64" s="27" t="s">
        <v>347</v>
      </c>
      <c r="H64" s="27" t="s">
        <v>573</v>
      </c>
      <c r="I64" s="119" t="s">
        <v>331</v>
      </c>
      <c r="J64" s="85" t="s">
        <v>161</v>
      </c>
      <c r="K64" s="85" t="s">
        <v>202</v>
      </c>
      <c r="L64" s="49" t="s">
        <v>161</v>
      </c>
      <c r="M64" s="49" t="s">
        <v>1</v>
      </c>
      <c r="N64" s="92" t="s">
        <v>181</v>
      </c>
      <c r="O64" s="49" t="s">
        <v>181</v>
      </c>
      <c r="P64" s="86">
        <v>1154</v>
      </c>
      <c r="Q64" s="72">
        <v>1191.9703456045011</v>
      </c>
      <c r="R64" s="72">
        <v>1295.7790001987626</v>
      </c>
      <c r="S64" s="71">
        <v>0</v>
      </c>
      <c r="T64" s="70">
        <f t="shared" si="30"/>
        <v>3641.7493458032632</v>
      </c>
      <c r="U64" s="87">
        <v>36</v>
      </c>
      <c r="V64" s="72">
        <v>2.482089999999999</v>
      </c>
      <c r="W64" s="70">
        <v>12.785789999999999</v>
      </c>
      <c r="X64" s="72">
        <v>-12.78579</v>
      </c>
      <c r="Y64" s="70">
        <f t="shared" si="31"/>
        <v>38.482089999999999</v>
      </c>
      <c r="Z64" s="70">
        <f t="shared" si="32"/>
        <v>-1118</v>
      </c>
      <c r="AA64" s="70">
        <f t="shared" si="33"/>
        <v>-1189.4882556045011</v>
      </c>
      <c r="AB64" s="70">
        <f t="shared" si="34"/>
        <v>-1282.9932101987627</v>
      </c>
      <c r="AC64" s="70">
        <f t="shared" si="35"/>
        <v>-12.78579</v>
      </c>
      <c r="AD64" s="70">
        <f t="shared" si="36"/>
        <v>-3603.2672558032637</v>
      </c>
      <c r="AE64" s="88">
        <f t="shared" si="37"/>
        <v>-0.96880415944540732</v>
      </c>
      <c r="AF64" s="88">
        <f t="shared" si="38"/>
        <v>-0.99791765792735287</v>
      </c>
      <c r="AG64" s="88">
        <f t="shared" si="39"/>
        <v>-0.99013273868611962</v>
      </c>
      <c r="AH64" s="69" t="str">
        <f t="shared" si="40"/>
        <v/>
      </c>
      <c r="AI64" s="67">
        <f t="shared" si="41"/>
        <v>-0.98943307560572613</v>
      </c>
      <c r="AJ64" s="4" t="str">
        <f t="shared" si="25"/>
        <v>No</v>
      </c>
      <c r="AK64" s="4" t="str">
        <f t="shared" si="26"/>
        <v>No</v>
      </c>
      <c r="AL64" s="1" t="s">
        <v>215</v>
      </c>
      <c r="AM64" s="50">
        <v>0</v>
      </c>
      <c r="AN64" s="49">
        <v>0</v>
      </c>
      <c r="AO64" s="49">
        <v>0</v>
      </c>
      <c r="AP64" s="49">
        <v>0</v>
      </c>
      <c r="AQ64" s="53">
        <f t="shared" si="42"/>
        <v>0</v>
      </c>
      <c r="AR64" s="53">
        <v>0</v>
      </c>
      <c r="AS64" s="52">
        <v>0</v>
      </c>
      <c r="AT64" s="52">
        <v>0</v>
      </c>
      <c r="AU64" s="63" t="s">
        <v>437</v>
      </c>
      <c r="AV64" s="53">
        <f t="shared" si="43"/>
        <v>0</v>
      </c>
      <c r="AW64" s="53">
        <f t="shared" ref="AW64:AW81" si="51">AR64-AM64</f>
        <v>0</v>
      </c>
      <c r="AX64" s="53">
        <f t="shared" ref="AX64:AX81" si="52">AS64-AN64</f>
        <v>0</v>
      </c>
      <c r="AY64" s="53">
        <f t="shared" ref="AY64:AY81" si="53">AT64-AO64</f>
        <v>0</v>
      </c>
      <c r="AZ64" s="63" t="s">
        <v>437</v>
      </c>
      <c r="BA64" s="53">
        <f t="shared" si="44"/>
        <v>0</v>
      </c>
      <c r="BB64" s="54" t="str">
        <f t="shared" si="45"/>
        <v/>
      </c>
      <c r="BC64" s="54" t="str">
        <f t="shared" si="46"/>
        <v/>
      </c>
      <c r="BD64" s="54" t="str">
        <f t="shared" si="47"/>
        <v/>
      </c>
      <c r="BE64" s="65" t="str">
        <f t="shared" si="48"/>
        <v/>
      </c>
      <c r="BF64" s="54" t="str">
        <f t="shared" si="49"/>
        <v/>
      </c>
      <c r="BG64" s="85" t="str">
        <f t="shared" si="50"/>
        <v>No</v>
      </c>
      <c r="BH64" s="90" t="s">
        <v>161</v>
      </c>
      <c r="BI64" s="90" t="s">
        <v>161</v>
      </c>
      <c r="BJ64" s="90" t="s">
        <v>161</v>
      </c>
      <c r="BK64" s="90" t="s">
        <v>181</v>
      </c>
      <c r="BL64" s="95" t="s">
        <v>216</v>
      </c>
      <c r="BM64" s="95" t="s">
        <v>161</v>
      </c>
    </row>
    <row r="65" spans="3:65" ht="60" x14ac:dyDescent="0.25">
      <c r="C65" s="32" t="s">
        <v>156</v>
      </c>
      <c r="D65" s="56" t="s">
        <v>4</v>
      </c>
      <c r="E65" s="98" t="s">
        <v>59</v>
      </c>
      <c r="F65" s="27" t="s">
        <v>402</v>
      </c>
      <c r="G65" s="27" t="s">
        <v>523</v>
      </c>
      <c r="H65" s="27" t="s">
        <v>403</v>
      </c>
      <c r="I65" s="118" t="s">
        <v>366</v>
      </c>
      <c r="J65" s="32" t="s">
        <v>161</v>
      </c>
      <c r="K65" s="32" t="s">
        <v>169</v>
      </c>
      <c r="L65" s="85" t="s">
        <v>171</v>
      </c>
      <c r="M65" s="49" t="s">
        <v>1</v>
      </c>
      <c r="N65" s="85" t="s">
        <v>158</v>
      </c>
      <c r="O65" s="85" t="s">
        <v>159</v>
      </c>
      <c r="P65" s="86">
        <v>652</v>
      </c>
      <c r="Q65" s="72">
        <v>664.90894920456412</v>
      </c>
      <c r="R65" s="72">
        <v>706.28343262151475</v>
      </c>
      <c r="S65" s="71">
        <v>731.9199768120103</v>
      </c>
      <c r="T65" s="70">
        <f t="shared" si="30"/>
        <v>2755.1123586380891</v>
      </c>
      <c r="U65" s="87">
        <v>627</v>
      </c>
      <c r="V65" s="72">
        <v>762.40513999999996</v>
      </c>
      <c r="W65" s="70">
        <v>849.5223400000001</v>
      </c>
      <c r="X65" s="72">
        <v>506.4290499999999</v>
      </c>
      <c r="Y65" s="70">
        <f t="shared" si="31"/>
        <v>2745.3565299999996</v>
      </c>
      <c r="Z65" s="70">
        <f t="shared" si="32"/>
        <v>-25</v>
      </c>
      <c r="AA65" s="70">
        <f t="shared" si="33"/>
        <v>97.496190795435837</v>
      </c>
      <c r="AB65" s="70">
        <f t="shared" si="34"/>
        <v>143.23890737848535</v>
      </c>
      <c r="AC65" s="70">
        <f t="shared" si="35"/>
        <v>-225.4909268120104</v>
      </c>
      <c r="AD65" s="70">
        <f t="shared" si="36"/>
        <v>-9.7558286380892127</v>
      </c>
      <c r="AE65" s="88">
        <f t="shared" si="37"/>
        <v>-3.834355828220859E-2</v>
      </c>
      <c r="AF65" s="88">
        <f t="shared" si="38"/>
        <v>0.14663088970613392</v>
      </c>
      <c r="AG65" s="88">
        <f t="shared" si="39"/>
        <v>0.2028065515381339</v>
      </c>
      <c r="AH65" s="69">
        <f t="shared" si="40"/>
        <v>-0.30808139408104518</v>
      </c>
      <c r="AI65" s="67">
        <f t="shared" si="41"/>
        <v>-3.540991207673188E-3</v>
      </c>
      <c r="AJ65" s="4" t="str">
        <f t="shared" si="25"/>
        <v>No</v>
      </c>
      <c r="AK65" s="4" t="str">
        <f t="shared" si="26"/>
        <v>No</v>
      </c>
      <c r="AL65" s="32" t="s">
        <v>176</v>
      </c>
      <c r="AM65" s="50">
        <v>0</v>
      </c>
      <c r="AN65" s="49">
        <v>0</v>
      </c>
      <c r="AO65" s="49">
        <v>0</v>
      </c>
      <c r="AP65" s="49">
        <v>0</v>
      </c>
      <c r="AQ65" s="53">
        <f t="shared" si="42"/>
        <v>0</v>
      </c>
      <c r="AR65" s="53">
        <v>0</v>
      </c>
      <c r="AS65" s="52">
        <v>0</v>
      </c>
      <c r="AT65" s="52">
        <v>0</v>
      </c>
      <c r="AU65" s="63" t="s">
        <v>437</v>
      </c>
      <c r="AV65" s="53">
        <f t="shared" si="43"/>
        <v>0</v>
      </c>
      <c r="AW65" s="53">
        <f t="shared" si="51"/>
        <v>0</v>
      </c>
      <c r="AX65" s="53">
        <f t="shared" si="52"/>
        <v>0</v>
      </c>
      <c r="AY65" s="53">
        <f t="shared" si="53"/>
        <v>0</v>
      </c>
      <c r="AZ65" s="63" t="s">
        <v>437</v>
      </c>
      <c r="BA65" s="53">
        <f t="shared" si="44"/>
        <v>0</v>
      </c>
      <c r="BB65" s="54" t="str">
        <f t="shared" si="45"/>
        <v/>
      </c>
      <c r="BC65" s="54" t="str">
        <f t="shared" si="46"/>
        <v/>
      </c>
      <c r="BD65" s="54" t="str">
        <f t="shared" si="47"/>
        <v/>
      </c>
      <c r="BE65" s="65" t="str">
        <f t="shared" si="48"/>
        <v/>
      </c>
      <c r="BF65" s="54" t="str">
        <f t="shared" si="49"/>
        <v/>
      </c>
      <c r="BG65" s="85" t="str">
        <f t="shared" si="50"/>
        <v>No</v>
      </c>
      <c r="BH65" s="90" t="s">
        <v>165</v>
      </c>
      <c r="BI65" s="90" t="s">
        <v>165</v>
      </c>
      <c r="BJ65" s="90" t="s">
        <v>165</v>
      </c>
      <c r="BK65" s="90" t="s">
        <v>166</v>
      </c>
      <c r="BL65" s="95" t="s">
        <v>461</v>
      </c>
      <c r="BM65" s="60" t="s">
        <v>161</v>
      </c>
    </row>
    <row r="66" spans="3:65" ht="135" x14ac:dyDescent="0.25">
      <c r="C66" s="32" t="s">
        <v>156</v>
      </c>
      <c r="D66" s="56" t="s">
        <v>2</v>
      </c>
      <c r="E66" s="98" t="s">
        <v>60</v>
      </c>
      <c r="F66" s="27" t="s">
        <v>508</v>
      </c>
      <c r="G66" s="27" t="s">
        <v>586</v>
      </c>
      <c r="H66" s="27" t="s">
        <v>574</v>
      </c>
      <c r="I66" s="119" t="s">
        <v>331</v>
      </c>
      <c r="J66" s="85" t="s">
        <v>161</v>
      </c>
      <c r="K66" s="85" t="s">
        <v>202</v>
      </c>
      <c r="L66" s="49" t="s">
        <v>161</v>
      </c>
      <c r="M66" s="49" t="s">
        <v>1</v>
      </c>
      <c r="N66" s="85" t="s">
        <v>158</v>
      </c>
      <c r="O66" s="85" t="s">
        <v>159</v>
      </c>
      <c r="P66" s="86">
        <v>0</v>
      </c>
      <c r="Q66" s="72">
        <v>0</v>
      </c>
      <c r="R66" s="72">
        <v>0</v>
      </c>
      <c r="S66" s="71">
        <v>0</v>
      </c>
      <c r="T66" s="70">
        <f t="shared" si="30"/>
        <v>0</v>
      </c>
      <c r="U66" s="87">
        <v>14</v>
      </c>
      <c r="V66" s="72">
        <v>1026.5299599999998</v>
      </c>
      <c r="W66" s="70">
        <v>2904.4553000000001</v>
      </c>
      <c r="X66" s="72">
        <v>1953.95679</v>
      </c>
      <c r="Y66" s="70">
        <f t="shared" si="31"/>
        <v>5898.9420499999997</v>
      </c>
      <c r="Z66" s="70">
        <f t="shared" si="32"/>
        <v>14</v>
      </c>
      <c r="AA66" s="70">
        <f t="shared" si="33"/>
        <v>1026.5299599999998</v>
      </c>
      <c r="AB66" s="70">
        <f t="shared" si="34"/>
        <v>2904.4553000000001</v>
      </c>
      <c r="AC66" s="70">
        <f t="shared" si="35"/>
        <v>1953.95679</v>
      </c>
      <c r="AD66" s="70">
        <f t="shared" si="36"/>
        <v>5898.9420499999997</v>
      </c>
      <c r="AE66" s="88" t="str">
        <f t="shared" si="37"/>
        <v/>
      </c>
      <c r="AF66" s="88" t="str">
        <f t="shared" si="38"/>
        <v/>
      </c>
      <c r="AG66" s="88" t="str">
        <f t="shared" si="39"/>
        <v/>
      </c>
      <c r="AH66" s="69" t="str">
        <f t="shared" si="40"/>
        <v/>
      </c>
      <c r="AI66" s="67" t="str">
        <f t="shared" si="41"/>
        <v/>
      </c>
      <c r="AJ66" s="4" t="str">
        <f t="shared" si="25"/>
        <v>No</v>
      </c>
      <c r="AK66" s="4" t="str">
        <f t="shared" si="26"/>
        <v>No</v>
      </c>
      <c r="AL66" s="1" t="s">
        <v>217</v>
      </c>
      <c r="AM66" s="50">
        <v>0</v>
      </c>
      <c r="AN66" s="49">
        <v>0</v>
      </c>
      <c r="AO66" s="49">
        <v>0</v>
      </c>
      <c r="AP66" s="49">
        <v>0</v>
      </c>
      <c r="AQ66" s="53">
        <f t="shared" si="42"/>
        <v>0</v>
      </c>
      <c r="AR66" s="53">
        <v>0</v>
      </c>
      <c r="AS66" s="52">
        <v>0</v>
      </c>
      <c r="AT66" s="52">
        <v>0</v>
      </c>
      <c r="AU66" s="63" t="s">
        <v>437</v>
      </c>
      <c r="AV66" s="53">
        <f t="shared" si="43"/>
        <v>0</v>
      </c>
      <c r="AW66" s="53">
        <f t="shared" si="51"/>
        <v>0</v>
      </c>
      <c r="AX66" s="53">
        <f t="shared" si="52"/>
        <v>0</v>
      </c>
      <c r="AY66" s="53">
        <f t="shared" si="53"/>
        <v>0</v>
      </c>
      <c r="AZ66" s="63" t="s">
        <v>437</v>
      </c>
      <c r="BA66" s="53">
        <f t="shared" si="44"/>
        <v>0</v>
      </c>
      <c r="BB66" s="54" t="str">
        <f t="shared" si="45"/>
        <v/>
      </c>
      <c r="BC66" s="54" t="str">
        <f t="shared" si="46"/>
        <v/>
      </c>
      <c r="BD66" s="54" t="str">
        <f t="shared" si="47"/>
        <v/>
      </c>
      <c r="BE66" s="65" t="str">
        <f t="shared" si="48"/>
        <v/>
      </c>
      <c r="BF66" s="54" t="str">
        <f t="shared" si="49"/>
        <v/>
      </c>
      <c r="BG66" s="85" t="str">
        <f t="shared" si="50"/>
        <v>No</v>
      </c>
      <c r="BH66" s="90" t="s">
        <v>161</v>
      </c>
      <c r="BI66" s="90" t="s">
        <v>161</v>
      </c>
      <c r="BJ66" s="90" t="s">
        <v>161</v>
      </c>
      <c r="BK66" s="90" t="s">
        <v>194</v>
      </c>
      <c r="BL66" s="95" t="s">
        <v>486</v>
      </c>
      <c r="BM66" s="95" t="s">
        <v>161</v>
      </c>
    </row>
    <row r="67" spans="3:65" ht="90" x14ac:dyDescent="0.25">
      <c r="C67" s="32" t="s">
        <v>156</v>
      </c>
      <c r="D67" s="3" t="s">
        <v>3</v>
      </c>
      <c r="E67" s="26" t="s">
        <v>12</v>
      </c>
      <c r="F67" s="27" t="s">
        <v>281</v>
      </c>
      <c r="G67" s="27" t="s">
        <v>524</v>
      </c>
      <c r="H67" s="27" t="s">
        <v>282</v>
      </c>
      <c r="I67" s="118" t="s">
        <v>283</v>
      </c>
      <c r="J67" s="85" t="s">
        <v>161</v>
      </c>
      <c r="K67" s="2" t="s">
        <v>161</v>
      </c>
      <c r="L67" s="131" t="s">
        <v>161</v>
      </c>
      <c r="M67" s="4" t="s">
        <v>1</v>
      </c>
      <c r="N67" s="2" t="s">
        <v>158</v>
      </c>
      <c r="O67" s="2" t="s">
        <v>159</v>
      </c>
      <c r="P67" s="5">
        <v>43601</v>
      </c>
      <c r="Q67" s="28">
        <v>45169.261343555838</v>
      </c>
      <c r="R67" s="28">
        <v>49018.4906876776</v>
      </c>
      <c r="S67" s="59">
        <v>50562.803869436633</v>
      </c>
      <c r="T67" s="29">
        <f t="shared" si="30"/>
        <v>188351.55590067009</v>
      </c>
      <c r="U67" s="6">
        <v>45313</v>
      </c>
      <c r="V67" s="28">
        <v>41245.349110000097</v>
      </c>
      <c r="W67" s="29">
        <v>52897.878179999992</v>
      </c>
      <c r="X67" s="28">
        <v>55868.404039999987</v>
      </c>
      <c r="Y67" s="29">
        <f t="shared" si="31"/>
        <v>195324.63133000009</v>
      </c>
      <c r="Z67" s="29">
        <f t="shared" si="32"/>
        <v>1712</v>
      </c>
      <c r="AA67" s="29">
        <f t="shared" si="33"/>
        <v>-3923.9122335557404</v>
      </c>
      <c r="AB67" s="29">
        <f t="shared" si="34"/>
        <v>3879.3874923223921</v>
      </c>
      <c r="AC67" s="104">
        <f t="shared" si="35"/>
        <v>5305.6001705633535</v>
      </c>
      <c r="AD67" s="29">
        <f t="shared" si="36"/>
        <v>6973.0754293300051</v>
      </c>
      <c r="AE67" s="30">
        <f t="shared" si="37"/>
        <v>3.9265154468934201E-2</v>
      </c>
      <c r="AF67" s="30">
        <f t="shared" si="38"/>
        <v>-8.6871295142743193E-2</v>
      </c>
      <c r="AG67" s="30">
        <f t="shared" si="39"/>
        <v>7.9141308471531599E-2</v>
      </c>
      <c r="AH67" s="105">
        <f t="shared" si="40"/>
        <v>0.10493089315741833</v>
      </c>
      <c r="AI67" s="31">
        <f t="shared" si="41"/>
        <v>3.702159717229709E-2</v>
      </c>
      <c r="AJ67" s="4" t="str">
        <f t="shared" si="25"/>
        <v>No</v>
      </c>
      <c r="AK67" s="4" t="str">
        <f t="shared" si="26"/>
        <v>No</v>
      </c>
      <c r="AL67" s="1" t="s">
        <v>167</v>
      </c>
      <c r="AM67" s="24">
        <v>0</v>
      </c>
      <c r="AN67" s="4">
        <v>0</v>
      </c>
      <c r="AO67" s="49">
        <v>0</v>
      </c>
      <c r="AP67" s="49">
        <v>0</v>
      </c>
      <c r="AQ67" s="8">
        <f t="shared" si="42"/>
        <v>0</v>
      </c>
      <c r="AR67" s="8">
        <v>0</v>
      </c>
      <c r="AS67" s="7">
        <v>0</v>
      </c>
      <c r="AT67" s="106">
        <v>0</v>
      </c>
      <c r="AU67" s="63" t="s">
        <v>437</v>
      </c>
      <c r="AV67" s="8">
        <f t="shared" si="43"/>
        <v>0</v>
      </c>
      <c r="AW67" s="8">
        <f t="shared" si="51"/>
        <v>0</v>
      </c>
      <c r="AX67" s="8">
        <f t="shared" si="52"/>
        <v>0</v>
      </c>
      <c r="AY67" s="108">
        <f t="shared" si="53"/>
        <v>0</v>
      </c>
      <c r="AZ67" s="63" t="s">
        <v>437</v>
      </c>
      <c r="BA67" s="8">
        <f t="shared" si="44"/>
        <v>0</v>
      </c>
      <c r="BB67" s="22" t="str">
        <f t="shared" si="45"/>
        <v/>
      </c>
      <c r="BC67" s="22" t="str">
        <f t="shared" si="46"/>
        <v/>
      </c>
      <c r="BD67" s="110" t="str">
        <f t="shared" si="47"/>
        <v/>
      </c>
      <c r="BE67" s="111" t="str">
        <f t="shared" si="48"/>
        <v/>
      </c>
      <c r="BF67" s="22" t="str">
        <f t="shared" si="49"/>
        <v/>
      </c>
      <c r="BG67" s="2" t="str">
        <f t="shared" si="50"/>
        <v>No</v>
      </c>
      <c r="BH67" s="4" t="s">
        <v>165</v>
      </c>
      <c r="BI67" s="4" t="s">
        <v>165</v>
      </c>
      <c r="BJ67" s="4" t="s">
        <v>165</v>
      </c>
      <c r="BK67" s="4" t="s">
        <v>166</v>
      </c>
      <c r="BL67" s="2" t="s">
        <v>459</v>
      </c>
      <c r="BM67" s="61" t="s">
        <v>161</v>
      </c>
    </row>
    <row r="68" spans="3:65" ht="45" x14ac:dyDescent="0.25">
      <c r="C68" s="32" t="s">
        <v>156</v>
      </c>
      <c r="D68" s="56" t="s">
        <v>2</v>
      </c>
      <c r="E68" s="98" t="s">
        <v>21</v>
      </c>
      <c r="F68" s="27" t="s">
        <v>348</v>
      </c>
      <c r="G68" s="27" t="s">
        <v>586</v>
      </c>
      <c r="H68" s="27" t="s">
        <v>552</v>
      </c>
      <c r="I68" s="119" t="s">
        <v>331</v>
      </c>
      <c r="J68" s="118" t="s">
        <v>532</v>
      </c>
      <c r="K68" s="32" t="s">
        <v>161</v>
      </c>
      <c r="L68" s="49" t="s">
        <v>8</v>
      </c>
      <c r="M68" s="49" t="s">
        <v>1</v>
      </c>
      <c r="N68" s="85" t="s">
        <v>158</v>
      </c>
      <c r="O68" s="85" t="s">
        <v>159</v>
      </c>
      <c r="P68" s="86">
        <v>3840</v>
      </c>
      <c r="Q68" s="72">
        <v>3947.4512793922613</v>
      </c>
      <c r="R68" s="72">
        <v>4356.4858594653397</v>
      </c>
      <c r="S68" s="71">
        <v>549.01350710087218</v>
      </c>
      <c r="T68" s="70">
        <f t="shared" si="30"/>
        <v>12692.950645958472</v>
      </c>
      <c r="U68" s="87">
        <v>558</v>
      </c>
      <c r="V68" s="72">
        <v>543.13275999999996</v>
      </c>
      <c r="W68" s="70">
        <v>653.6667799999999</v>
      </c>
      <c r="X68" s="72">
        <v>752.45332999999994</v>
      </c>
      <c r="Y68" s="70">
        <f t="shared" si="31"/>
        <v>2507.2528699999998</v>
      </c>
      <c r="Z68" s="70">
        <f t="shared" si="32"/>
        <v>-3282</v>
      </c>
      <c r="AA68" s="70">
        <f t="shared" si="33"/>
        <v>-3404.3185193922614</v>
      </c>
      <c r="AB68" s="70">
        <f t="shared" si="34"/>
        <v>-3702.8190794653397</v>
      </c>
      <c r="AC68" s="70">
        <f t="shared" si="35"/>
        <v>203.43982289912776</v>
      </c>
      <c r="AD68" s="70">
        <f t="shared" si="36"/>
        <v>-10185.697775958473</v>
      </c>
      <c r="AE68" s="88">
        <f t="shared" si="37"/>
        <v>-0.85468750000000004</v>
      </c>
      <c r="AF68" s="88">
        <f t="shared" si="38"/>
        <v>-0.86240925560362602</v>
      </c>
      <c r="AG68" s="88">
        <f t="shared" si="39"/>
        <v>-0.84995549140145199</v>
      </c>
      <c r="AH68" s="69">
        <f t="shared" si="40"/>
        <v>0.37055522362904098</v>
      </c>
      <c r="AI68" s="67">
        <f t="shared" si="41"/>
        <v>-0.80246887111324849</v>
      </c>
      <c r="AJ68" s="4" t="str">
        <f t="shared" si="25"/>
        <v>No</v>
      </c>
      <c r="AK68" s="4" t="str">
        <f t="shared" si="26"/>
        <v>No</v>
      </c>
      <c r="AL68" s="1" t="s">
        <v>218</v>
      </c>
      <c r="AM68" s="50">
        <v>7580</v>
      </c>
      <c r="AN68" s="50">
        <f t="shared" ref="AN68:AO70" si="54">AM68</f>
        <v>7580</v>
      </c>
      <c r="AO68" s="50">
        <f t="shared" si="54"/>
        <v>7580</v>
      </c>
      <c r="AP68" s="50">
        <v>5400</v>
      </c>
      <c r="AQ68" s="53">
        <f t="shared" si="42"/>
        <v>28140</v>
      </c>
      <c r="AR68" s="53">
        <v>5460</v>
      </c>
      <c r="AS68" s="52">
        <v>5483</v>
      </c>
      <c r="AT68" s="52">
        <v>6427</v>
      </c>
      <c r="AU68" s="93">
        <v>6488</v>
      </c>
      <c r="AV68" s="53">
        <f t="shared" si="43"/>
        <v>23858</v>
      </c>
      <c r="AW68" s="53">
        <f t="shared" si="51"/>
        <v>-2120</v>
      </c>
      <c r="AX68" s="53">
        <f t="shared" si="52"/>
        <v>-2097</v>
      </c>
      <c r="AY68" s="53">
        <f t="shared" si="53"/>
        <v>-1153</v>
      </c>
      <c r="AZ68" s="64">
        <f>AU68-AP68</f>
        <v>1088</v>
      </c>
      <c r="BA68" s="53">
        <f t="shared" si="44"/>
        <v>-4282</v>
      </c>
      <c r="BB68" s="54">
        <f t="shared" si="45"/>
        <v>-0.27968337730870713</v>
      </c>
      <c r="BC68" s="54">
        <f t="shared" si="46"/>
        <v>-0.27664907651715037</v>
      </c>
      <c r="BD68" s="54">
        <f t="shared" si="47"/>
        <v>-0.1521108179419525</v>
      </c>
      <c r="BE68" s="54">
        <f t="shared" si="48"/>
        <v>0.20148148148148148</v>
      </c>
      <c r="BF68" s="54">
        <f t="shared" si="49"/>
        <v>-0.15216773276474768</v>
      </c>
      <c r="BG68" s="85" t="str">
        <f t="shared" si="50"/>
        <v>Yes</v>
      </c>
      <c r="BH68" s="90" t="s">
        <v>177</v>
      </c>
      <c r="BI68" s="90" t="s">
        <v>177</v>
      </c>
      <c r="BJ68" s="90" t="s">
        <v>177</v>
      </c>
      <c r="BK68" s="90" t="s">
        <v>166</v>
      </c>
      <c r="BL68" s="95" t="s">
        <v>504</v>
      </c>
      <c r="BM68" s="95" t="s">
        <v>505</v>
      </c>
    </row>
    <row r="69" spans="3:65" ht="45" x14ac:dyDescent="0.25">
      <c r="C69" s="32" t="s">
        <v>156</v>
      </c>
      <c r="D69" s="56" t="s">
        <v>2</v>
      </c>
      <c r="E69" s="129" t="s">
        <v>21</v>
      </c>
      <c r="F69" s="134"/>
      <c r="G69" s="27" t="s">
        <v>330</v>
      </c>
      <c r="H69" s="27" t="s">
        <v>552</v>
      </c>
      <c r="I69" s="119" t="s">
        <v>331</v>
      </c>
      <c r="J69" s="118" t="s">
        <v>532</v>
      </c>
      <c r="K69" s="32" t="s">
        <v>161</v>
      </c>
      <c r="L69" s="133" t="s">
        <v>162</v>
      </c>
      <c r="M69" s="49" t="s">
        <v>155</v>
      </c>
      <c r="N69" s="85" t="s">
        <v>158</v>
      </c>
      <c r="O69" s="85" t="s">
        <v>159</v>
      </c>
      <c r="P69" s="86">
        <v>3495</v>
      </c>
      <c r="Q69" s="72">
        <v>3592.7974535093631</v>
      </c>
      <c r="R69" s="72">
        <v>3965.0828330290005</v>
      </c>
      <c r="S69" s="72">
        <v>90</v>
      </c>
      <c r="T69" s="70">
        <f t="shared" si="30"/>
        <v>11142.880286538364</v>
      </c>
      <c r="U69" s="87">
        <v>94</v>
      </c>
      <c r="V69" s="72">
        <v>76.206000000000003</v>
      </c>
      <c r="W69" s="70">
        <v>78.532600000000002</v>
      </c>
      <c r="X69" s="72">
        <v>188.31632999999999</v>
      </c>
      <c r="Y69" s="70">
        <f t="shared" si="31"/>
        <v>437.05493000000001</v>
      </c>
      <c r="Z69" s="70">
        <f t="shared" si="32"/>
        <v>-3401</v>
      </c>
      <c r="AA69" s="70">
        <f t="shared" si="33"/>
        <v>-3516.591453509363</v>
      </c>
      <c r="AB69" s="70">
        <f t="shared" si="34"/>
        <v>-3886.5502330290005</v>
      </c>
      <c r="AC69" s="70">
        <f t="shared" si="35"/>
        <v>98.316329999999994</v>
      </c>
      <c r="AD69" s="70">
        <f t="shared" si="36"/>
        <v>-10705.825356538364</v>
      </c>
      <c r="AE69" s="88">
        <f t="shared" si="37"/>
        <v>-0.97310443490701004</v>
      </c>
      <c r="AF69" s="88">
        <f t="shared" si="38"/>
        <v>-0.97878923012329466</v>
      </c>
      <c r="AG69" s="88">
        <f t="shared" si="39"/>
        <v>-0.9801939572747822</v>
      </c>
      <c r="AH69" s="69">
        <f t="shared" si="40"/>
        <v>1.0924036666666666</v>
      </c>
      <c r="AI69" s="67">
        <f t="shared" si="41"/>
        <v>-0.96077720313229931</v>
      </c>
      <c r="AJ69" s="4" t="str">
        <f t="shared" si="25"/>
        <v>No</v>
      </c>
      <c r="AK69" s="4" t="str">
        <f t="shared" si="26"/>
        <v>No</v>
      </c>
      <c r="AL69" s="1" t="s">
        <v>438</v>
      </c>
      <c r="AM69" s="50">
        <v>3240</v>
      </c>
      <c r="AN69" s="50">
        <f t="shared" si="54"/>
        <v>3240</v>
      </c>
      <c r="AO69" s="50">
        <f t="shared" si="54"/>
        <v>3240</v>
      </c>
      <c r="AP69" s="50">
        <v>1000</v>
      </c>
      <c r="AQ69" s="53">
        <f t="shared" si="42"/>
        <v>10720</v>
      </c>
      <c r="AR69" s="53">
        <v>1050</v>
      </c>
      <c r="AS69" s="52">
        <v>1075</v>
      </c>
      <c r="AT69" s="52">
        <v>1026</v>
      </c>
      <c r="AU69" s="94">
        <v>1086</v>
      </c>
      <c r="AV69" s="53">
        <f t="shared" si="43"/>
        <v>4237</v>
      </c>
      <c r="AW69" s="53">
        <f t="shared" si="51"/>
        <v>-2190</v>
      </c>
      <c r="AX69" s="53">
        <f t="shared" si="52"/>
        <v>-2165</v>
      </c>
      <c r="AY69" s="53">
        <f t="shared" si="53"/>
        <v>-2214</v>
      </c>
      <c r="AZ69" s="53">
        <f>AU69-AP69</f>
        <v>86</v>
      </c>
      <c r="BA69" s="53">
        <f t="shared" si="44"/>
        <v>-6483</v>
      </c>
      <c r="BB69" s="54">
        <f t="shared" si="45"/>
        <v>-0.67592592592592593</v>
      </c>
      <c r="BC69" s="54">
        <f t="shared" si="46"/>
        <v>-0.66820987654320985</v>
      </c>
      <c r="BD69" s="54">
        <f t="shared" si="47"/>
        <v>-0.68333333333333335</v>
      </c>
      <c r="BE69" s="54">
        <f t="shared" si="48"/>
        <v>8.5999999999999993E-2</v>
      </c>
      <c r="BF69" s="54">
        <f t="shared" si="49"/>
        <v>-0.60475746268656716</v>
      </c>
      <c r="BG69" s="85" t="str">
        <f t="shared" si="50"/>
        <v>No</v>
      </c>
      <c r="BH69" s="89" t="s">
        <v>161</v>
      </c>
      <c r="BI69" s="89" t="s">
        <v>161</v>
      </c>
      <c r="BJ69" s="89" t="s">
        <v>161</v>
      </c>
      <c r="BK69" s="89" t="s">
        <v>161</v>
      </c>
      <c r="BL69" s="89" t="s">
        <v>161</v>
      </c>
      <c r="BM69" s="95" t="s">
        <v>161</v>
      </c>
    </row>
    <row r="70" spans="3:65" ht="45" x14ac:dyDescent="0.25">
      <c r="C70" s="32" t="s">
        <v>156</v>
      </c>
      <c r="D70" s="56" t="s">
        <v>2</v>
      </c>
      <c r="E70" s="129" t="s">
        <v>21</v>
      </c>
      <c r="F70" s="134"/>
      <c r="G70" s="27" t="s">
        <v>330</v>
      </c>
      <c r="H70" s="27" t="s">
        <v>552</v>
      </c>
      <c r="I70" s="119" t="s">
        <v>331</v>
      </c>
      <c r="J70" s="118" t="s">
        <v>532</v>
      </c>
      <c r="K70" s="32" t="s">
        <v>202</v>
      </c>
      <c r="L70" s="133" t="s">
        <v>219</v>
      </c>
      <c r="M70" s="49" t="s">
        <v>155</v>
      </c>
      <c r="N70" s="85" t="s">
        <v>158</v>
      </c>
      <c r="O70" s="85" t="s">
        <v>159</v>
      </c>
      <c r="P70" s="86">
        <v>344</v>
      </c>
      <c r="Q70" s="72">
        <v>353.6258437788901</v>
      </c>
      <c r="R70" s="72">
        <v>390.26852491043667</v>
      </c>
      <c r="S70" s="72">
        <v>459</v>
      </c>
      <c r="T70" s="70">
        <f t="shared" si="30"/>
        <v>1546.8943686893267</v>
      </c>
      <c r="U70" s="87">
        <v>464</v>
      </c>
      <c r="V70" s="72">
        <v>466.92700000000002</v>
      </c>
      <c r="W70" s="70">
        <v>575.13418000000001</v>
      </c>
      <c r="X70" s="72">
        <v>564.13699999999994</v>
      </c>
      <c r="Y70" s="70">
        <f t="shared" si="31"/>
        <v>2070.1981800000003</v>
      </c>
      <c r="Z70" s="70">
        <f t="shared" si="32"/>
        <v>120</v>
      </c>
      <c r="AA70" s="70">
        <f t="shared" si="33"/>
        <v>113.30115622110992</v>
      </c>
      <c r="AB70" s="70">
        <f t="shared" si="34"/>
        <v>184.86565508956335</v>
      </c>
      <c r="AC70" s="70">
        <f t="shared" si="35"/>
        <v>105.13699999999994</v>
      </c>
      <c r="AD70" s="70">
        <f t="shared" si="36"/>
        <v>523.30381131067315</v>
      </c>
      <c r="AE70" s="88">
        <f t="shared" si="37"/>
        <v>0.34883720930232559</v>
      </c>
      <c r="AF70" s="88">
        <f t="shared" si="38"/>
        <v>0.32039840473863435</v>
      </c>
      <c r="AG70" s="88">
        <f t="shared" si="39"/>
        <v>0.47368835376101226</v>
      </c>
      <c r="AH70" s="69">
        <f t="shared" si="40"/>
        <v>0.22905664488017416</v>
      </c>
      <c r="AI70" s="67">
        <f t="shared" si="41"/>
        <v>0.33829317754519012</v>
      </c>
      <c r="AJ70" s="4" t="str">
        <f t="shared" si="25"/>
        <v>No</v>
      </c>
      <c r="AK70" s="4" t="str">
        <f t="shared" si="26"/>
        <v>No</v>
      </c>
      <c r="AL70" s="1" t="s">
        <v>439</v>
      </c>
      <c r="AM70" s="50">
        <v>4340</v>
      </c>
      <c r="AN70" s="50">
        <f t="shared" si="54"/>
        <v>4340</v>
      </c>
      <c r="AO70" s="50">
        <f t="shared" si="54"/>
        <v>4340</v>
      </c>
      <c r="AP70" s="50">
        <v>4400</v>
      </c>
      <c r="AQ70" s="53">
        <f t="shared" si="42"/>
        <v>17420</v>
      </c>
      <c r="AR70" s="53">
        <v>4410</v>
      </c>
      <c r="AS70" s="52">
        <v>4408</v>
      </c>
      <c r="AT70" s="52">
        <v>5401</v>
      </c>
      <c r="AU70" s="94">
        <v>5401</v>
      </c>
      <c r="AV70" s="53">
        <f t="shared" si="43"/>
        <v>19620</v>
      </c>
      <c r="AW70" s="53">
        <f t="shared" si="51"/>
        <v>70</v>
      </c>
      <c r="AX70" s="53">
        <f t="shared" si="52"/>
        <v>68</v>
      </c>
      <c r="AY70" s="53">
        <f t="shared" si="53"/>
        <v>1061</v>
      </c>
      <c r="AZ70" s="53">
        <f>AU70-AP70</f>
        <v>1001</v>
      </c>
      <c r="BA70" s="53">
        <f t="shared" si="44"/>
        <v>2200</v>
      </c>
      <c r="BB70" s="54">
        <f t="shared" si="45"/>
        <v>1.6129032258064516E-2</v>
      </c>
      <c r="BC70" s="54">
        <f t="shared" si="46"/>
        <v>1.5668202764976959E-2</v>
      </c>
      <c r="BD70" s="54">
        <f t="shared" si="47"/>
        <v>0.24447004608294931</v>
      </c>
      <c r="BE70" s="54">
        <f t="shared" si="48"/>
        <v>0.22750000000000001</v>
      </c>
      <c r="BF70" s="54">
        <f t="shared" si="49"/>
        <v>0.12629161882893225</v>
      </c>
      <c r="BG70" s="85" t="str">
        <f t="shared" si="50"/>
        <v>Yes</v>
      </c>
      <c r="BH70" s="89" t="s">
        <v>161</v>
      </c>
      <c r="BI70" s="89" t="s">
        <v>161</v>
      </c>
      <c r="BJ70" s="89" t="s">
        <v>161</v>
      </c>
      <c r="BK70" s="89" t="s">
        <v>161</v>
      </c>
      <c r="BL70" s="89" t="s">
        <v>161</v>
      </c>
      <c r="BM70" s="95" t="s">
        <v>161</v>
      </c>
    </row>
    <row r="71" spans="3:65" ht="105" x14ac:dyDescent="0.25">
      <c r="C71" s="32" t="s">
        <v>156</v>
      </c>
      <c r="D71" s="3" t="s">
        <v>5</v>
      </c>
      <c r="E71" s="26" t="s">
        <v>61</v>
      </c>
      <c r="F71" s="27" t="s">
        <v>295</v>
      </c>
      <c r="G71" s="27" t="s">
        <v>525</v>
      </c>
      <c r="H71" s="27" t="s">
        <v>296</v>
      </c>
      <c r="I71" s="120" t="s">
        <v>297</v>
      </c>
      <c r="J71" s="32" t="s">
        <v>161</v>
      </c>
      <c r="K71" s="1" t="s">
        <v>161</v>
      </c>
      <c r="L71" s="131" t="s">
        <v>161</v>
      </c>
      <c r="M71" s="4" t="s">
        <v>1</v>
      </c>
      <c r="N71" s="2" t="s">
        <v>158</v>
      </c>
      <c r="O71" s="2" t="s">
        <v>159</v>
      </c>
      <c r="P71" s="5">
        <v>820</v>
      </c>
      <c r="Q71" s="28">
        <v>844.37265296580824</v>
      </c>
      <c r="R71" s="28">
        <v>906.28491517892303</v>
      </c>
      <c r="S71" s="59">
        <v>941.62956411531286</v>
      </c>
      <c r="T71" s="29">
        <f t="shared" ref="T71:T102" si="55">SUM(P71:S71)</f>
        <v>3512.287132260044</v>
      </c>
      <c r="U71" s="6">
        <v>694</v>
      </c>
      <c r="V71" s="28">
        <v>466.53595999999999</v>
      </c>
      <c r="W71" s="29">
        <v>278.03573000000006</v>
      </c>
      <c r="X71" s="28">
        <v>617.4636499999998</v>
      </c>
      <c r="Y71" s="29">
        <f t="shared" ref="Y71:Y102" si="56">SUM(U71:X71)</f>
        <v>2056.0353399999999</v>
      </c>
      <c r="Z71" s="29">
        <f t="shared" ref="Z71:Z102" si="57">IFERROR(U71-P71,"")</f>
        <v>-126</v>
      </c>
      <c r="AA71" s="29">
        <f t="shared" ref="AA71:AA102" si="58">IFERROR(V71-Q71,"")</f>
        <v>-377.83669296580825</v>
      </c>
      <c r="AB71" s="29">
        <f t="shared" ref="AB71:AB102" si="59">IFERROR(W71-R71,"")</f>
        <v>-628.24918517892297</v>
      </c>
      <c r="AC71" s="104">
        <f t="shared" ref="AC71:AC102" si="60">IFERROR(X71-S71,"")</f>
        <v>-324.16591411531306</v>
      </c>
      <c r="AD71" s="29">
        <f t="shared" ref="AD71:AD102" si="61">IFERROR(SUM(Z71:AC71),"")</f>
        <v>-1456.2517922600441</v>
      </c>
      <c r="AE71" s="30">
        <f t="shared" ref="AE71:AE102" si="62">IFERROR(Z71/P71,"")</f>
        <v>-0.15365853658536585</v>
      </c>
      <c r="AF71" s="30">
        <f t="shared" ref="AF71:AF102" si="63">IFERROR(AA71/Q71,"")</f>
        <v>-0.44747623177832624</v>
      </c>
      <c r="AG71" s="30">
        <f t="shared" ref="AG71:AG102" si="64">IFERROR(AB71/R71,"")</f>
        <v>-0.69321377268526096</v>
      </c>
      <c r="AH71" s="69">
        <f t="shared" ref="AH71:AH102" si="65">IFERROR(AC71/S71,"")</f>
        <v>-0.34426055263024363</v>
      </c>
      <c r="AI71" s="67">
        <f t="shared" ref="AI71:AI102" si="66">IFERROR(AD71/T71,"")</f>
        <v>-0.41461638454456107</v>
      </c>
      <c r="AJ71" s="4" t="str">
        <f t="shared" si="25"/>
        <v>No</v>
      </c>
      <c r="AK71" s="4" t="str">
        <f t="shared" si="26"/>
        <v>No</v>
      </c>
      <c r="AL71" s="1" t="s">
        <v>220</v>
      </c>
      <c r="AM71" s="50">
        <v>0</v>
      </c>
      <c r="AN71" s="49">
        <v>0</v>
      </c>
      <c r="AO71" s="49">
        <v>0</v>
      </c>
      <c r="AP71" s="49">
        <v>0</v>
      </c>
      <c r="AQ71" s="53">
        <f t="shared" ref="AQ71:AQ81" si="67">SUM(AM71:AP71)</f>
        <v>0</v>
      </c>
      <c r="AR71" s="53">
        <v>0</v>
      </c>
      <c r="AS71" s="52">
        <v>0</v>
      </c>
      <c r="AT71" s="52">
        <v>0</v>
      </c>
      <c r="AU71" s="63" t="s">
        <v>437</v>
      </c>
      <c r="AV71" s="53">
        <f t="shared" ref="AV71:AV81" si="68">SUM(AR71:AU71)</f>
        <v>0</v>
      </c>
      <c r="AW71" s="53">
        <f t="shared" si="51"/>
        <v>0</v>
      </c>
      <c r="AX71" s="53">
        <f t="shared" si="52"/>
        <v>0</v>
      </c>
      <c r="AY71" s="53">
        <f t="shared" si="53"/>
        <v>0</v>
      </c>
      <c r="AZ71" s="63" t="s">
        <v>437</v>
      </c>
      <c r="BA71" s="53">
        <f t="shared" ref="BA71:BA81" si="69">SUM(AW71:AZ71)</f>
        <v>0</v>
      </c>
      <c r="BB71" s="54" t="str">
        <f t="shared" ref="BB71:BB81" si="70">IFERROR(+AW71/AM71,"")</f>
        <v/>
      </c>
      <c r="BC71" s="54" t="str">
        <f t="shared" ref="BC71:BC81" si="71">IFERROR(+AX71/AN71,"")</f>
        <v/>
      </c>
      <c r="BD71" s="54" t="str">
        <f t="shared" ref="BD71:BD81" si="72">IFERROR(+AY71/AO71,"")</f>
        <v/>
      </c>
      <c r="BE71" s="65" t="str">
        <f t="shared" ref="BE71:BE81" si="73">IFERROR(+AZ71/AP71,"")</f>
        <v/>
      </c>
      <c r="BF71" s="54" t="str">
        <f t="shared" ref="BF71:BF81" si="74">IFERROR(+BA71/AQ71,"")</f>
        <v/>
      </c>
      <c r="BG71" s="85" t="str">
        <f t="shared" ref="BG71:BG102" si="75">IFERROR(IF(ABS(BE71)&gt;20%,"Yes","No"),"No")</f>
        <v>No</v>
      </c>
      <c r="BH71" s="85" t="s">
        <v>165</v>
      </c>
      <c r="BI71" s="85" t="s">
        <v>165</v>
      </c>
      <c r="BJ71" s="85" t="s">
        <v>165</v>
      </c>
      <c r="BK71" s="85" t="s">
        <v>166</v>
      </c>
      <c r="BL71" s="32" t="s">
        <v>456</v>
      </c>
      <c r="BM71" s="95" t="s">
        <v>161</v>
      </c>
    </row>
    <row r="72" spans="3:65" ht="105" x14ac:dyDescent="0.25">
      <c r="C72" s="32" t="s">
        <v>156</v>
      </c>
      <c r="D72" s="56" t="s">
        <v>2</v>
      </c>
      <c r="E72" s="98" t="s">
        <v>62</v>
      </c>
      <c r="F72" s="27" t="s">
        <v>509</v>
      </c>
      <c r="G72" s="27" t="s">
        <v>587</v>
      </c>
      <c r="H72" s="27" t="s">
        <v>575</v>
      </c>
      <c r="I72" s="121" t="s">
        <v>349</v>
      </c>
      <c r="J72" s="85" t="s">
        <v>161</v>
      </c>
      <c r="K72" s="85" t="s">
        <v>161</v>
      </c>
      <c r="L72" s="49" t="s">
        <v>161</v>
      </c>
      <c r="M72" s="49" t="s">
        <v>1</v>
      </c>
      <c r="N72" s="85" t="s">
        <v>158</v>
      </c>
      <c r="O72" s="85" t="s">
        <v>159</v>
      </c>
      <c r="P72" s="86">
        <v>1362</v>
      </c>
      <c r="Q72" s="72">
        <v>1406.2222333957404</v>
      </c>
      <c r="R72" s="72">
        <v>1522.5577259162014</v>
      </c>
      <c r="S72" s="71">
        <v>1579.1197815809978</v>
      </c>
      <c r="T72" s="70">
        <f t="shared" si="55"/>
        <v>5869.899740892939</v>
      </c>
      <c r="U72" s="87">
        <v>727</v>
      </c>
      <c r="V72" s="72">
        <v>1060.1056899999999</v>
      </c>
      <c r="W72" s="70">
        <v>1027.7468699999999</v>
      </c>
      <c r="X72" s="72">
        <v>1231.5548600000002</v>
      </c>
      <c r="Y72" s="70">
        <f t="shared" si="56"/>
        <v>4046.40742</v>
      </c>
      <c r="Z72" s="70">
        <f t="shared" si="57"/>
        <v>-635</v>
      </c>
      <c r="AA72" s="70">
        <f t="shared" si="58"/>
        <v>-346.11654339574056</v>
      </c>
      <c r="AB72" s="70">
        <f t="shared" si="59"/>
        <v>-494.81085591620149</v>
      </c>
      <c r="AC72" s="70">
        <f t="shared" si="60"/>
        <v>-347.56492158099763</v>
      </c>
      <c r="AD72" s="70">
        <f t="shared" si="61"/>
        <v>-1823.4923208929397</v>
      </c>
      <c r="AE72" s="88">
        <f t="shared" si="62"/>
        <v>-0.46622613803230545</v>
      </c>
      <c r="AF72" s="88">
        <f t="shared" si="63"/>
        <v>-0.24613217966262671</v>
      </c>
      <c r="AG72" s="88">
        <f t="shared" si="64"/>
        <v>-0.32498659820497006</v>
      </c>
      <c r="AH72" s="69">
        <f t="shared" si="65"/>
        <v>-0.22010041646936965</v>
      </c>
      <c r="AI72" s="67">
        <f t="shared" si="66"/>
        <v>-0.31065135715853759</v>
      </c>
      <c r="AJ72" s="4" t="str">
        <f t="shared" ref="AJ72:AJ125" si="76">IFERROR(IF(ABS(AC72)&gt;10000,"Yes","No"),"No")</f>
        <v>No</v>
      </c>
      <c r="AK72" s="4" t="str">
        <f t="shared" ref="AK72:AK125" si="77">IFERROR(IF(AND(ABS(AC72)&gt;5000,ABS(AH72)&gt;20%),"Yes","No"),"No")</f>
        <v>No</v>
      </c>
      <c r="AL72" s="1" t="s">
        <v>221</v>
      </c>
      <c r="AM72" s="50">
        <v>0</v>
      </c>
      <c r="AN72" s="49">
        <v>0</v>
      </c>
      <c r="AO72" s="49">
        <v>0</v>
      </c>
      <c r="AP72" s="49">
        <v>0</v>
      </c>
      <c r="AQ72" s="53">
        <f t="shared" si="67"/>
        <v>0</v>
      </c>
      <c r="AR72" s="53">
        <v>0</v>
      </c>
      <c r="AS72" s="52">
        <v>0</v>
      </c>
      <c r="AT72" s="52">
        <v>0</v>
      </c>
      <c r="AU72" s="63" t="s">
        <v>437</v>
      </c>
      <c r="AV72" s="53">
        <f t="shared" si="68"/>
        <v>0</v>
      </c>
      <c r="AW72" s="53">
        <f t="shared" si="51"/>
        <v>0</v>
      </c>
      <c r="AX72" s="53">
        <f t="shared" si="52"/>
        <v>0</v>
      </c>
      <c r="AY72" s="53">
        <f t="shared" si="53"/>
        <v>0</v>
      </c>
      <c r="AZ72" s="63" t="s">
        <v>437</v>
      </c>
      <c r="BA72" s="53">
        <f t="shared" si="69"/>
        <v>0</v>
      </c>
      <c r="BB72" s="54" t="str">
        <f t="shared" si="70"/>
        <v/>
      </c>
      <c r="BC72" s="54" t="str">
        <f t="shared" si="71"/>
        <v/>
      </c>
      <c r="BD72" s="54" t="str">
        <f t="shared" si="72"/>
        <v/>
      </c>
      <c r="BE72" s="65" t="str">
        <f t="shared" si="73"/>
        <v/>
      </c>
      <c r="BF72" s="54" t="str">
        <f t="shared" si="74"/>
        <v/>
      </c>
      <c r="BG72" s="85" t="str">
        <f t="shared" si="75"/>
        <v>No</v>
      </c>
      <c r="BH72" s="90" t="s">
        <v>165</v>
      </c>
      <c r="BI72" s="90" t="s">
        <v>165</v>
      </c>
      <c r="BJ72" s="90" t="s">
        <v>165</v>
      </c>
      <c r="BK72" s="90" t="s">
        <v>166</v>
      </c>
      <c r="BL72" s="95" t="s">
        <v>450</v>
      </c>
      <c r="BM72" s="95" t="s">
        <v>161</v>
      </c>
    </row>
    <row r="73" spans="3:65" ht="60" x14ac:dyDescent="0.25">
      <c r="C73" s="32" t="s">
        <v>156</v>
      </c>
      <c r="D73" s="56" t="s">
        <v>2</v>
      </c>
      <c r="E73" s="98" t="s">
        <v>63</v>
      </c>
      <c r="F73" s="27" t="s">
        <v>350</v>
      </c>
      <c r="G73" s="27" t="s">
        <v>351</v>
      </c>
      <c r="H73" s="27" t="s">
        <v>576</v>
      </c>
      <c r="I73" s="121" t="s">
        <v>352</v>
      </c>
      <c r="J73" s="85" t="s">
        <v>161</v>
      </c>
      <c r="K73" s="85" t="s">
        <v>161</v>
      </c>
      <c r="L73" s="49" t="s">
        <v>161</v>
      </c>
      <c r="M73" s="49" t="s">
        <v>1</v>
      </c>
      <c r="N73" s="85" t="s">
        <v>158</v>
      </c>
      <c r="O73" s="85" t="s">
        <v>159</v>
      </c>
      <c r="P73" s="86">
        <v>3489</v>
      </c>
      <c r="Q73" s="72">
        <v>3509.857207580259</v>
      </c>
      <c r="R73" s="72">
        <v>3556.5973745801089</v>
      </c>
      <c r="S73" s="71">
        <v>3590.4778691258753</v>
      </c>
      <c r="T73" s="70">
        <f t="shared" si="55"/>
        <v>14145.932451286244</v>
      </c>
      <c r="U73" s="87">
        <v>3336</v>
      </c>
      <c r="V73" s="72">
        <v>2846.0923299999999</v>
      </c>
      <c r="W73" s="70">
        <v>2839.6744099999996</v>
      </c>
      <c r="X73" s="72">
        <v>2923.4294599999998</v>
      </c>
      <c r="Y73" s="70">
        <f t="shared" si="56"/>
        <v>11945.196199999998</v>
      </c>
      <c r="Z73" s="70">
        <f t="shared" si="57"/>
        <v>-153</v>
      </c>
      <c r="AA73" s="70">
        <f t="shared" si="58"/>
        <v>-663.76487758025905</v>
      </c>
      <c r="AB73" s="70">
        <f t="shared" si="59"/>
        <v>-716.92296458010924</v>
      </c>
      <c r="AC73" s="70">
        <f t="shared" si="60"/>
        <v>-667.04840912587542</v>
      </c>
      <c r="AD73" s="70">
        <f t="shared" si="61"/>
        <v>-2200.7362512862437</v>
      </c>
      <c r="AE73" s="88">
        <f t="shared" si="62"/>
        <v>-4.3852106620808254E-2</v>
      </c>
      <c r="AF73" s="88">
        <f t="shared" si="63"/>
        <v>-0.18911449620990911</v>
      </c>
      <c r="AG73" s="88">
        <f t="shared" si="64"/>
        <v>-0.20157551982243957</v>
      </c>
      <c r="AH73" s="69">
        <f t="shared" si="65"/>
        <v>-0.18578262655836189</v>
      </c>
      <c r="AI73" s="67">
        <f t="shared" si="66"/>
        <v>-0.15557378482223261</v>
      </c>
      <c r="AJ73" s="4" t="str">
        <f t="shared" si="76"/>
        <v>No</v>
      </c>
      <c r="AK73" s="4" t="str">
        <f t="shared" si="77"/>
        <v>No</v>
      </c>
      <c r="AL73" s="1" t="s">
        <v>176</v>
      </c>
      <c r="AM73" s="50">
        <v>0</v>
      </c>
      <c r="AN73" s="49">
        <v>0</v>
      </c>
      <c r="AO73" s="49">
        <v>0</v>
      </c>
      <c r="AP73" s="49">
        <v>0</v>
      </c>
      <c r="AQ73" s="53">
        <f t="shared" si="67"/>
        <v>0</v>
      </c>
      <c r="AR73" s="53">
        <v>0</v>
      </c>
      <c r="AS73" s="52">
        <v>0</v>
      </c>
      <c r="AT73" s="52">
        <v>0</v>
      </c>
      <c r="AU73" s="63" t="s">
        <v>437</v>
      </c>
      <c r="AV73" s="53">
        <f t="shared" si="68"/>
        <v>0</v>
      </c>
      <c r="AW73" s="53">
        <f t="shared" si="51"/>
        <v>0</v>
      </c>
      <c r="AX73" s="53">
        <f t="shared" si="52"/>
        <v>0</v>
      </c>
      <c r="AY73" s="53">
        <f t="shared" si="53"/>
        <v>0</v>
      </c>
      <c r="AZ73" s="63" t="s">
        <v>437</v>
      </c>
      <c r="BA73" s="53">
        <f t="shared" si="69"/>
        <v>0</v>
      </c>
      <c r="BB73" s="54" t="str">
        <f t="shared" si="70"/>
        <v/>
      </c>
      <c r="BC73" s="54" t="str">
        <f t="shared" si="71"/>
        <v/>
      </c>
      <c r="BD73" s="54" t="str">
        <f t="shared" si="72"/>
        <v/>
      </c>
      <c r="BE73" s="65" t="str">
        <f t="shared" si="73"/>
        <v/>
      </c>
      <c r="BF73" s="54" t="str">
        <f t="shared" si="74"/>
        <v/>
      </c>
      <c r="BG73" s="85" t="str">
        <f t="shared" si="75"/>
        <v>No</v>
      </c>
      <c r="BH73" s="90" t="s">
        <v>165</v>
      </c>
      <c r="BI73" s="90" t="s">
        <v>165</v>
      </c>
      <c r="BJ73" s="90" t="s">
        <v>165</v>
      </c>
      <c r="BK73" s="90" t="s">
        <v>166</v>
      </c>
      <c r="BL73" s="95" t="s">
        <v>451</v>
      </c>
      <c r="BM73" s="95" t="s">
        <v>161</v>
      </c>
    </row>
    <row r="74" spans="3:65" ht="150" x14ac:dyDescent="0.25">
      <c r="C74" s="32" t="s">
        <v>156</v>
      </c>
      <c r="D74" s="56" t="s">
        <v>2</v>
      </c>
      <c r="E74" s="98" t="s">
        <v>64</v>
      </c>
      <c r="F74" s="27" t="s">
        <v>353</v>
      </c>
      <c r="G74" s="27" t="s">
        <v>324</v>
      </c>
      <c r="H74" s="27" t="s">
        <v>577</v>
      </c>
      <c r="I74" s="119" t="s">
        <v>294</v>
      </c>
      <c r="J74" s="85" t="s">
        <v>161</v>
      </c>
      <c r="K74" s="85" t="s">
        <v>161</v>
      </c>
      <c r="L74" s="49" t="s">
        <v>161</v>
      </c>
      <c r="M74" s="49" t="s">
        <v>1</v>
      </c>
      <c r="N74" s="85" t="s">
        <v>158</v>
      </c>
      <c r="O74" s="85" t="s">
        <v>159</v>
      </c>
      <c r="P74" s="86">
        <v>44863</v>
      </c>
      <c r="Q74" s="72">
        <v>46248.02176412478</v>
      </c>
      <c r="R74" s="72">
        <v>49693.692555502195</v>
      </c>
      <c r="S74" s="71">
        <v>51690.94826581559</v>
      </c>
      <c r="T74" s="70">
        <f t="shared" si="55"/>
        <v>192495.66258544257</v>
      </c>
      <c r="U74" s="87">
        <v>43237</v>
      </c>
      <c r="V74" s="72">
        <v>46410.495630000005</v>
      </c>
      <c r="W74" s="70">
        <v>48946.522669999998</v>
      </c>
      <c r="X74" s="72">
        <v>39890.728829999993</v>
      </c>
      <c r="Y74" s="70">
        <f t="shared" si="56"/>
        <v>178484.74712999997</v>
      </c>
      <c r="Z74" s="70">
        <f t="shared" si="57"/>
        <v>-1626</v>
      </c>
      <c r="AA74" s="70">
        <f t="shared" si="58"/>
        <v>162.47386587522487</v>
      </c>
      <c r="AB74" s="70">
        <f t="shared" si="59"/>
        <v>-747.16988550219685</v>
      </c>
      <c r="AC74" s="70">
        <f t="shared" si="60"/>
        <v>-11800.219435815598</v>
      </c>
      <c r="AD74" s="70">
        <f t="shared" si="61"/>
        <v>-14010.91545544257</v>
      </c>
      <c r="AE74" s="88">
        <f t="shared" si="62"/>
        <v>-3.6243675188908454E-2</v>
      </c>
      <c r="AF74" s="88">
        <f t="shared" si="63"/>
        <v>3.5130987159597399E-3</v>
      </c>
      <c r="AG74" s="88">
        <f t="shared" si="64"/>
        <v>-1.5035507467425432E-2</v>
      </c>
      <c r="AH74" s="69">
        <f t="shared" si="65"/>
        <v>-0.22828405807403912</v>
      </c>
      <c r="AI74" s="67">
        <f t="shared" si="66"/>
        <v>-7.2785616399141356E-2</v>
      </c>
      <c r="AJ74" s="4" t="str">
        <f t="shared" si="76"/>
        <v>Yes</v>
      </c>
      <c r="AK74" s="4" t="str">
        <f t="shared" si="77"/>
        <v>Yes</v>
      </c>
      <c r="AL74" s="1" t="s">
        <v>176</v>
      </c>
      <c r="AM74" s="50">
        <v>0</v>
      </c>
      <c r="AN74" s="49">
        <v>0</v>
      </c>
      <c r="AO74" s="49">
        <v>0</v>
      </c>
      <c r="AP74" s="49">
        <v>0</v>
      </c>
      <c r="AQ74" s="53">
        <f t="shared" si="67"/>
        <v>0</v>
      </c>
      <c r="AR74" s="53">
        <v>0</v>
      </c>
      <c r="AS74" s="52">
        <v>0</v>
      </c>
      <c r="AT74" s="52">
        <v>0</v>
      </c>
      <c r="AU74" s="63" t="s">
        <v>437</v>
      </c>
      <c r="AV74" s="53">
        <f t="shared" si="68"/>
        <v>0</v>
      </c>
      <c r="AW74" s="53">
        <f t="shared" si="51"/>
        <v>0</v>
      </c>
      <c r="AX74" s="53">
        <f t="shared" si="52"/>
        <v>0</v>
      </c>
      <c r="AY74" s="53">
        <f t="shared" si="53"/>
        <v>0</v>
      </c>
      <c r="AZ74" s="63" t="s">
        <v>437</v>
      </c>
      <c r="BA74" s="53">
        <f t="shared" si="69"/>
        <v>0</v>
      </c>
      <c r="BB74" s="54" t="str">
        <f t="shared" si="70"/>
        <v/>
      </c>
      <c r="BC74" s="54" t="str">
        <f t="shared" si="71"/>
        <v/>
      </c>
      <c r="BD74" s="54" t="str">
        <f t="shared" si="72"/>
        <v/>
      </c>
      <c r="BE74" s="65" t="str">
        <f t="shared" si="73"/>
        <v/>
      </c>
      <c r="BF74" s="54" t="str">
        <f t="shared" si="74"/>
        <v/>
      </c>
      <c r="BG74" s="85" t="str">
        <f t="shared" si="75"/>
        <v>No</v>
      </c>
      <c r="BH74" s="90" t="s">
        <v>165</v>
      </c>
      <c r="BI74" s="90" t="s">
        <v>165</v>
      </c>
      <c r="BJ74" s="90" t="s">
        <v>177</v>
      </c>
      <c r="BK74" s="90" t="s">
        <v>166</v>
      </c>
      <c r="BL74" s="95" t="s">
        <v>452</v>
      </c>
      <c r="BM74" s="95" t="s">
        <v>483</v>
      </c>
    </row>
    <row r="75" spans="3:65" ht="237.95" customHeight="1" x14ac:dyDescent="0.25">
      <c r="C75" s="32" t="s">
        <v>156</v>
      </c>
      <c r="D75" s="3" t="s">
        <v>5</v>
      </c>
      <c r="E75" s="26" t="s">
        <v>65</v>
      </c>
      <c r="F75" s="27" t="s">
        <v>510</v>
      </c>
      <c r="G75" s="27" t="s">
        <v>324</v>
      </c>
      <c r="H75" s="27" t="s">
        <v>298</v>
      </c>
      <c r="I75" s="120" t="s">
        <v>294</v>
      </c>
      <c r="J75" s="32" t="s">
        <v>161</v>
      </c>
      <c r="K75" s="1" t="s">
        <v>161</v>
      </c>
      <c r="L75" s="131" t="s">
        <v>161</v>
      </c>
      <c r="M75" s="4" t="s">
        <v>1</v>
      </c>
      <c r="N75" s="2" t="s">
        <v>158</v>
      </c>
      <c r="O75" s="2" t="s">
        <v>159</v>
      </c>
      <c r="P75" s="5">
        <v>56667</v>
      </c>
      <c r="Q75" s="28">
        <v>58163.575056563204</v>
      </c>
      <c r="R75" s="28">
        <v>61883.217451974582</v>
      </c>
      <c r="S75" s="59">
        <v>64378.9565374862</v>
      </c>
      <c r="T75" s="29">
        <f t="shared" si="55"/>
        <v>241092.74904602399</v>
      </c>
      <c r="U75" s="6">
        <v>45294</v>
      </c>
      <c r="V75" s="28">
        <v>49072.694469599912</v>
      </c>
      <c r="W75" s="29">
        <v>54005.602828500007</v>
      </c>
      <c r="X75" s="28">
        <v>52514.097550000006</v>
      </c>
      <c r="Y75" s="29">
        <f t="shared" si="56"/>
        <v>200886.39484809991</v>
      </c>
      <c r="Z75" s="29">
        <f t="shared" si="57"/>
        <v>-11373</v>
      </c>
      <c r="AA75" s="29">
        <f t="shared" si="58"/>
        <v>-9090.8805869632924</v>
      </c>
      <c r="AB75" s="29">
        <f t="shared" si="59"/>
        <v>-7877.6146234745756</v>
      </c>
      <c r="AC75" s="104">
        <f t="shared" si="60"/>
        <v>-11864.858987486194</v>
      </c>
      <c r="AD75" s="29">
        <f t="shared" si="61"/>
        <v>-40206.354197924062</v>
      </c>
      <c r="AE75" s="30">
        <f t="shared" si="62"/>
        <v>-0.20069881941870929</v>
      </c>
      <c r="AF75" s="30">
        <f t="shared" si="63"/>
        <v>-0.15629851806947126</v>
      </c>
      <c r="AG75" s="30">
        <f t="shared" si="64"/>
        <v>-0.12729807769914547</v>
      </c>
      <c r="AH75" s="69">
        <f t="shared" si="65"/>
        <v>-0.18429716207931382</v>
      </c>
      <c r="AI75" s="67">
        <f t="shared" si="66"/>
        <v>-0.16676716474060682</v>
      </c>
      <c r="AJ75" s="4" t="str">
        <f t="shared" si="76"/>
        <v>Yes</v>
      </c>
      <c r="AK75" s="4" t="str">
        <f t="shared" si="77"/>
        <v>No</v>
      </c>
      <c r="AL75" s="1" t="s">
        <v>222</v>
      </c>
      <c r="AM75" s="50">
        <v>0</v>
      </c>
      <c r="AN75" s="49">
        <v>0</v>
      </c>
      <c r="AO75" s="49">
        <v>0</v>
      </c>
      <c r="AP75" s="49">
        <v>0</v>
      </c>
      <c r="AQ75" s="53">
        <f t="shared" si="67"/>
        <v>0</v>
      </c>
      <c r="AR75" s="53">
        <v>0</v>
      </c>
      <c r="AS75" s="52">
        <v>0</v>
      </c>
      <c r="AT75" s="52">
        <v>0</v>
      </c>
      <c r="AU75" s="63" t="s">
        <v>437</v>
      </c>
      <c r="AV75" s="53">
        <f t="shared" si="68"/>
        <v>0</v>
      </c>
      <c r="AW75" s="53">
        <f t="shared" si="51"/>
        <v>0</v>
      </c>
      <c r="AX75" s="53">
        <f t="shared" si="52"/>
        <v>0</v>
      </c>
      <c r="AY75" s="53">
        <f t="shared" si="53"/>
        <v>0</v>
      </c>
      <c r="AZ75" s="63" t="s">
        <v>437</v>
      </c>
      <c r="BA75" s="53">
        <f t="shared" si="69"/>
        <v>0</v>
      </c>
      <c r="BB75" s="54" t="str">
        <f t="shared" si="70"/>
        <v/>
      </c>
      <c r="BC75" s="54" t="str">
        <f t="shared" si="71"/>
        <v/>
      </c>
      <c r="BD75" s="54" t="str">
        <f t="shared" si="72"/>
        <v/>
      </c>
      <c r="BE75" s="65" t="str">
        <f t="shared" si="73"/>
        <v/>
      </c>
      <c r="BF75" s="54" t="str">
        <f t="shared" si="74"/>
        <v/>
      </c>
      <c r="BG75" s="85" t="str">
        <f t="shared" si="75"/>
        <v>No</v>
      </c>
      <c r="BH75" s="32" t="s">
        <v>457</v>
      </c>
      <c r="BI75" s="32" t="s">
        <v>457</v>
      </c>
      <c r="BJ75" s="32" t="s">
        <v>165</v>
      </c>
      <c r="BK75" s="32" t="s">
        <v>458</v>
      </c>
      <c r="BL75" s="32" t="s">
        <v>472</v>
      </c>
      <c r="BM75" s="95" t="s">
        <v>489</v>
      </c>
    </row>
    <row r="76" spans="3:65" ht="111.95" customHeight="1" x14ac:dyDescent="0.25">
      <c r="C76" s="32" t="s">
        <v>156</v>
      </c>
      <c r="D76" s="3" t="s">
        <v>3</v>
      </c>
      <c r="E76" s="26" t="s">
        <v>66</v>
      </c>
      <c r="F76" s="27" t="s">
        <v>284</v>
      </c>
      <c r="G76" s="27" t="s">
        <v>524</v>
      </c>
      <c r="H76" s="27" t="s">
        <v>285</v>
      </c>
      <c r="I76" s="118" t="s">
        <v>280</v>
      </c>
      <c r="J76" s="85" t="s">
        <v>161</v>
      </c>
      <c r="K76" s="2" t="s">
        <v>161</v>
      </c>
      <c r="L76" s="131" t="s">
        <v>161</v>
      </c>
      <c r="M76" s="4" t="s">
        <v>1</v>
      </c>
      <c r="N76" s="2" t="s">
        <v>158</v>
      </c>
      <c r="O76" s="2" t="s">
        <v>159</v>
      </c>
      <c r="P76" s="5">
        <v>29402</v>
      </c>
      <c r="Q76" s="28">
        <v>30573.904836404563</v>
      </c>
      <c r="R76" s="28">
        <v>33369.600942929595</v>
      </c>
      <c r="S76" s="59">
        <v>34440.947669820576</v>
      </c>
      <c r="T76" s="29">
        <f t="shared" si="55"/>
        <v>127786.45344915474</v>
      </c>
      <c r="U76" s="6">
        <v>20514</v>
      </c>
      <c r="V76" s="28">
        <v>29477.627319999996</v>
      </c>
      <c r="W76" s="29">
        <v>26561.371380000008</v>
      </c>
      <c r="X76" s="28">
        <v>40981.370060000001</v>
      </c>
      <c r="Y76" s="29">
        <f t="shared" si="56"/>
        <v>117534.36876000001</v>
      </c>
      <c r="Z76" s="29">
        <f t="shared" si="57"/>
        <v>-8888</v>
      </c>
      <c r="AA76" s="29">
        <f t="shared" si="58"/>
        <v>-1096.277516404567</v>
      </c>
      <c r="AB76" s="29">
        <f t="shared" si="59"/>
        <v>-6808.2295629295877</v>
      </c>
      <c r="AC76" s="104">
        <f t="shared" si="60"/>
        <v>6540.4223901794248</v>
      </c>
      <c r="AD76" s="29">
        <f t="shared" si="61"/>
        <v>-10252.08468915473</v>
      </c>
      <c r="AE76" s="30">
        <f t="shared" si="62"/>
        <v>-0.30229236106387319</v>
      </c>
      <c r="AF76" s="30">
        <f t="shared" si="63"/>
        <v>-3.5856640565559088E-2</v>
      </c>
      <c r="AG76" s="30">
        <f t="shared" si="64"/>
        <v>-0.20402490202305301</v>
      </c>
      <c r="AH76" s="105">
        <f t="shared" si="65"/>
        <v>0.18990250944548118</v>
      </c>
      <c r="AI76" s="31">
        <f t="shared" si="66"/>
        <v>-8.022825904025857E-2</v>
      </c>
      <c r="AJ76" s="4" t="str">
        <f t="shared" si="76"/>
        <v>No</v>
      </c>
      <c r="AK76" s="4" t="str">
        <f t="shared" si="77"/>
        <v>No</v>
      </c>
      <c r="AL76" s="1" t="s">
        <v>167</v>
      </c>
      <c r="AM76" s="24">
        <v>0</v>
      </c>
      <c r="AN76" s="4">
        <v>0</v>
      </c>
      <c r="AO76" s="49">
        <v>0</v>
      </c>
      <c r="AP76" s="49">
        <v>0</v>
      </c>
      <c r="AQ76" s="8">
        <f t="shared" si="67"/>
        <v>0</v>
      </c>
      <c r="AR76" s="8">
        <v>0</v>
      </c>
      <c r="AS76" s="7">
        <v>0</v>
      </c>
      <c r="AT76" s="106">
        <v>0</v>
      </c>
      <c r="AU76" s="63" t="s">
        <v>437</v>
      </c>
      <c r="AV76" s="8">
        <f t="shared" si="68"/>
        <v>0</v>
      </c>
      <c r="AW76" s="8">
        <f t="shared" si="51"/>
        <v>0</v>
      </c>
      <c r="AX76" s="8">
        <f t="shared" si="52"/>
        <v>0</v>
      </c>
      <c r="AY76" s="108">
        <f t="shared" si="53"/>
        <v>0</v>
      </c>
      <c r="AZ76" s="63" t="s">
        <v>437</v>
      </c>
      <c r="BA76" s="8">
        <f t="shared" si="69"/>
        <v>0</v>
      </c>
      <c r="BB76" s="22" t="str">
        <f t="shared" si="70"/>
        <v/>
      </c>
      <c r="BC76" s="22" t="str">
        <f t="shared" si="71"/>
        <v/>
      </c>
      <c r="BD76" s="110" t="str">
        <f t="shared" si="72"/>
        <v/>
      </c>
      <c r="BE76" s="111" t="str">
        <f t="shared" si="73"/>
        <v/>
      </c>
      <c r="BF76" s="22" t="str">
        <f t="shared" si="74"/>
        <v/>
      </c>
      <c r="BG76" s="2" t="str">
        <f t="shared" si="75"/>
        <v>No</v>
      </c>
      <c r="BH76" s="32" t="s">
        <v>457</v>
      </c>
      <c r="BI76" s="32" t="s">
        <v>457</v>
      </c>
      <c r="BJ76" s="32" t="s">
        <v>165</v>
      </c>
      <c r="BK76" s="32" t="s">
        <v>458</v>
      </c>
      <c r="BL76" s="32" t="s">
        <v>471</v>
      </c>
      <c r="BM76" s="61" t="s">
        <v>161</v>
      </c>
    </row>
    <row r="77" spans="3:65" ht="135" x14ac:dyDescent="0.25">
      <c r="C77" s="32" t="s">
        <v>156</v>
      </c>
      <c r="D77" s="56" t="s">
        <v>4</v>
      </c>
      <c r="E77" s="98" t="s">
        <v>54</v>
      </c>
      <c r="F77" s="27" t="s">
        <v>404</v>
      </c>
      <c r="G77" s="27" t="s">
        <v>588</v>
      </c>
      <c r="H77" s="27" t="s">
        <v>590</v>
      </c>
      <c r="I77" s="118" t="s">
        <v>331</v>
      </c>
      <c r="J77" s="32"/>
      <c r="K77" s="32" t="s">
        <v>161</v>
      </c>
      <c r="L77" s="49" t="s">
        <v>161</v>
      </c>
      <c r="M77" s="49" t="s">
        <v>1</v>
      </c>
      <c r="N77" s="85" t="s">
        <v>158</v>
      </c>
      <c r="O77" s="85" t="s">
        <v>159</v>
      </c>
      <c r="P77" s="86">
        <v>3484</v>
      </c>
      <c r="Q77" s="72">
        <v>3555.4865527822526</v>
      </c>
      <c r="R77" s="72">
        <v>3815.2245259782635</v>
      </c>
      <c r="S77" s="71">
        <v>7407.3650123086663</v>
      </c>
      <c r="T77" s="70">
        <f t="shared" si="55"/>
        <v>18262.076091069182</v>
      </c>
      <c r="U77" s="87">
        <v>10653</v>
      </c>
      <c r="V77" s="72">
        <v>8180.9874799999961</v>
      </c>
      <c r="W77" s="70">
        <v>3507.5147599999996</v>
      </c>
      <c r="X77" s="72">
        <v>1375.87363</v>
      </c>
      <c r="Y77" s="70">
        <f t="shared" si="56"/>
        <v>23717.375869999996</v>
      </c>
      <c r="Z77" s="70">
        <f t="shared" si="57"/>
        <v>7169</v>
      </c>
      <c r="AA77" s="70">
        <f t="shared" si="58"/>
        <v>4625.5009272177431</v>
      </c>
      <c r="AB77" s="70">
        <f t="shared" si="59"/>
        <v>-307.70976597826393</v>
      </c>
      <c r="AC77" s="70">
        <f t="shared" si="60"/>
        <v>-6031.4913823086663</v>
      </c>
      <c r="AD77" s="70">
        <f t="shared" si="61"/>
        <v>5455.299778930812</v>
      </c>
      <c r="AE77" s="88">
        <f t="shared" si="62"/>
        <v>2.0576923076923075</v>
      </c>
      <c r="AF77" s="88">
        <f t="shared" si="63"/>
        <v>1.3009473833048752</v>
      </c>
      <c r="AG77" s="88">
        <f t="shared" si="64"/>
        <v>-8.0653121168370534E-2</v>
      </c>
      <c r="AH77" s="69">
        <f t="shared" si="65"/>
        <v>-0.81425599687422734</v>
      </c>
      <c r="AI77" s="67">
        <f t="shared" si="66"/>
        <v>0.29872286982741525</v>
      </c>
      <c r="AJ77" s="4" t="str">
        <f t="shared" si="76"/>
        <v>No</v>
      </c>
      <c r="AK77" s="4" t="str">
        <f t="shared" si="77"/>
        <v>Yes</v>
      </c>
      <c r="AL77" s="32" t="s">
        <v>176</v>
      </c>
      <c r="AM77" s="50">
        <v>0</v>
      </c>
      <c r="AN77" s="49">
        <v>0</v>
      </c>
      <c r="AO77" s="49">
        <v>0</v>
      </c>
      <c r="AP77" s="49">
        <v>0</v>
      </c>
      <c r="AQ77" s="53">
        <f t="shared" si="67"/>
        <v>0</v>
      </c>
      <c r="AR77" s="53">
        <v>0</v>
      </c>
      <c r="AS77" s="52">
        <v>0</v>
      </c>
      <c r="AT77" s="52">
        <v>0</v>
      </c>
      <c r="AU77" s="63" t="s">
        <v>437</v>
      </c>
      <c r="AV77" s="53">
        <f t="shared" si="68"/>
        <v>0</v>
      </c>
      <c r="AW77" s="53">
        <f t="shared" si="51"/>
        <v>0</v>
      </c>
      <c r="AX77" s="53">
        <f t="shared" si="52"/>
        <v>0</v>
      </c>
      <c r="AY77" s="53">
        <f t="shared" si="53"/>
        <v>0</v>
      </c>
      <c r="AZ77" s="63" t="s">
        <v>437</v>
      </c>
      <c r="BA77" s="53">
        <f t="shared" si="69"/>
        <v>0</v>
      </c>
      <c r="BB77" s="54" t="str">
        <f t="shared" si="70"/>
        <v/>
      </c>
      <c r="BC77" s="54" t="str">
        <f t="shared" si="71"/>
        <v/>
      </c>
      <c r="BD77" s="54" t="str">
        <f t="shared" si="72"/>
        <v/>
      </c>
      <c r="BE77" s="65" t="str">
        <f t="shared" si="73"/>
        <v/>
      </c>
      <c r="BF77" s="54" t="str">
        <f t="shared" si="74"/>
        <v/>
      </c>
      <c r="BG77" s="85" t="str">
        <f t="shared" si="75"/>
        <v>No</v>
      </c>
      <c r="BH77" s="90" t="s">
        <v>165</v>
      </c>
      <c r="BI77" s="90" t="s">
        <v>165</v>
      </c>
      <c r="BJ77" s="90" t="s">
        <v>165</v>
      </c>
      <c r="BK77" s="90" t="s">
        <v>166</v>
      </c>
      <c r="BL77" s="95" t="s">
        <v>467</v>
      </c>
      <c r="BM77" s="132" t="s">
        <v>493</v>
      </c>
    </row>
    <row r="78" spans="3:65" ht="165" x14ac:dyDescent="0.25">
      <c r="C78" s="32" t="s">
        <v>156</v>
      </c>
      <c r="D78" s="56" t="s">
        <v>2</v>
      </c>
      <c r="E78" s="98" t="s">
        <v>67</v>
      </c>
      <c r="F78" s="27" t="s">
        <v>354</v>
      </c>
      <c r="G78" s="27" t="s">
        <v>324</v>
      </c>
      <c r="H78" s="27" t="s">
        <v>578</v>
      </c>
      <c r="I78" s="119" t="s">
        <v>294</v>
      </c>
      <c r="J78" s="85" t="s">
        <v>161</v>
      </c>
      <c r="K78" s="85" t="s">
        <v>161</v>
      </c>
      <c r="L78" s="49" t="s">
        <v>161</v>
      </c>
      <c r="M78" s="49" t="s">
        <v>1</v>
      </c>
      <c r="N78" s="85" t="s">
        <v>158</v>
      </c>
      <c r="O78" s="85" t="s">
        <v>159</v>
      </c>
      <c r="P78" s="86">
        <v>1377</v>
      </c>
      <c r="Q78" s="72">
        <v>1419.4872854083121</v>
      </c>
      <c r="R78" s="72">
        <v>1517.4156534782576</v>
      </c>
      <c r="S78" s="71">
        <v>1583.0020681030182</v>
      </c>
      <c r="T78" s="70">
        <f t="shared" si="55"/>
        <v>5896.9050069895884</v>
      </c>
      <c r="U78" s="87">
        <v>1399</v>
      </c>
      <c r="V78" s="72">
        <v>1477.65885</v>
      </c>
      <c r="W78" s="70">
        <v>1939.1422199999995</v>
      </c>
      <c r="X78" s="72">
        <v>1959.9333600000004</v>
      </c>
      <c r="Y78" s="70">
        <f t="shared" si="56"/>
        <v>6775.7344300000004</v>
      </c>
      <c r="Z78" s="70">
        <f t="shared" si="57"/>
        <v>22</v>
      </c>
      <c r="AA78" s="70">
        <f t="shared" si="58"/>
        <v>58.171564591687911</v>
      </c>
      <c r="AB78" s="70">
        <f t="shared" si="59"/>
        <v>421.72656652174192</v>
      </c>
      <c r="AC78" s="70">
        <f t="shared" si="60"/>
        <v>376.9312918969822</v>
      </c>
      <c r="AD78" s="70">
        <f t="shared" si="61"/>
        <v>878.82942301041203</v>
      </c>
      <c r="AE78" s="88">
        <f t="shared" si="62"/>
        <v>1.597676107480029E-2</v>
      </c>
      <c r="AF78" s="88">
        <f t="shared" si="63"/>
        <v>4.0980687315529563E-2</v>
      </c>
      <c r="AG78" s="88">
        <f t="shared" si="64"/>
        <v>0.27792422304004172</v>
      </c>
      <c r="AH78" s="69">
        <f t="shared" si="65"/>
        <v>0.2381116863281649</v>
      </c>
      <c r="AI78" s="67">
        <f t="shared" si="66"/>
        <v>0.14903231813446841</v>
      </c>
      <c r="AJ78" s="4" t="str">
        <f t="shared" si="76"/>
        <v>No</v>
      </c>
      <c r="AK78" s="4" t="str">
        <f t="shared" si="77"/>
        <v>No</v>
      </c>
      <c r="AL78" s="1" t="s">
        <v>224</v>
      </c>
      <c r="AM78" s="50">
        <v>0</v>
      </c>
      <c r="AN78" s="49">
        <v>0</v>
      </c>
      <c r="AO78" s="49">
        <v>0</v>
      </c>
      <c r="AP78" s="49">
        <v>0</v>
      </c>
      <c r="AQ78" s="53">
        <f t="shared" si="67"/>
        <v>0</v>
      </c>
      <c r="AR78" s="53">
        <v>0</v>
      </c>
      <c r="AS78" s="52">
        <v>0</v>
      </c>
      <c r="AT78" s="52">
        <v>0</v>
      </c>
      <c r="AU78" s="63" t="s">
        <v>437</v>
      </c>
      <c r="AV78" s="53">
        <f t="shared" si="68"/>
        <v>0</v>
      </c>
      <c r="AW78" s="53">
        <f t="shared" si="51"/>
        <v>0</v>
      </c>
      <c r="AX78" s="53">
        <f t="shared" si="52"/>
        <v>0</v>
      </c>
      <c r="AY78" s="53">
        <f t="shared" si="53"/>
        <v>0</v>
      </c>
      <c r="AZ78" s="63" t="s">
        <v>437</v>
      </c>
      <c r="BA78" s="53">
        <f t="shared" si="69"/>
        <v>0</v>
      </c>
      <c r="BB78" s="54" t="str">
        <f t="shared" si="70"/>
        <v/>
      </c>
      <c r="BC78" s="54" t="str">
        <f t="shared" si="71"/>
        <v/>
      </c>
      <c r="BD78" s="54" t="str">
        <f t="shared" si="72"/>
        <v/>
      </c>
      <c r="BE78" s="65" t="str">
        <f t="shared" si="73"/>
        <v/>
      </c>
      <c r="BF78" s="54" t="str">
        <f t="shared" si="74"/>
        <v/>
      </c>
      <c r="BG78" s="85" t="str">
        <f t="shared" si="75"/>
        <v>No</v>
      </c>
      <c r="BH78" s="90" t="s">
        <v>165</v>
      </c>
      <c r="BI78" s="90" t="s">
        <v>165</v>
      </c>
      <c r="BJ78" s="90" t="s">
        <v>165</v>
      </c>
      <c r="BK78" s="90" t="s">
        <v>166</v>
      </c>
      <c r="BL78" s="95" t="s">
        <v>451</v>
      </c>
      <c r="BM78" s="95" t="s">
        <v>161</v>
      </c>
    </row>
    <row r="79" spans="3:65" ht="45" x14ac:dyDescent="0.25">
      <c r="C79" s="32" t="s">
        <v>156</v>
      </c>
      <c r="D79" s="3" t="s">
        <v>3</v>
      </c>
      <c r="E79" s="26" t="s">
        <v>13</v>
      </c>
      <c r="F79" s="27" t="s">
        <v>286</v>
      </c>
      <c r="G79" s="27" t="s">
        <v>524</v>
      </c>
      <c r="H79" s="27" t="s">
        <v>287</v>
      </c>
      <c r="I79" s="118" t="s">
        <v>280</v>
      </c>
      <c r="J79" s="85" t="s">
        <v>161</v>
      </c>
      <c r="K79" s="2" t="s">
        <v>161</v>
      </c>
      <c r="L79" s="131" t="s">
        <v>161</v>
      </c>
      <c r="M79" s="4" t="s">
        <v>1</v>
      </c>
      <c r="N79" s="2" t="s">
        <v>158</v>
      </c>
      <c r="O79" s="2" t="s">
        <v>159</v>
      </c>
      <c r="P79" s="5">
        <v>72249</v>
      </c>
      <c r="Q79" s="28">
        <v>75448.810366100719</v>
      </c>
      <c r="R79" s="28">
        <v>83237.206154188476</v>
      </c>
      <c r="S79" s="59">
        <v>85474.159785344615</v>
      </c>
      <c r="T79" s="29">
        <f t="shared" si="55"/>
        <v>316409.17630563379</v>
      </c>
      <c r="U79" s="6">
        <v>73401</v>
      </c>
      <c r="V79" s="28">
        <v>75075.617770000026</v>
      </c>
      <c r="W79" s="29">
        <v>79747.330069999996</v>
      </c>
      <c r="X79" s="28">
        <v>89751.886790000019</v>
      </c>
      <c r="Y79" s="29">
        <f t="shared" si="56"/>
        <v>317975.83463000006</v>
      </c>
      <c r="Z79" s="29">
        <f t="shared" si="57"/>
        <v>1152</v>
      </c>
      <c r="AA79" s="29">
        <f t="shared" si="58"/>
        <v>-373.19259610069275</v>
      </c>
      <c r="AB79" s="29">
        <f t="shared" si="59"/>
        <v>-3489.8760841884796</v>
      </c>
      <c r="AC79" s="104">
        <f t="shared" si="60"/>
        <v>4277.727004655404</v>
      </c>
      <c r="AD79" s="29">
        <f t="shared" si="61"/>
        <v>1566.6583243662317</v>
      </c>
      <c r="AE79" s="30">
        <f t="shared" si="62"/>
        <v>1.5944857368268072E-2</v>
      </c>
      <c r="AF79" s="30">
        <f t="shared" si="63"/>
        <v>-4.9463019269601208E-3</v>
      </c>
      <c r="AG79" s="30">
        <f t="shared" si="64"/>
        <v>-4.1926876758980096E-2</v>
      </c>
      <c r="AH79" s="105">
        <f t="shared" si="65"/>
        <v>5.0047020238610899E-2</v>
      </c>
      <c r="AI79" s="31">
        <f t="shared" si="66"/>
        <v>4.951368170349542E-3</v>
      </c>
      <c r="AJ79" s="4" t="str">
        <f t="shared" si="76"/>
        <v>No</v>
      </c>
      <c r="AK79" s="4" t="str">
        <f t="shared" si="77"/>
        <v>No</v>
      </c>
      <c r="AL79" s="1" t="s">
        <v>167</v>
      </c>
      <c r="AM79" s="24">
        <v>0</v>
      </c>
      <c r="AN79" s="4">
        <v>0</v>
      </c>
      <c r="AO79" s="49">
        <v>0</v>
      </c>
      <c r="AP79" s="49">
        <v>0</v>
      </c>
      <c r="AQ79" s="8">
        <f t="shared" si="67"/>
        <v>0</v>
      </c>
      <c r="AR79" s="8">
        <v>0</v>
      </c>
      <c r="AS79" s="7">
        <v>0</v>
      </c>
      <c r="AT79" s="106">
        <v>0</v>
      </c>
      <c r="AU79" s="63" t="s">
        <v>437</v>
      </c>
      <c r="AV79" s="8">
        <f t="shared" si="68"/>
        <v>0</v>
      </c>
      <c r="AW79" s="8">
        <f t="shared" si="51"/>
        <v>0</v>
      </c>
      <c r="AX79" s="8">
        <f t="shared" si="52"/>
        <v>0</v>
      </c>
      <c r="AY79" s="108">
        <f t="shared" si="53"/>
        <v>0</v>
      </c>
      <c r="AZ79" s="63" t="s">
        <v>437</v>
      </c>
      <c r="BA79" s="8">
        <f t="shared" si="69"/>
        <v>0</v>
      </c>
      <c r="BB79" s="22" t="str">
        <f t="shared" si="70"/>
        <v/>
      </c>
      <c r="BC79" s="22" t="str">
        <f t="shared" si="71"/>
        <v/>
      </c>
      <c r="BD79" s="110" t="str">
        <f t="shared" si="72"/>
        <v/>
      </c>
      <c r="BE79" s="111" t="str">
        <f t="shared" si="73"/>
        <v/>
      </c>
      <c r="BF79" s="22" t="str">
        <f t="shared" si="74"/>
        <v/>
      </c>
      <c r="BG79" s="2" t="str">
        <f t="shared" si="75"/>
        <v>No</v>
      </c>
      <c r="BH79" s="4" t="s">
        <v>165</v>
      </c>
      <c r="BI79" s="4" t="s">
        <v>165</v>
      </c>
      <c r="BJ79" s="4" t="s">
        <v>165</v>
      </c>
      <c r="BK79" s="4" t="s">
        <v>166</v>
      </c>
      <c r="BL79" s="2" t="s">
        <v>459</v>
      </c>
      <c r="BM79" s="61" t="s">
        <v>161</v>
      </c>
    </row>
    <row r="80" spans="3:65" ht="105" x14ac:dyDescent="0.25">
      <c r="C80" s="32" t="s">
        <v>156</v>
      </c>
      <c r="D80" s="56" t="s">
        <v>2</v>
      </c>
      <c r="E80" s="98" t="s">
        <v>68</v>
      </c>
      <c r="F80" s="27" t="s">
        <v>355</v>
      </c>
      <c r="G80" s="27" t="s">
        <v>327</v>
      </c>
      <c r="H80" s="27" t="s">
        <v>579</v>
      </c>
      <c r="I80" s="119" t="s">
        <v>328</v>
      </c>
      <c r="J80" s="85" t="s">
        <v>161</v>
      </c>
      <c r="K80" s="85" t="s">
        <v>161</v>
      </c>
      <c r="L80" s="49" t="s">
        <v>161</v>
      </c>
      <c r="M80" s="49" t="s">
        <v>1</v>
      </c>
      <c r="N80" s="85" t="s">
        <v>158</v>
      </c>
      <c r="O80" s="85" t="s">
        <v>159</v>
      </c>
      <c r="P80" s="86">
        <v>23644</v>
      </c>
      <c r="Q80" s="72">
        <v>24385.574761093041</v>
      </c>
      <c r="R80" s="72">
        <v>26200.656129094386</v>
      </c>
      <c r="S80" s="71">
        <v>27282.157834474077</v>
      </c>
      <c r="T80" s="70">
        <f t="shared" si="55"/>
        <v>101512.38872466152</v>
      </c>
      <c r="U80" s="87">
        <v>27315</v>
      </c>
      <c r="V80" s="72">
        <v>30290.415029999996</v>
      </c>
      <c r="W80" s="70">
        <v>35201.254200000003</v>
      </c>
      <c r="X80" s="72">
        <v>27053.764990000007</v>
      </c>
      <c r="Y80" s="70">
        <f t="shared" si="56"/>
        <v>119860.43422000001</v>
      </c>
      <c r="Z80" s="70">
        <f t="shared" si="57"/>
        <v>3671</v>
      </c>
      <c r="AA80" s="70">
        <f t="shared" si="58"/>
        <v>5904.8402689069553</v>
      </c>
      <c r="AB80" s="70">
        <f t="shared" si="59"/>
        <v>9000.5980709056166</v>
      </c>
      <c r="AC80" s="70">
        <f t="shared" si="60"/>
        <v>-228.39284447407044</v>
      </c>
      <c r="AD80" s="70">
        <f t="shared" si="61"/>
        <v>18348.045495338501</v>
      </c>
      <c r="AE80" s="88">
        <f t="shared" si="62"/>
        <v>0.15526137709355439</v>
      </c>
      <c r="AF80" s="88">
        <f t="shared" si="63"/>
        <v>0.24214480596652055</v>
      </c>
      <c r="AG80" s="88">
        <f t="shared" si="64"/>
        <v>0.34352567456930777</v>
      </c>
      <c r="AH80" s="69">
        <f t="shared" si="65"/>
        <v>-8.3715095360041639E-3</v>
      </c>
      <c r="AI80" s="67">
        <f t="shared" si="66"/>
        <v>0.1807468598252088</v>
      </c>
      <c r="AJ80" s="4" t="str">
        <f t="shared" si="76"/>
        <v>No</v>
      </c>
      <c r="AK80" s="4" t="str">
        <f t="shared" si="77"/>
        <v>No</v>
      </c>
      <c r="AL80" s="1" t="s">
        <v>225</v>
      </c>
      <c r="AM80" s="50">
        <v>0</v>
      </c>
      <c r="AN80" s="49">
        <v>0</v>
      </c>
      <c r="AO80" s="49">
        <v>0</v>
      </c>
      <c r="AP80" s="49">
        <v>0</v>
      </c>
      <c r="AQ80" s="53">
        <f t="shared" si="67"/>
        <v>0</v>
      </c>
      <c r="AR80" s="53">
        <v>0</v>
      </c>
      <c r="AS80" s="52">
        <v>0</v>
      </c>
      <c r="AT80" s="52">
        <v>0</v>
      </c>
      <c r="AU80" s="63" t="s">
        <v>437</v>
      </c>
      <c r="AV80" s="53">
        <f t="shared" si="68"/>
        <v>0</v>
      </c>
      <c r="AW80" s="53">
        <f t="shared" si="51"/>
        <v>0</v>
      </c>
      <c r="AX80" s="53">
        <f t="shared" si="52"/>
        <v>0</v>
      </c>
      <c r="AY80" s="53">
        <f t="shared" si="53"/>
        <v>0</v>
      </c>
      <c r="AZ80" s="63" t="s">
        <v>437</v>
      </c>
      <c r="BA80" s="53">
        <f t="shared" si="69"/>
        <v>0</v>
      </c>
      <c r="BB80" s="54" t="str">
        <f t="shared" si="70"/>
        <v/>
      </c>
      <c r="BC80" s="54" t="str">
        <f t="shared" si="71"/>
        <v/>
      </c>
      <c r="BD80" s="54" t="str">
        <f t="shared" si="72"/>
        <v/>
      </c>
      <c r="BE80" s="65" t="str">
        <f t="shared" si="73"/>
        <v/>
      </c>
      <c r="BF80" s="54" t="str">
        <f t="shared" si="74"/>
        <v/>
      </c>
      <c r="BG80" s="85" t="str">
        <f t="shared" si="75"/>
        <v>No</v>
      </c>
      <c r="BH80" s="90" t="s">
        <v>165</v>
      </c>
      <c r="BI80" s="90" t="s">
        <v>165</v>
      </c>
      <c r="BJ80" s="90" t="s">
        <v>184</v>
      </c>
      <c r="BK80" s="90" t="s">
        <v>166</v>
      </c>
      <c r="BL80" s="95" t="s">
        <v>453</v>
      </c>
      <c r="BM80" s="95" t="s">
        <v>161</v>
      </c>
    </row>
    <row r="81" spans="1:65" ht="75" x14ac:dyDescent="0.25">
      <c r="C81" s="32" t="s">
        <v>156</v>
      </c>
      <c r="D81" s="3" t="s">
        <v>3</v>
      </c>
      <c r="E81" s="26" t="s">
        <v>69</v>
      </c>
      <c r="F81" s="27" t="s">
        <v>288</v>
      </c>
      <c r="G81" s="27" t="s">
        <v>524</v>
      </c>
      <c r="H81" s="27" t="s">
        <v>289</v>
      </c>
      <c r="I81" s="118" t="s">
        <v>280</v>
      </c>
      <c r="J81" s="85" t="s">
        <v>161</v>
      </c>
      <c r="K81" s="2" t="s">
        <v>161</v>
      </c>
      <c r="L81" s="131" t="s">
        <v>161</v>
      </c>
      <c r="M81" s="4" t="s">
        <v>1</v>
      </c>
      <c r="N81" s="2" t="s">
        <v>158</v>
      </c>
      <c r="O81" s="2" t="s">
        <v>159</v>
      </c>
      <c r="P81" s="5">
        <v>7957</v>
      </c>
      <c r="Q81" s="28">
        <v>8262.4192348696197</v>
      </c>
      <c r="R81" s="28">
        <v>8983.8319323570158</v>
      </c>
      <c r="S81" s="59">
        <v>9291.4834915758165</v>
      </c>
      <c r="T81" s="29">
        <f t="shared" si="55"/>
        <v>34494.734658802452</v>
      </c>
      <c r="U81" s="6">
        <v>8728</v>
      </c>
      <c r="V81" s="28">
        <v>8104.2434699999967</v>
      </c>
      <c r="W81" s="29">
        <v>7983.224180000002</v>
      </c>
      <c r="X81" s="28">
        <v>9011.7852499999972</v>
      </c>
      <c r="Y81" s="29">
        <f t="shared" si="56"/>
        <v>33827.252899999992</v>
      </c>
      <c r="Z81" s="29">
        <f t="shared" si="57"/>
        <v>771</v>
      </c>
      <c r="AA81" s="29">
        <f t="shared" si="58"/>
        <v>-158.17576486962298</v>
      </c>
      <c r="AB81" s="29">
        <f t="shared" si="59"/>
        <v>-1000.6077523570139</v>
      </c>
      <c r="AC81" s="104">
        <f t="shared" si="60"/>
        <v>-279.69824157581934</v>
      </c>
      <c r="AD81" s="29">
        <f t="shared" si="61"/>
        <v>-667.48175880245617</v>
      </c>
      <c r="AE81" s="30">
        <f t="shared" si="62"/>
        <v>9.6895815005655403E-2</v>
      </c>
      <c r="AF81" s="30">
        <f t="shared" si="63"/>
        <v>-1.9144001335841074E-2</v>
      </c>
      <c r="AG81" s="30">
        <f t="shared" si="64"/>
        <v>-0.11137872568086794</v>
      </c>
      <c r="AH81" s="105">
        <f t="shared" si="65"/>
        <v>-3.0102646345915543E-2</v>
      </c>
      <c r="AI81" s="31">
        <f t="shared" si="66"/>
        <v>-1.9350250564461918E-2</v>
      </c>
      <c r="AJ81" s="4" t="str">
        <f t="shared" si="76"/>
        <v>No</v>
      </c>
      <c r="AK81" s="4" t="str">
        <f t="shared" si="77"/>
        <v>No</v>
      </c>
      <c r="AL81" s="1" t="s">
        <v>167</v>
      </c>
      <c r="AM81" s="24">
        <v>0</v>
      </c>
      <c r="AN81" s="4">
        <v>0</v>
      </c>
      <c r="AO81" s="49">
        <v>0</v>
      </c>
      <c r="AP81" s="49">
        <v>0</v>
      </c>
      <c r="AQ81" s="8">
        <f t="shared" si="67"/>
        <v>0</v>
      </c>
      <c r="AR81" s="8">
        <v>0</v>
      </c>
      <c r="AS81" s="7">
        <v>0</v>
      </c>
      <c r="AT81" s="106">
        <v>0</v>
      </c>
      <c r="AU81" s="63" t="s">
        <v>437</v>
      </c>
      <c r="AV81" s="8">
        <f t="shared" si="68"/>
        <v>0</v>
      </c>
      <c r="AW81" s="8">
        <f t="shared" si="51"/>
        <v>0</v>
      </c>
      <c r="AX81" s="8">
        <f t="shared" si="52"/>
        <v>0</v>
      </c>
      <c r="AY81" s="108">
        <f t="shared" si="53"/>
        <v>0</v>
      </c>
      <c r="AZ81" s="63" t="s">
        <v>437</v>
      </c>
      <c r="BA81" s="8">
        <f t="shared" si="69"/>
        <v>0</v>
      </c>
      <c r="BB81" s="22" t="str">
        <f t="shared" si="70"/>
        <v/>
      </c>
      <c r="BC81" s="22" t="str">
        <f t="shared" si="71"/>
        <v/>
      </c>
      <c r="BD81" s="110" t="str">
        <f t="shared" si="72"/>
        <v/>
      </c>
      <c r="BE81" s="111" t="str">
        <f t="shared" si="73"/>
        <v/>
      </c>
      <c r="BF81" s="22" t="str">
        <f t="shared" si="74"/>
        <v/>
      </c>
      <c r="BG81" s="2" t="str">
        <f t="shared" si="75"/>
        <v>No</v>
      </c>
      <c r="BH81" s="4" t="s">
        <v>165</v>
      </c>
      <c r="BI81" s="4" t="s">
        <v>165</v>
      </c>
      <c r="BJ81" s="4" t="s">
        <v>165</v>
      </c>
      <c r="BK81" s="4" t="s">
        <v>166</v>
      </c>
      <c r="BL81" s="2" t="s">
        <v>459</v>
      </c>
      <c r="BM81" s="61" t="s">
        <v>161</v>
      </c>
    </row>
    <row r="82" spans="1:65" ht="225" x14ac:dyDescent="0.25">
      <c r="C82" s="56" t="s">
        <v>156</v>
      </c>
      <c r="D82" s="56" t="s">
        <v>4</v>
      </c>
      <c r="E82" s="98" t="s">
        <v>14</v>
      </c>
      <c r="F82" s="27" t="s">
        <v>511</v>
      </c>
      <c r="G82" s="27" t="s">
        <v>526</v>
      </c>
      <c r="H82" s="27" t="s">
        <v>516</v>
      </c>
      <c r="I82" s="122" t="s">
        <v>517</v>
      </c>
      <c r="J82" s="32" t="s">
        <v>161</v>
      </c>
      <c r="K82" s="32" t="s">
        <v>14</v>
      </c>
      <c r="L82" s="99" t="s">
        <v>226</v>
      </c>
      <c r="M82" s="49" t="s">
        <v>1</v>
      </c>
      <c r="N82" s="85" t="s">
        <v>158</v>
      </c>
      <c r="O82" s="85" t="s">
        <v>159</v>
      </c>
      <c r="P82" s="100">
        <v>24995</v>
      </c>
      <c r="Q82" s="100">
        <v>25511.066238296622</v>
      </c>
      <c r="R82" s="72">
        <v>27105.661</v>
      </c>
      <c r="S82" s="71">
        <v>28105.659389300934</v>
      </c>
      <c r="T82" s="70">
        <f t="shared" si="55"/>
        <v>105717.38662759756</v>
      </c>
      <c r="U82" s="100">
        <v>21826</v>
      </c>
      <c r="V82" s="100">
        <v>21574.88884</v>
      </c>
      <c r="W82" s="70">
        <v>22420</v>
      </c>
      <c r="X82" s="72">
        <v>23370.548999999999</v>
      </c>
      <c r="Y82" s="70">
        <f t="shared" si="56"/>
        <v>89191.437839999999</v>
      </c>
      <c r="Z82" s="70">
        <f t="shared" si="57"/>
        <v>-3169</v>
      </c>
      <c r="AA82" s="70">
        <f t="shared" si="58"/>
        <v>-3936.1773982966224</v>
      </c>
      <c r="AB82" s="70">
        <f t="shared" si="59"/>
        <v>-4685.6610000000001</v>
      </c>
      <c r="AC82" s="70">
        <f t="shared" si="60"/>
        <v>-4735.1103893009349</v>
      </c>
      <c r="AD82" s="70">
        <f t="shared" si="61"/>
        <v>-16525.948787597557</v>
      </c>
      <c r="AE82" s="88">
        <f t="shared" si="62"/>
        <v>-0.12678535707141428</v>
      </c>
      <c r="AF82" s="88">
        <f t="shared" si="63"/>
        <v>-0.15429293944553851</v>
      </c>
      <c r="AG82" s="88">
        <f t="shared" si="64"/>
        <v>-0.17286650932438061</v>
      </c>
      <c r="AH82" s="69">
        <f t="shared" si="65"/>
        <v>-0.16847533529504963</v>
      </c>
      <c r="AI82" s="67">
        <f t="shared" si="66"/>
        <v>-0.15632195719907677</v>
      </c>
      <c r="AJ82" s="4" t="str">
        <f t="shared" si="76"/>
        <v>No</v>
      </c>
      <c r="AK82" s="4" t="str">
        <f t="shared" si="77"/>
        <v>No</v>
      </c>
      <c r="AL82" s="32" t="s">
        <v>176</v>
      </c>
      <c r="AM82" s="50">
        <v>0</v>
      </c>
      <c r="AN82" s="49">
        <v>0</v>
      </c>
      <c r="AO82" s="49">
        <v>0</v>
      </c>
      <c r="AP82" s="49">
        <v>0</v>
      </c>
      <c r="AQ82" s="53">
        <v>0</v>
      </c>
      <c r="AR82" s="53">
        <v>0</v>
      </c>
      <c r="AS82" s="52">
        <v>0</v>
      </c>
      <c r="AT82" s="52">
        <v>0</v>
      </c>
      <c r="AU82" s="63" t="s">
        <v>437</v>
      </c>
      <c r="AV82" s="53">
        <v>0</v>
      </c>
      <c r="AW82" s="53">
        <v>0</v>
      </c>
      <c r="AX82" s="53">
        <v>0</v>
      </c>
      <c r="AY82" s="53">
        <v>0</v>
      </c>
      <c r="AZ82" s="63" t="s">
        <v>437</v>
      </c>
      <c r="BA82" s="53">
        <v>0</v>
      </c>
      <c r="BB82" s="54" t="s">
        <v>227</v>
      </c>
      <c r="BC82" s="54" t="s">
        <v>227</v>
      </c>
      <c r="BD82" s="54" t="s">
        <v>227</v>
      </c>
      <c r="BE82" s="65" t="str">
        <f t="shared" ref="BE82:BE121" si="78">IFERROR(+AZ82/AP82,"")</f>
        <v/>
      </c>
      <c r="BF82" s="54" t="s">
        <v>227</v>
      </c>
      <c r="BG82" s="85" t="str">
        <f t="shared" si="75"/>
        <v>No</v>
      </c>
      <c r="BH82" s="90" t="s">
        <v>165</v>
      </c>
      <c r="BI82" s="90" t="s">
        <v>165</v>
      </c>
      <c r="BJ82" s="90" t="s">
        <v>165</v>
      </c>
      <c r="BK82" s="90" t="s">
        <v>166</v>
      </c>
      <c r="BL82" s="95" t="s">
        <v>461</v>
      </c>
      <c r="BM82" s="60" t="s">
        <v>161</v>
      </c>
    </row>
    <row r="83" spans="1:65" ht="60" x14ac:dyDescent="0.25">
      <c r="C83" s="32" t="s">
        <v>156</v>
      </c>
      <c r="D83" s="56" t="s">
        <v>4</v>
      </c>
      <c r="E83" s="98" t="s">
        <v>45</v>
      </c>
      <c r="F83" s="27" t="s">
        <v>405</v>
      </c>
      <c r="G83" s="27" t="s">
        <v>527</v>
      </c>
      <c r="H83" s="27" t="s">
        <v>406</v>
      </c>
      <c r="I83" s="122" t="s">
        <v>362</v>
      </c>
      <c r="J83" s="32" t="s">
        <v>161</v>
      </c>
      <c r="K83" s="32" t="s">
        <v>161</v>
      </c>
      <c r="L83" s="49" t="s">
        <v>161</v>
      </c>
      <c r="M83" s="49" t="s">
        <v>1</v>
      </c>
      <c r="N83" s="85" t="s">
        <v>158</v>
      </c>
      <c r="O83" s="85" t="s">
        <v>159</v>
      </c>
      <c r="P83" s="86">
        <v>1436</v>
      </c>
      <c r="Q83" s="72">
        <v>1479.8222202169798</v>
      </c>
      <c r="R83" s="72">
        <v>1577.9777738365426</v>
      </c>
      <c r="S83" s="71">
        <v>1648.9504012256646</v>
      </c>
      <c r="T83" s="70">
        <f t="shared" si="55"/>
        <v>6142.7503952791876</v>
      </c>
      <c r="U83" s="87">
        <v>838</v>
      </c>
      <c r="V83" s="72">
        <v>842.32886565600018</v>
      </c>
      <c r="W83" s="70">
        <v>937.17294279099985</v>
      </c>
      <c r="X83" s="72">
        <v>778.92271630899984</v>
      </c>
      <c r="Y83" s="70">
        <f t="shared" si="56"/>
        <v>3396.4245247560002</v>
      </c>
      <c r="Z83" s="70">
        <f t="shared" si="57"/>
        <v>-598</v>
      </c>
      <c r="AA83" s="70">
        <f t="shared" si="58"/>
        <v>-637.49335456097958</v>
      </c>
      <c r="AB83" s="70">
        <f t="shared" si="59"/>
        <v>-640.80483104554276</v>
      </c>
      <c r="AC83" s="70">
        <f t="shared" si="60"/>
        <v>-870.02768491666473</v>
      </c>
      <c r="AD83" s="70">
        <f t="shared" si="61"/>
        <v>-2746.3258705231874</v>
      </c>
      <c r="AE83" s="88">
        <f t="shared" si="62"/>
        <v>-0.41643454038997213</v>
      </c>
      <c r="AF83" s="88">
        <f t="shared" si="63"/>
        <v>-0.43079050027205751</v>
      </c>
      <c r="AG83" s="88">
        <f t="shared" si="64"/>
        <v>-0.40609243150969854</v>
      </c>
      <c r="AH83" s="69">
        <f t="shared" si="65"/>
        <v>-0.52762513916123455</v>
      </c>
      <c r="AI83" s="67">
        <f t="shared" si="66"/>
        <v>-0.44708407371293929</v>
      </c>
      <c r="AJ83" s="4" t="str">
        <f t="shared" si="76"/>
        <v>No</v>
      </c>
      <c r="AK83" s="4" t="str">
        <f t="shared" si="77"/>
        <v>No</v>
      </c>
      <c r="AL83" s="32" t="s">
        <v>176</v>
      </c>
      <c r="AM83" s="50">
        <v>0</v>
      </c>
      <c r="AN83" s="49">
        <v>0</v>
      </c>
      <c r="AO83" s="49">
        <v>0</v>
      </c>
      <c r="AP83" s="49">
        <v>0</v>
      </c>
      <c r="AQ83" s="53">
        <f t="shared" ref="AQ83:AQ121" si="79">SUM(AM83:AP83)</f>
        <v>0</v>
      </c>
      <c r="AR83" s="53">
        <v>0</v>
      </c>
      <c r="AS83" s="52">
        <v>0</v>
      </c>
      <c r="AT83" s="52">
        <v>0</v>
      </c>
      <c r="AU83" s="63" t="s">
        <v>437</v>
      </c>
      <c r="AV83" s="53">
        <f t="shared" ref="AV83:AV121" si="80">SUM(AR83:AU83)</f>
        <v>0</v>
      </c>
      <c r="AW83" s="53">
        <f t="shared" ref="AW83:AW121" si="81">AR83-AM83</f>
        <v>0</v>
      </c>
      <c r="AX83" s="53">
        <f t="shared" ref="AX83:AX121" si="82">AS83-AN83</f>
        <v>0</v>
      </c>
      <c r="AY83" s="53">
        <f t="shared" ref="AY83:AY121" si="83">AT83-AO83</f>
        <v>0</v>
      </c>
      <c r="AZ83" s="63" t="s">
        <v>437</v>
      </c>
      <c r="BA83" s="53">
        <f t="shared" ref="BA83:BA121" si="84">SUM(AW83:AZ83)</f>
        <v>0</v>
      </c>
      <c r="BB83" s="54" t="str">
        <f t="shared" ref="BB83:BB121" si="85">IFERROR(+AW83/AM83,"")</f>
        <v/>
      </c>
      <c r="BC83" s="54" t="str">
        <f t="shared" ref="BC83:BC121" si="86">IFERROR(+AX83/AN83,"")</f>
        <v/>
      </c>
      <c r="BD83" s="54" t="str">
        <f t="shared" ref="BD83:BD121" si="87">IFERROR(+AY83/AO83,"")</f>
        <v/>
      </c>
      <c r="BE83" s="65" t="str">
        <f t="shared" si="78"/>
        <v/>
      </c>
      <c r="BF83" s="54" t="str">
        <f t="shared" ref="BF83:BF121" si="88">IFERROR(+BA83/AQ83,"")</f>
        <v/>
      </c>
      <c r="BG83" s="85" t="str">
        <f t="shared" si="75"/>
        <v>No</v>
      </c>
      <c r="BH83" s="90" t="s">
        <v>165</v>
      </c>
      <c r="BI83" s="90" t="s">
        <v>165</v>
      </c>
      <c r="BJ83" s="90" t="s">
        <v>165</v>
      </c>
      <c r="BK83" s="90" t="s">
        <v>166</v>
      </c>
      <c r="BL83" s="95" t="s">
        <v>461</v>
      </c>
      <c r="BM83" s="60" t="s">
        <v>161</v>
      </c>
    </row>
    <row r="84" spans="1:65" s="11" customFormat="1" ht="168.6" customHeight="1" x14ac:dyDescent="0.25">
      <c r="A84" s="17"/>
      <c r="B84" s="17"/>
      <c r="C84" s="32" t="s">
        <v>156</v>
      </c>
      <c r="D84" s="56" t="s">
        <v>4</v>
      </c>
      <c r="E84" s="98" t="s">
        <v>70</v>
      </c>
      <c r="F84" s="27" t="s">
        <v>407</v>
      </c>
      <c r="G84" s="27" t="s">
        <v>588</v>
      </c>
      <c r="H84" s="27" t="s">
        <v>558</v>
      </c>
      <c r="I84" s="118" t="s">
        <v>386</v>
      </c>
      <c r="J84" s="118" t="s">
        <v>532</v>
      </c>
      <c r="K84" s="32" t="s">
        <v>202</v>
      </c>
      <c r="L84" s="49" t="s">
        <v>228</v>
      </c>
      <c r="M84" s="49" t="s">
        <v>1</v>
      </c>
      <c r="N84" s="85" t="s">
        <v>158</v>
      </c>
      <c r="O84" s="85" t="s">
        <v>159</v>
      </c>
      <c r="P84" s="86">
        <v>13833</v>
      </c>
      <c r="Q84" s="72">
        <v>14286.389371370493</v>
      </c>
      <c r="R84" s="72">
        <v>15818.160344525848</v>
      </c>
      <c r="S84" s="72">
        <v>18839.675384178092</v>
      </c>
      <c r="T84" s="70">
        <f t="shared" si="55"/>
        <v>62777.225100074429</v>
      </c>
      <c r="U84" s="87">
        <v>33981</v>
      </c>
      <c r="V84" s="72">
        <v>29026.295110000017</v>
      </c>
      <c r="W84" s="70">
        <v>35505.670969999999</v>
      </c>
      <c r="X84" s="72">
        <v>28333.426579999992</v>
      </c>
      <c r="Y84" s="70">
        <f t="shared" si="56"/>
        <v>126846.39266000001</v>
      </c>
      <c r="Z84" s="70">
        <f t="shared" si="57"/>
        <v>20148</v>
      </c>
      <c r="AA84" s="70">
        <f t="shared" si="58"/>
        <v>14739.905738629524</v>
      </c>
      <c r="AB84" s="70">
        <f t="shared" si="59"/>
        <v>19687.510625474151</v>
      </c>
      <c r="AC84" s="70">
        <f t="shared" si="60"/>
        <v>9493.7511958219002</v>
      </c>
      <c r="AD84" s="70">
        <f t="shared" si="61"/>
        <v>64069.167559925569</v>
      </c>
      <c r="AE84" s="88">
        <f t="shared" si="62"/>
        <v>1.4565170245066146</v>
      </c>
      <c r="AF84" s="88">
        <f t="shared" si="63"/>
        <v>1.0317446455832895</v>
      </c>
      <c r="AG84" s="88">
        <f t="shared" si="64"/>
        <v>1.2446144302922912</v>
      </c>
      <c r="AH84" s="69">
        <f t="shared" si="65"/>
        <v>0.50392328966532662</v>
      </c>
      <c r="AI84" s="67">
        <f t="shared" si="66"/>
        <v>1.0205797955833764</v>
      </c>
      <c r="AJ84" s="4" t="str">
        <f t="shared" si="76"/>
        <v>No</v>
      </c>
      <c r="AK84" s="4" t="str">
        <f t="shared" si="77"/>
        <v>Yes</v>
      </c>
      <c r="AL84" s="32" t="s">
        <v>229</v>
      </c>
      <c r="AM84" s="50">
        <v>0</v>
      </c>
      <c r="AN84" s="49">
        <v>0</v>
      </c>
      <c r="AO84" s="49">
        <v>0</v>
      </c>
      <c r="AP84" s="49">
        <v>0</v>
      </c>
      <c r="AQ84" s="53">
        <f t="shared" si="79"/>
        <v>0</v>
      </c>
      <c r="AR84" s="53">
        <v>0</v>
      </c>
      <c r="AS84" s="52">
        <v>0</v>
      </c>
      <c r="AT84" s="52">
        <v>0</v>
      </c>
      <c r="AU84" s="63" t="s">
        <v>437</v>
      </c>
      <c r="AV84" s="53">
        <f t="shared" si="80"/>
        <v>0</v>
      </c>
      <c r="AW84" s="53">
        <f t="shared" si="81"/>
        <v>0</v>
      </c>
      <c r="AX84" s="53">
        <f t="shared" si="82"/>
        <v>0</v>
      </c>
      <c r="AY84" s="53">
        <f t="shared" si="83"/>
        <v>0</v>
      </c>
      <c r="AZ84" s="63" t="s">
        <v>437</v>
      </c>
      <c r="BA84" s="53">
        <f t="shared" si="84"/>
        <v>0</v>
      </c>
      <c r="BB84" s="54" t="str">
        <f t="shared" si="85"/>
        <v/>
      </c>
      <c r="BC84" s="54" t="str">
        <f t="shared" si="86"/>
        <v/>
      </c>
      <c r="BD84" s="54" t="str">
        <f t="shared" si="87"/>
        <v/>
      </c>
      <c r="BE84" s="65" t="str">
        <f t="shared" si="78"/>
        <v/>
      </c>
      <c r="BF84" s="54" t="str">
        <f t="shared" si="88"/>
        <v/>
      </c>
      <c r="BG84" s="85" t="str">
        <f t="shared" si="75"/>
        <v>No</v>
      </c>
      <c r="BH84" s="90" t="s">
        <v>184</v>
      </c>
      <c r="BI84" s="90" t="s">
        <v>184</v>
      </c>
      <c r="BJ84" s="90" t="s">
        <v>184</v>
      </c>
      <c r="BK84" s="90" t="s">
        <v>194</v>
      </c>
      <c r="BL84" s="95" t="s">
        <v>500</v>
      </c>
      <c r="BM84" s="1" t="s">
        <v>494</v>
      </c>
    </row>
    <row r="85" spans="1:65" s="11" customFormat="1" ht="126" customHeight="1" x14ac:dyDescent="0.25">
      <c r="A85" s="17"/>
      <c r="B85" s="17"/>
      <c r="C85" s="32" t="s">
        <v>156</v>
      </c>
      <c r="D85" s="56" t="s">
        <v>4</v>
      </c>
      <c r="E85" s="98" t="s">
        <v>71</v>
      </c>
      <c r="F85" s="27" t="s">
        <v>408</v>
      </c>
      <c r="G85" s="27" t="s">
        <v>588</v>
      </c>
      <c r="H85" s="27" t="s">
        <v>559</v>
      </c>
      <c r="I85" s="118" t="s">
        <v>386</v>
      </c>
      <c r="J85" s="118" t="s">
        <v>532</v>
      </c>
      <c r="K85" s="32" t="s">
        <v>202</v>
      </c>
      <c r="L85" s="49" t="s">
        <v>228</v>
      </c>
      <c r="M85" s="49" t="s">
        <v>1</v>
      </c>
      <c r="N85" s="85" t="s">
        <v>158</v>
      </c>
      <c r="O85" s="85" t="s">
        <v>159</v>
      </c>
      <c r="P85" s="86">
        <v>14938</v>
      </c>
      <c r="Q85" s="72">
        <v>15425.33481244024</v>
      </c>
      <c r="R85" s="72">
        <v>16632.87558353004</v>
      </c>
      <c r="S85" s="72">
        <v>40740.876789171882</v>
      </c>
      <c r="T85" s="70">
        <f t="shared" si="55"/>
        <v>87737.087185142154</v>
      </c>
      <c r="U85" s="87">
        <v>41677</v>
      </c>
      <c r="V85" s="72">
        <v>35215.633810000014</v>
      </c>
      <c r="W85" s="70">
        <v>55510.563070000004</v>
      </c>
      <c r="X85" s="72">
        <v>63369.284240000037</v>
      </c>
      <c r="Y85" s="70">
        <f t="shared" si="56"/>
        <v>195772.48112000004</v>
      </c>
      <c r="Z85" s="70">
        <f t="shared" si="57"/>
        <v>26739</v>
      </c>
      <c r="AA85" s="70">
        <f t="shared" si="58"/>
        <v>19790.298997559774</v>
      </c>
      <c r="AB85" s="70">
        <f t="shared" si="59"/>
        <v>38877.687486469964</v>
      </c>
      <c r="AC85" s="70">
        <f t="shared" si="60"/>
        <v>22628.407450828156</v>
      </c>
      <c r="AD85" s="70">
        <f t="shared" si="61"/>
        <v>108035.39393485789</v>
      </c>
      <c r="AE85" s="88">
        <f t="shared" si="62"/>
        <v>1.7899986611326817</v>
      </c>
      <c r="AF85" s="88">
        <f t="shared" si="63"/>
        <v>1.282973707747288</v>
      </c>
      <c r="AG85" s="88">
        <f t="shared" si="64"/>
        <v>2.3374002463510792</v>
      </c>
      <c r="AH85" s="69">
        <f t="shared" si="65"/>
        <v>0.55542269175812975</v>
      </c>
      <c r="AI85" s="67">
        <f t="shared" si="66"/>
        <v>1.2313537798090151</v>
      </c>
      <c r="AJ85" s="4" t="str">
        <f t="shared" si="76"/>
        <v>Yes</v>
      </c>
      <c r="AK85" s="4" t="str">
        <f t="shared" si="77"/>
        <v>Yes</v>
      </c>
      <c r="AL85" s="32" t="s">
        <v>230</v>
      </c>
      <c r="AM85" s="50">
        <v>0</v>
      </c>
      <c r="AN85" s="49">
        <v>0</v>
      </c>
      <c r="AO85" s="49">
        <v>0</v>
      </c>
      <c r="AP85" s="49">
        <v>0</v>
      </c>
      <c r="AQ85" s="53">
        <f t="shared" si="79"/>
        <v>0</v>
      </c>
      <c r="AR85" s="53">
        <v>0</v>
      </c>
      <c r="AS85" s="52">
        <v>0</v>
      </c>
      <c r="AT85" s="52">
        <v>0</v>
      </c>
      <c r="AU85" s="63" t="s">
        <v>437</v>
      </c>
      <c r="AV85" s="53">
        <f t="shared" si="80"/>
        <v>0</v>
      </c>
      <c r="AW85" s="53">
        <f t="shared" si="81"/>
        <v>0</v>
      </c>
      <c r="AX85" s="53">
        <f t="shared" si="82"/>
        <v>0</v>
      </c>
      <c r="AY85" s="53">
        <f t="shared" si="83"/>
        <v>0</v>
      </c>
      <c r="AZ85" s="63" t="s">
        <v>437</v>
      </c>
      <c r="BA85" s="53">
        <f t="shared" si="84"/>
        <v>0</v>
      </c>
      <c r="BB85" s="54" t="str">
        <f t="shared" si="85"/>
        <v/>
      </c>
      <c r="BC85" s="54" t="str">
        <f t="shared" si="86"/>
        <v/>
      </c>
      <c r="BD85" s="54" t="str">
        <f t="shared" si="87"/>
        <v/>
      </c>
      <c r="BE85" s="65" t="str">
        <f t="shared" si="78"/>
        <v/>
      </c>
      <c r="BF85" s="54" t="str">
        <f t="shared" si="88"/>
        <v/>
      </c>
      <c r="BG85" s="85" t="str">
        <f t="shared" si="75"/>
        <v>No</v>
      </c>
      <c r="BH85" s="90" t="s">
        <v>184</v>
      </c>
      <c r="BI85" s="90" t="s">
        <v>184</v>
      </c>
      <c r="BJ85" s="90" t="s">
        <v>184</v>
      </c>
      <c r="BK85" s="90" t="s">
        <v>194</v>
      </c>
      <c r="BL85" s="95" t="s">
        <v>501</v>
      </c>
      <c r="BM85" s="132" t="s">
        <v>495</v>
      </c>
    </row>
    <row r="86" spans="1:65" ht="60" x14ac:dyDescent="0.25">
      <c r="C86" s="32" t="s">
        <v>156</v>
      </c>
      <c r="D86" s="56" t="s">
        <v>4</v>
      </c>
      <c r="E86" s="98" t="s">
        <v>48</v>
      </c>
      <c r="F86" s="27" t="s">
        <v>409</v>
      </c>
      <c r="G86" s="27" t="s">
        <v>381</v>
      </c>
      <c r="H86" s="27" t="s">
        <v>410</v>
      </c>
      <c r="I86" s="118" t="s">
        <v>383</v>
      </c>
      <c r="J86" s="32" t="s">
        <v>161</v>
      </c>
      <c r="K86" s="32" t="s">
        <v>161</v>
      </c>
      <c r="L86" s="49" t="s">
        <v>161</v>
      </c>
      <c r="M86" s="49" t="s">
        <v>1</v>
      </c>
      <c r="N86" s="85" t="s">
        <v>158</v>
      </c>
      <c r="O86" s="85" t="s">
        <v>159</v>
      </c>
      <c r="P86" s="86">
        <v>655</v>
      </c>
      <c r="Q86" s="72">
        <v>673.97032638554913</v>
      </c>
      <c r="R86" s="72">
        <v>718.26665622989105</v>
      </c>
      <c r="S86" s="72">
        <v>749.65627719721397</v>
      </c>
      <c r="T86" s="70">
        <f t="shared" si="55"/>
        <v>2796.8932598126539</v>
      </c>
      <c r="U86" s="87">
        <v>531</v>
      </c>
      <c r="V86" s="72">
        <v>424.278214399999</v>
      </c>
      <c r="W86" s="70">
        <v>481.02375639999997</v>
      </c>
      <c r="X86" s="72">
        <v>536.22659420000002</v>
      </c>
      <c r="Y86" s="70">
        <f t="shared" si="56"/>
        <v>1972.5285649999992</v>
      </c>
      <c r="Z86" s="70">
        <f t="shared" si="57"/>
        <v>-124</v>
      </c>
      <c r="AA86" s="70">
        <f t="shared" si="58"/>
        <v>-249.69211198555013</v>
      </c>
      <c r="AB86" s="70">
        <f t="shared" si="59"/>
        <v>-237.24289982989109</v>
      </c>
      <c r="AC86" s="70">
        <f t="shared" si="60"/>
        <v>-213.42968299721394</v>
      </c>
      <c r="AD86" s="70">
        <f t="shared" si="61"/>
        <v>-824.3646948126551</v>
      </c>
      <c r="AE86" s="88">
        <f t="shared" si="62"/>
        <v>-0.18931297709923664</v>
      </c>
      <c r="AF86" s="88">
        <f t="shared" si="63"/>
        <v>-0.37047938493765692</v>
      </c>
      <c r="AG86" s="88">
        <f t="shared" si="64"/>
        <v>-0.33029919706304489</v>
      </c>
      <c r="AH86" s="69">
        <f t="shared" si="65"/>
        <v>-0.28470338939223805</v>
      </c>
      <c r="AI86" s="67">
        <f t="shared" si="66"/>
        <v>-0.29474299454240671</v>
      </c>
      <c r="AJ86" s="4" t="str">
        <f t="shared" si="76"/>
        <v>No</v>
      </c>
      <c r="AK86" s="4" t="str">
        <f t="shared" si="77"/>
        <v>No</v>
      </c>
      <c r="AL86" s="32" t="s">
        <v>176</v>
      </c>
      <c r="AM86" s="50">
        <v>0</v>
      </c>
      <c r="AN86" s="49">
        <v>0</v>
      </c>
      <c r="AO86" s="49">
        <v>0</v>
      </c>
      <c r="AP86" s="49">
        <v>0</v>
      </c>
      <c r="AQ86" s="53">
        <f t="shared" si="79"/>
        <v>0</v>
      </c>
      <c r="AR86" s="53">
        <v>0</v>
      </c>
      <c r="AS86" s="52">
        <v>0</v>
      </c>
      <c r="AT86" s="52">
        <v>0</v>
      </c>
      <c r="AU86" s="63" t="s">
        <v>437</v>
      </c>
      <c r="AV86" s="53">
        <f t="shared" si="80"/>
        <v>0</v>
      </c>
      <c r="AW86" s="53">
        <f t="shared" si="81"/>
        <v>0</v>
      </c>
      <c r="AX86" s="53">
        <f t="shared" si="82"/>
        <v>0</v>
      </c>
      <c r="AY86" s="53">
        <f t="shared" si="83"/>
        <v>0</v>
      </c>
      <c r="AZ86" s="63" t="s">
        <v>437</v>
      </c>
      <c r="BA86" s="53">
        <f t="shared" si="84"/>
        <v>0</v>
      </c>
      <c r="BB86" s="54" t="str">
        <f t="shared" si="85"/>
        <v/>
      </c>
      <c r="BC86" s="54" t="str">
        <f t="shared" si="86"/>
        <v/>
      </c>
      <c r="BD86" s="54" t="str">
        <f t="shared" si="87"/>
        <v/>
      </c>
      <c r="BE86" s="65" t="str">
        <f t="shared" si="78"/>
        <v/>
      </c>
      <c r="BF86" s="54" t="str">
        <f t="shared" si="88"/>
        <v/>
      </c>
      <c r="BG86" s="85" t="str">
        <f t="shared" si="75"/>
        <v>No</v>
      </c>
      <c r="BH86" s="90" t="s">
        <v>165</v>
      </c>
      <c r="BI86" s="90" t="s">
        <v>165</v>
      </c>
      <c r="BJ86" s="90" t="s">
        <v>165</v>
      </c>
      <c r="BK86" s="90" t="s">
        <v>166</v>
      </c>
      <c r="BL86" s="95" t="s">
        <v>461</v>
      </c>
      <c r="BM86" s="60" t="s">
        <v>161</v>
      </c>
    </row>
    <row r="87" spans="1:65" ht="90" x14ac:dyDescent="0.25">
      <c r="C87" s="32" t="s">
        <v>156</v>
      </c>
      <c r="D87" s="56" t="s">
        <v>2</v>
      </c>
      <c r="E87" s="98" t="s">
        <v>72</v>
      </c>
      <c r="F87" s="27" t="s">
        <v>356</v>
      </c>
      <c r="G87" s="27" t="s">
        <v>357</v>
      </c>
      <c r="H87" s="27" t="s">
        <v>580</v>
      </c>
      <c r="I87" s="119" t="s">
        <v>294</v>
      </c>
      <c r="J87" s="85" t="s">
        <v>161</v>
      </c>
      <c r="K87" s="85" t="s">
        <v>161</v>
      </c>
      <c r="L87" s="49" t="s">
        <v>161</v>
      </c>
      <c r="M87" s="49" t="s">
        <v>1</v>
      </c>
      <c r="N87" s="85" t="s">
        <v>158</v>
      </c>
      <c r="O87" s="85" t="s">
        <v>159</v>
      </c>
      <c r="P87" s="86">
        <v>3318</v>
      </c>
      <c r="Q87" s="72">
        <v>3420.3416480879191</v>
      </c>
      <c r="R87" s="72">
        <v>3664.091109664369</v>
      </c>
      <c r="S87" s="72">
        <v>3818.5500807967464</v>
      </c>
      <c r="T87" s="70">
        <f t="shared" si="55"/>
        <v>14220.982838549033</v>
      </c>
      <c r="U87" s="87">
        <v>2703</v>
      </c>
      <c r="V87" s="72">
        <v>2184.3350299999988</v>
      </c>
      <c r="W87" s="70">
        <v>2109.2944899999998</v>
      </c>
      <c r="X87" s="72">
        <v>1757.1873399999999</v>
      </c>
      <c r="Y87" s="70">
        <f t="shared" si="56"/>
        <v>8753.816859999999</v>
      </c>
      <c r="Z87" s="70">
        <f t="shared" si="57"/>
        <v>-615</v>
      </c>
      <c r="AA87" s="70">
        <f t="shared" si="58"/>
        <v>-1236.0066180879203</v>
      </c>
      <c r="AB87" s="70">
        <f t="shared" si="59"/>
        <v>-1554.7966196643692</v>
      </c>
      <c r="AC87" s="70">
        <f t="shared" si="60"/>
        <v>-2061.3627407967465</v>
      </c>
      <c r="AD87" s="70">
        <f t="shared" si="61"/>
        <v>-5467.1659785490356</v>
      </c>
      <c r="AE87" s="88">
        <f t="shared" si="62"/>
        <v>-0.18535262206148281</v>
      </c>
      <c r="AF87" s="88">
        <f t="shared" si="63"/>
        <v>-0.36136934413522337</v>
      </c>
      <c r="AG87" s="88">
        <f t="shared" si="64"/>
        <v>-0.42433350403418019</v>
      </c>
      <c r="AH87" s="69">
        <f t="shared" si="65"/>
        <v>-0.53982865149869663</v>
      </c>
      <c r="AI87" s="67">
        <f t="shared" si="66"/>
        <v>-0.3844436098839179</v>
      </c>
      <c r="AJ87" s="4" t="str">
        <f t="shared" si="76"/>
        <v>No</v>
      </c>
      <c r="AK87" s="4" t="str">
        <f t="shared" si="77"/>
        <v>No</v>
      </c>
      <c r="AL87" s="1" t="s">
        <v>231</v>
      </c>
      <c r="AM87" s="50">
        <v>0</v>
      </c>
      <c r="AN87" s="49">
        <v>0</v>
      </c>
      <c r="AO87" s="49">
        <v>0</v>
      </c>
      <c r="AP87" s="49">
        <v>0</v>
      </c>
      <c r="AQ87" s="53">
        <f t="shared" si="79"/>
        <v>0</v>
      </c>
      <c r="AR87" s="53">
        <v>0</v>
      </c>
      <c r="AS87" s="52">
        <v>0</v>
      </c>
      <c r="AT87" s="52">
        <v>0</v>
      </c>
      <c r="AU87" s="63" t="s">
        <v>437</v>
      </c>
      <c r="AV87" s="53">
        <f t="shared" si="80"/>
        <v>0</v>
      </c>
      <c r="AW87" s="53">
        <f t="shared" si="81"/>
        <v>0</v>
      </c>
      <c r="AX87" s="53">
        <f t="shared" si="82"/>
        <v>0</v>
      </c>
      <c r="AY87" s="53">
        <f t="shared" si="83"/>
        <v>0</v>
      </c>
      <c r="AZ87" s="63" t="s">
        <v>437</v>
      </c>
      <c r="BA87" s="53">
        <f t="shared" si="84"/>
        <v>0</v>
      </c>
      <c r="BB87" s="54" t="str">
        <f t="shared" si="85"/>
        <v/>
      </c>
      <c r="BC87" s="54" t="str">
        <f t="shared" si="86"/>
        <v/>
      </c>
      <c r="BD87" s="54" t="str">
        <f t="shared" si="87"/>
        <v/>
      </c>
      <c r="BE87" s="65" t="str">
        <f t="shared" si="78"/>
        <v/>
      </c>
      <c r="BF87" s="54" t="str">
        <f t="shared" si="88"/>
        <v/>
      </c>
      <c r="BG87" s="85" t="str">
        <f t="shared" si="75"/>
        <v>No</v>
      </c>
      <c r="BH87" s="85" t="s">
        <v>165</v>
      </c>
      <c r="BI87" s="85" t="s">
        <v>165</v>
      </c>
      <c r="BJ87" s="85" t="s">
        <v>177</v>
      </c>
      <c r="BK87" s="85" t="s">
        <v>166</v>
      </c>
      <c r="BL87" s="32" t="s">
        <v>451</v>
      </c>
      <c r="BM87" s="95" t="s">
        <v>161</v>
      </c>
    </row>
    <row r="88" spans="1:65" ht="45" x14ac:dyDescent="0.25">
      <c r="C88" s="32" t="s">
        <v>156</v>
      </c>
      <c r="D88" s="3" t="s">
        <v>5</v>
      </c>
      <c r="E88" s="26" t="s">
        <v>73</v>
      </c>
      <c r="F88" s="27" t="s">
        <v>299</v>
      </c>
      <c r="G88" s="27" t="s">
        <v>525</v>
      </c>
      <c r="H88" s="27" t="s">
        <v>300</v>
      </c>
      <c r="I88" s="120" t="s">
        <v>297</v>
      </c>
      <c r="J88" s="32" t="s">
        <v>161</v>
      </c>
      <c r="K88" s="1" t="s">
        <v>161</v>
      </c>
      <c r="L88" s="131" t="s">
        <v>161</v>
      </c>
      <c r="M88" s="4" t="s">
        <v>1</v>
      </c>
      <c r="N88" s="2" t="s">
        <v>158</v>
      </c>
      <c r="O88" s="2" t="s">
        <v>159</v>
      </c>
      <c r="P88" s="5">
        <v>4813</v>
      </c>
      <c r="Q88" s="28">
        <v>4948.1933240066201</v>
      </c>
      <c r="R88" s="28">
        <v>5406.5289135808234</v>
      </c>
      <c r="S88" s="28">
        <v>5523.6662388452587</v>
      </c>
      <c r="T88" s="29">
        <f t="shared" si="55"/>
        <v>20691.388476432701</v>
      </c>
      <c r="U88" s="6">
        <v>6559</v>
      </c>
      <c r="V88" s="28">
        <v>6251.8209800000013</v>
      </c>
      <c r="W88" s="29">
        <v>2640.2664400000003</v>
      </c>
      <c r="X88" s="28">
        <v>1037.8365700000004</v>
      </c>
      <c r="Y88" s="29">
        <f t="shared" si="56"/>
        <v>16488.923989999999</v>
      </c>
      <c r="Z88" s="29">
        <f t="shared" si="57"/>
        <v>1746</v>
      </c>
      <c r="AA88" s="29">
        <f t="shared" si="58"/>
        <v>1303.6276559933813</v>
      </c>
      <c r="AB88" s="29">
        <f t="shared" si="59"/>
        <v>-2766.2624735808231</v>
      </c>
      <c r="AC88" s="104">
        <f t="shared" si="60"/>
        <v>-4485.8296688452583</v>
      </c>
      <c r="AD88" s="29">
        <f t="shared" si="61"/>
        <v>-4202.4644864327001</v>
      </c>
      <c r="AE88" s="30">
        <f t="shared" si="62"/>
        <v>0.36276750467483898</v>
      </c>
      <c r="AF88" s="30">
        <f t="shared" si="63"/>
        <v>0.26345527966110588</v>
      </c>
      <c r="AG88" s="30">
        <f t="shared" si="64"/>
        <v>-0.51165221120563409</v>
      </c>
      <c r="AH88" s="69">
        <f t="shared" si="65"/>
        <v>-0.81211091960962445</v>
      </c>
      <c r="AI88" s="67">
        <f t="shared" si="66"/>
        <v>-0.20310210168927367</v>
      </c>
      <c r="AJ88" s="4" t="str">
        <f t="shared" si="76"/>
        <v>No</v>
      </c>
      <c r="AK88" s="4" t="str">
        <f t="shared" si="77"/>
        <v>No</v>
      </c>
      <c r="AL88" s="1" t="s">
        <v>232</v>
      </c>
      <c r="AM88" s="50">
        <v>0</v>
      </c>
      <c r="AN88" s="49">
        <v>0</v>
      </c>
      <c r="AO88" s="49">
        <v>0</v>
      </c>
      <c r="AP88" s="49">
        <v>0</v>
      </c>
      <c r="AQ88" s="53">
        <f t="shared" si="79"/>
        <v>0</v>
      </c>
      <c r="AR88" s="53">
        <v>0</v>
      </c>
      <c r="AS88" s="52">
        <v>0</v>
      </c>
      <c r="AT88" s="52">
        <v>0</v>
      </c>
      <c r="AU88" s="63" t="s">
        <v>437</v>
      </c>
      <c r="AV88" s="53">
        <f t="shared" si="80"/>
        <v>0</v>
      </c>
      <c r="AW88" s="53">
        <f t="shared" si="81"/>
        <v>0</v>
      </c>
      <c r="AX88" s="53">
        <f t="shared" si="82"/>
        <v>0</v>
      </c>
      <c r="AY88" s="53">
        <f t="shared" si="83"/>
        <v>0</v>
      </c>
      <c r="AZ88" s="63" t="s">
        <v>437</v>
      </c>
      <c r="BA88" s="53">
        <f t="shared" si="84"/>
        <v>0</v>
      </c>
      <c r="BB88" s="54" t="str">
        <f t="shared" si="85"/>
        <v/>
      </c>
      <c r="BC88" s="54" t="str">
        <f t="shared" si="86"/>
        <v/>
      </c>
      <c r="BD88" s="54" t="str">
        <f t="shared" si="87"/>
        <v/>
      </c>
      <c r="BE88" s="65" t="str">
        <f t="shared" si="78"/>
        <v/>
      </c>
      <c r="BF88" s="54" t="str">
        <f t="shared" si="88"/>
        <v/>
      </c>
      <c r="BG88" s="85" t="str">
        <f t="shared" si="75"/>
        <v>No</v>
      </c>
      <c r="BH88" s="90" t="s">
        <v>165</v>
      </c>
      <c r="BI88" s="90" t="s">
        <v>165</v>
      </c>
      <c r="BJ88" s="90" t="s">
        <v>165</v>
      </c>
      <c r="BK88" s="90" t="s">
        <v>166</v>
      </c>
      <c r="BL88" s="95" t="s">
        <v>459</v>
      </c>
      <c r="BM88" s="95" t="s">
        <v>161</v>
      </c>
    </row>
    <row r="89" spans="1:65" ht="75" x14ac:dyDescent="0.25">
      <c r="C89" s="32" t="s">
        <v>156</v>
      </c>
      <c r="D89" s="56" t="s">
        <v>4</v>
      </c>
      <c r="E89" s="129" t="s">
        <v>74</v>
      </c>
      <c r="F89" s="27" t="s">
        <v>412</v>
      </c>
      <c r="G89" s="27" t="s">
        <v>381</v>
      </c>
      <c r="H89" s="27" t="s">
        <v>411</v>
      </c>
      <c r="I89" s="122" t="s">
        <v>383</v>
      </c>
      <c r="J89" s="32" t="s">
        <v>161</v>
      </c>
      <c r="K89" s="32" t="s">
        <v>161</v>
      </c>
      <c r="L89" s="133" t="s">
        <v>162</v>
      </c>
      <c r="M89" s="49" t="s">
        <v>155</v>
      </c>
      <c r="N89" s="85" t="s">
        <v>158</v>
      </c>
      <c r="O89" s="85" t="s">
        <v>159</v>
      </c>
      <c r="P89" s="86">
        <v>15680</v>
      </c>
      <c r="Q89" s="72">
        <v>16178.050490065516</v>
      </c>
      <c r="R89" s="72">
        <v>17524.774421978545</v>
      </c>
      <c r="S89" s="72">
        <v>18156.945702320023</v>
      </c>
      <c r="T89" s="70">
        <f t="shared" si="55"/>
        <v>67539.770614364083</v>
      </c>
      <c r="U89" s="87">
        <v>7700</v>
      </c>
      <c r="V89" s="72">
        <v>10550.696709999997</v>
      </c>
      <c r="W89" s="70">
        <v>15559.465720000007</v>
      </c>
      <c r="X89" s="72">
        <v>15545.039530000004</v>
      </c>
      <c r="Y89" s="70">
        <f t="shared" si="56"/>
        <v>49355.201960000006</v>
      </c>
      <c r="Z89" s="70">
        <f t="shared" si="57"/>
        <v>-7980</v>
      </c>
      <c r="AA89" s="70">
        <f t="shared" si="58"/>
        <v>-5627.3537800655195</v>
      </c>
      <c r="AB89" s="70">
        <f t="shared" si="59"/>
        <v>-1965.308701978538</v>
      </c>
      <c r="AC89" s="70">
        <f t="shared" si="60"/>
        <v>-2611.9061723200193</v>
      </c>
      <c r="AD89" s="70">
        <f t="shared" si="61"/>
        <v>-18184.568654364077</v>
      </c>
      <c r="AE89" s="88">
        <f t="shared" si="62"/>
        <v>-0.5089285714285714</v>
      </c>
      <c r="AF89" s="88">
        <f t="shared" si="63"/>
        <v>-0.34783880687732543</v>
      </c>
      <c r="AG89" s="88">
        <f t="shared" si="64"/>
        <v>-0.11214459339994488</v>
      </c>
      <c r="AH89" s="69">
        <f t="shared" si="65"/>
        <v>-0.14385162654235839</v>
      </c>
      <c r="AI89" s="67">
        <f t="shared" si="66"/>
        <v>-0.26924238102900305</v>
      </c>
      <c r="AJ89" s="4" t="str">
        <f t="shared" si="76"/>
        <v>No</v>
      </c>
      <c r="AK89" s="4" t="str">
        <f t="shared" si="77"/>
        <v>No</v>
      </c>
      <c r="AL89" s="32">
        <v>0</v>
      </c>
      <c r="AM89" s="50">
        <v>0</v>
      </c>
      <c r="AN89" s="49">
        <v>0</v>
      </c>
      <c r="AO89" s="49">
        <v>0</v>
      </c>
      <c r="AP89" s="49">
        <v>0</v>
      </c>
      <c r="AQ89" s="53">
        <f t="shared" si="79"/>
        <v>0</v>
      </c>
      <c r="AR89" s="53">
        <v>0</v>
      </c>
      <c r="AS89" s="52">
        <v>0</v>
      </c>
      <c r="AT89" s="52">
        <v>0</v>
      </c>
      <c r="AU89" s="63" t="s">
        <v>437</v>
      </c>
      <c r="AV89" s="53">
        <f t="shared" si="80"/>
        <v>0</v>
      </c>
      <c r="AW89" s="53">
        <f t="shared" si="81"/>
        <v>0</v>
      </c>
      <c r="AX89" s="53">
        <f t="shared" si="82"/>
        <v>0</v>
      </c>
      <c r="AY89" s="53">
        <f t="shared" si="83"/>
        <v>0</v>
      </c>
      <c r="AZ89" s="63" t="s">
        <v>437</v>
      </c>
      <c r="BA89" s="53">
        <f t="shared" si="84"/>
        <v>0</v>
      </c>
      <c r="BB89" s="54" t="str">
        <f t="shared" si="85"/>
        <v/>
      </c>
      <c r="BC89" s="54" t="str">
        <f t="shared" si="86"/>
        <v/>
      </c>
      <c r="BD89" s="54" t="str">
        <f t="shared" si="87"/>
        <v/>
      </c>
      <c r="BE89" s="65" t="str">
        <f t="shared" si="78"/>
        <v/>
      </c>
      <c r="BF89" s="54" t="str">
        <f t="shared" si="88"/>
        <v/>
      </c>
      <c r="BG89" s="85" t="str">
        <f t="shared" si="75"/>
        <v>No</v>
      </c>
      <c r="BH89" s="89" t="s">
        <v>161</v>
      </c>
      <c r="BI89" s="89" t="s">
        <v>161</v>
      </c>
      <c r="BJ89" s="89" t="s">
        <v>161</v>
      </c>
      <c r="BK89" s="89" t="s">
        <v>161</v>
      </c>
      <c r="BL89" s="89" t="s">
        <v>161</v>
      </c>
      <c r="BM89" s="60" t="s">
        <v>161</v>
      </c>
    </row>
    <row r="90" spans="1:65" ht="75" x14ac:dyDescent="0.25">
      <c r="C90" s="32" t="s">
        <v>156</v>
      </c>
      <c r="D90" s="56" t="s">
        <v>4</v>
      </c>
      <c r="E90" s="129" t="s">
        <v>74</v>
      </c>
      <c r="F90" s="27" t="s">
        <v>412</v>
      </c>
      <c r="G90" s="27" t="s">
        <v>381</v>
      </c>
      <c r="H90" s="27" t="s">
        <v>411</v>
      </c>
      <c r="I90" s="122" t="s">
        <v>383</v>
      </c>
      <c r="J90" s="32" t="s">
        <v>161</v>
      </c>
      <c r="K90" s="32" t="s">
        <v>197</v>
      </c>
      <c r="L90" s="133" t="s">
        <v>233</v>
      </c>
      <c r="M90" s="49" t="s">
        <v>155</v>
      </c>
      <c r="N90" s="85" t="s">
        <v>158</v>
      </c>
      <c r="O90" s="85" t="s">
        <v>159</v>
      </c>
      <c r="P90" s="86">
        <v>2266</v>
      </c>
      <c r="Q90" s="72">
        <v>2337.9759190362538</v>
      </c>
      <c r="R90" s="72">
        <v>2532.5981403190931</v>
      </c>
      <c r="S90" s="72">
        <v>2623.956566419462</v>
      </c>
      <c r="T90" s="70">
        <f t="shared" si="55"/>
        <v>9760.5306257748089</v>
      </c>
      <c r="U90" s="87">
        <v>0</v>
      </c>
      <c r="V90" s="72">
        <v>0</v>
      </c>
      <c r="W90" s="72">
        <v>0</v>
      </c>
      <c r="X90" s="72">
        <v>0</v>
      </c>
      <c r="Y90" s="70">
        <f t="shared" si="56"/>
        <v>0</v>
      </c>
      <c r="Z90" s="70">
        <f t="shared" si="57"/>
        <v>-2266</v>
      </c>
      <c r="AA90" s="70">
        <f t="shared" si="58"/>
        <v>-2337.9759190362538</v>
      </c>
      <c r="AB90" s="70">
        <f t="shared" si="59"/>
        <v>-2532.5981403190931</v>
      </c>
      <c r="AC90" s="70">
        <f t="shared" si="60"/>
        <v>-2623.956566419462</v>
      </c>
      <c r="AD90" s="70">
        <f t="shared" si="61"/>
        <v>-9760.5306257748089</v>
      </c>
      <c r="AE90" s="88">
        <f t="shared" si="62"/>
        <v>-1</v>
      </c>
      <c r="AF90" s="88">
        <f t="shared" si="63"/>
        <v>-1</v>
      </c>
      <c r="AG90" s="88">
        <f t="shared" si="64"/>
        <v>-1</v>
      </c>
      <c r="AH90" s="69">
        <f t="shared" si="65"/>
        <v>-1</v>
      </c>
      <c r="AI90" s="67">
        <f t="shared" si="66"/>
        <v>-1</v>
      </c>
      <c r="AJ90" s="4" t="str">
        <f t="shared" si="76"/>
        <v>No</v>
      </c>
      <c r="AK90" s="4" t="str">
        <f t="shared" si="77"/>
        <v>No</v>
      </c>
      <c r="AL90" s="32">
        <v>0</v>
      </c>
      <c r="AM90" s="50">
        <v>0</v>
      </c>
      <c r="AN90" s="49">
        <v>0</v>
      </c>
      <c r="AO90" s="49">
        <v>0</v>
      </c>
      <c r="AP90" s="49">
        <v>0</v>
      </c>
      <c r="AQ90" s="53">
        <f t="shared" si="79"/>
        <v>0</v>
      </c>
      <c r="AR90" s="53">
        <v>0</v>
      </c>
      <c r="AS90" s="52">
        <v>0</v>
      </c>
      <c r="AT90" s="52">
        <v>0</v>
      </c>
      <c r="AU90" s="63" t="s">
        <v>437</v>
      </c>
      <c r="AV90" s="53">
        <f t="shared" si="80"/>
        <v>0</v>
      </c>
      <c r="AW90" s="53">
        <f t="shared" si="81"/>
        <v>0</v>
      </c>
      <c r="AX90" s="53">
        <f t="shared" si="82"/>
        <v>0</v>
      </c>
      <c r="AY90" s="53">
        <f t="shared" si="83"/>
        <v>0</v>
      </c>
      <c r="AZ90" s="63" t="s">
        <v>437</v>
      </c>
      <c r="BA90" s="53">
        <f t="shared" si="84"/>
        <v>0</v>
      </c>
      <c r="BB90" s="54" t="str">
        <f t="shared" si="85"/>
        <v/>
      </c>
      <c r="BC90" s="54" t="str">
        <f t="shared" si="86"/>
        <v/>
      </c>
      <c r="BD90" s="54" t="str">
        <f t="shared" si="87"/>
        <v/>
      </c>
      <c r="BE90" s="65" t="str">
        <f t="shared" si="78"/>
        <v/>
      </c>
      <c r="BF90" s="54" t="str">
        <f t="shared" si="88"/>
        <v/>
      </c>
      <c r="BG90" s="85" t="str">
        <f t="shared" si="75"/>
        <v>No</v>
      </c>
      <c r="BH90" s="89" t="s">
        <v>161</v>
      </c>
      <c r="BI90" s="89" t="s">
        <v>161</v>
      </c>
      <c r="BJ90" s="89" t="s">
        <v>161</v>
      </c>
      <c r="BK90" s="89" t="s">
        <v>161</v>
      </c>
      <c r="BL90" s="89" t="s">
        <v>161</v>
      </c>
      <c r="BM90" s="60" t="s">
        <v>161</v>
      </c>
    </row>
    <row r="91" spans="1:65" ht="105" x14ac:dyDescent="0.25">
      <c r="C91" s="32" t="s">
        <v>156</v>
      </c>
      <c r="D91" s="56" t="s">
        <v>4</v>
      </c>
      <c r="E91" s="98" t="s">
        <v>74</v>
      </c>
      <c r="F91" s="27" t="s">
        <v>412</v>
      </c>
      <c r="G91" s="27" t="s">
        <v>381</v>
      </c>
      <c r="H91" s="27" t="s">
        <v>411</v>
      </c>
      <c r="I91" s="122" t="s">
        <v>383</v>
      </c>
      <c r="J91" s="32" t="s">
        <v>161</v>
      </c>
      <c r="K91" s="32" t="s">
        <v>161</v>
      </c>
      <c r="L91" s="49" t="s">
        <v>8</v>
      </c>
      <c r="M91" s="49" t="s">
        <v>1</v>
      </c>
      <c r="N91" s="85" t="s">
        <v>158</v>
      </c>
      <c r="O91" s="85" t="s">
        <v>159</v>
      </c>
      <c r="P91" s="86">
        <v>17946</v>
      </c>
      <c r="Q91" s="72">
        <v>18516.026409101771</v>
      </c>
      <c r="R91" s="72" t="s">
        <v>113</v>
      </c>
      <c r="S91" s="72">
        <v>20780.902488573163</v>
      </c>
      <c r="T91" s="70">
        <f t="shared" si="55"/>
        <v>57242.928897674938</v>
      </c>
      <c r="U91" s="87">
        <v>7700</v>
      </c>
      <c r="V91" s="72">
        <v>10550.696709999997</v>
      </c>
      <c r="W91" s="70">
        <v>15559.465720000007</v>
      </c>
      <c r="X91" s="72">
        <v>15545.039530000004</v>
      </c>
      <c r="Y91" s="70">
        <f t="shared" si="56"/>
        <v>49355.201960000006</v>
      </c>
      <c r="Z91" s="70">
        <f t="shared" si="57"/>
        <v>-10246</v>
      </c>
      <c r="AA91" s="70">
        <f t="shared" si="58"/>
        <v>-7965.3296991017742</v>
      </c>
      <c r="AB91" s="70" t="str">
        <f t="shared" si="59"/>
        <v/>
      </c>
      <c r="AC91" s="70">
        <f t="shared" si="60"/>
        <v>-5235.8629585731596</v>
      </c>
      <c r="AD91" s="70">
        <f t="shared" si="61"/>
        <v>-23447.192657674932</v>
      </c>
      <c r="AE91" s="88">
        <f t="shared" si="62"/>
        <v>-0.57093502730413459</v>
      </c>
      <c r="AF91" s="88">
        <f t="shared" si="63"/>
        <v>-0.43018569552192487</v>
      </c>
      <c r="AG91" s="88" t="str">
        <f t="shared" si="64"/>
        <v/>
      </c>
      <c r="AH91" s="69">
        <f t="shared" si="65"/>
        <v>-0.25195551355155121</v>
      </c>
      <c r="AI91" s="67">
        <f t="shared" si="66"/>
        <v>-0.40960854221118126</v>
      </c>
      <c r="AJ91" s="4" t="str">
        <f t="shared" si="76"/>
        <v>No</v>
      </c>
      <c r="AK91" s="4" t="str">
        <f t="shared" si="77"/>
        <v>Yes</v>
      </c>
      <c r="AL91" s="32" t="s">
        <v>176</v>
      </c>
      <c r="AM91" s="50">
        <v>0</v>
      </c>
      <c r="AN91" s="49">
        <v>0</v>
      </c>
      <c r="AO91" s="49">
        <v>0</v>
      </c>
      <c r="AP91" s="49">
        <v>0</v>
      </c>
      <c r="AQ91" s="53">
        <f t="shared" si="79"/>
        <v>0</v>
      </c>
      <c r="AR91" s="53">
        <v>0</v>
      </c>
      <c r="AS91" s="52">
        <v>0</v>
      </c>
      <c r="AT91" s="52">
        <v>0</v>
      </c>
      <c r="AU91" s="63" t="s">
        <v>437</v>
      </c>
      <c r="AV91" s="53">
        <f t="shared" si="80"/>
        <v>0</v>
      </c>
      <c r="AW91" s="53">
        <f t="shared" si="81"/>
        <v>0</v>
      </c>
      <c r="AX91" s="53">
        <f t="shared" si="82"/>
        <v>0</v>
      </c>
      <c r="AY91" s="53">
        <f t="shared" si="83"/>
        <v>0</v>
      </c>
      <c r="AZ91" s="63" t="s">
        <v>437</v>
      </c>
      <c r="BA91" s="53">
        <f t="shared" si="84"/>
        <v>0</v>
      </c>
      <c r="BB91" s="54" t="str">
        <f t="shared" si="85"/>
        <v/>
      </c>
      <c r="BC91" s="54" t="str">
        <f t="shared" si="86"/>
        <v/>
      </c>
      <c r="BD91" s="54" t="str">
        <f t="shared" si="87"/>
        <v/>
      </c>
      <c r="BE91" s="65" t="str">
        <f t="shared" si="78"/>
        <v/>
      </c>
      <c r="BF91" s="54" t="str">
        <f t="shared" si="88"/>
        <v/>
      </c>
      <c r="BG91" s="85" t="str">
        <f t="shared" si="75"/>
        <v>No</v>
      </c>
      <c r="BH91" s="90" t="s">
        <v>177</v>
      </c>
      <c r="BI91" s="90" t="s">
        <v>177</v>
      </c>
      <c r="BJ91" s="90" t="s">
        <v>177</v>
      </c>
      <c r="BK91" s="90" t="s">
        <v>166</v>
      </c>
      <c r="BL91" s="95" t="s">
        <v>468</v>
      </c>
      <c r="BM91" s="132" t="s">
        <v>496</v>
      </c>
    </row>
    <row r="92" spans="1:65" ht="60" x14ac:dyDescent="0.25">
      <c r="C92" s="32" t="s">
        <v>156</v>
      </c>
      <c r="D92" s="56" t="s">
        <v>4</v>
      </c>
      <c r="E92" s="98" t="s">
        <v>49</v>
      </c>
      <c r="F92" s="27" t="s">
        <v>413</v>
      </c>
      <c r="G92" s="27" t="s">
        <v>381</v>
      </c>
      <c r="H92" s="27" t="s">
        <v>414</v>
      </c>
      <c r="I92" s="118" t="s">
        <v>383</v>
      </c>
      <c r="J92" s="32" t="s">
        <v>161</v>
      </c>
      <c r="K92" s="32" t="s">
        <v>197</v>
      </c>
      <c r="L92" s="85" t="s">
        <v>49</v>
      </c>
      <c r="M92" s="49" t="s">
        <v>1</v>
      </c>
      <c r="N92" s="85" t="s">
        <v>158</v>
      </c>
      <c r="O92" s="85" t="s">
        <v>159</v>
      </c>
      <c r="P92" s="86">
        <v>2413</v>
      </c>
      <c r="Q92" s="72">
        <v>2462.9396621014257</v>
      </c>
      <c r="R92" s="72">
        <v>2617.0559398631863</v>
      </c>
      <c r="S92" s="72">
        <v>2713.9843157330947</v>
      </c>
      <c r="T92" s="70">
        <f t="shared" si="55"/>
        <v>10206.979917697707</v>
      </c>
      <c r="U92" s="87">
        <v>1800</v>
      </c>
      <c r="V92" s="72">
        <v>2324.5127587999996</v>
      </c>
      <c r="W92" s="70">
        <v>2885.2361328000002</v>
      </c>
      <c r="X92" s="72">
        <v>2583.6935984000002</v>
      </c>
      <c r="Y92" s="70">
        <f t="shared" si="56"/>
        <v>9593.4424900000013</v>
      </c>
      <c r="Z92" s="70">
        <f t="shared" si="57"/>
        <v>-613</v>
      </c>
      <c r="AA92" s="70">
        <f t="shared" si="58"/>
        <v>-138.42690330142614</v>
      </c>
      <c r="AB92" s="70">
        <f t="shared" si="59"/>
        <v>268.18019293681391</v>
      </c>
      <c r="AC92" s="70">
        <f t="shared" si="60"/>
        <v>-130.29071733309456</v>
      </c>
      <c r="AD92" s="70">
        <f t="shared" si="61"/>
        <v>-613.53742769770679</v>
      </c>
      <c r="AE92" s="88">
        <f t="shared" si="62"/>
        <v>-0.2540406133443846</v>
      </c>
      <c r="AF92" s="88">
        <f t="shared" si="63"/>
        <v>-5.6203936065294322E-2</v>
      </c>
      <c r="AG92" s="88">
        <f t="shared" si="64"/>
        <v>0.10247400097639249</v>
      </c>
      <c r="AH92" s="69">
        <f t="shared" si="65"/>
        <v>-4.8007174020053521E-2</v>
      </c>
      <c r="AI92" s="67">
        <f t="shared" si="66"/>
        <v>-6.0109594869869866E-2</v>
      </c>
      <c r="AJ92" s="4" t="str">
        <f t="shared" si="76"/>
        <v>No</v>
      </c>
      <c r="AK92" s="4" t="str">
        <f t="shared" si="77"/>
        <v>No</v>
      </c>
      <c r="AL92" s="32" t="s">
        <v>176</v>
      </c>
      <c r="AM92" s="50">
        <v>0</v>
      </c>
      <c r="AN92" s="49">
        <v>0</v>
      </c>
      <c r="AO92" s="49">
        <v>0</v>
      </c>
      <c r="AP92" s="49">
        <v>0</v>
      </c>
      <c r="AQ92" s="53">
        <f t="shared" si="79"/>
        <v>0</v>
      </c>
      <c r="AR92" s="53">
        <v>0</v>
      </c>
      <c r="AS92" s="52">
        <v>0</v>
      </c>
      <c r="AT92" s="52">
        <v>0</v>
      </c>
      <c r="AU92" s="63" t="s">
        <v>437</v>
      </c>
      <c r="AV92" s="53">
        <f t="shared" si="80"/>
        <v>0</v>
      </c>
      <c r="AW92" s="53">
        <f t="shared" si="81"/>
        <v>0</v>
      </c>
      <c r="AX92" s="53">
        <f t="shared" si="82"/>
        <v>0</v>
      </c>
      <c r="AY92" s="53">
        <f t="shared" si="83"/>
        <v>0</v>
      </c>
      <c r="AZ92" s="63" t="s">
        <v>437</v>
      </c>
      <c r="BA92" s="53">
        <f t="shared" si="84"/>
        <v>0</v>
      </c>
      <c r="BB92" s="54" t="str">
        <f t="shared" si="85"/>
        <v/>
      </c>
      <c r="BC92" s="54" t="str">
        <f t="shared" si="86"/>
        <v/>
      </c>
      <c r="BD92" s="54" t="str">
        <f t="shared" si="87"/>
        <v/>
      </c>
      <c r="BE92" s="65" t="str">
        <f t="shared" si="78"/>
        <v/>
      </c>
      <c r="BF92" s="54" t="str">
        <f t="shared" si="88"/>
        <v/>
      </c>
      <c r="BG92" s="85" t="str">
        <f t="shared" si="75"/>
        <v>No</v>
      </c>
      <c r="BH92" s="90" t="s">
        <v>165</v>
      </c>
      <c r="BI92" s="90" t="s">
        <v>165</v>
      </c>
      <c r="BJ92" s="90" t="s">
        <v>165</v>
      </c>
      <c r="BK92" s="90" t="s">
        <v>166</v>
      </c>
      <c r="BL92" s="95" t="s">
        <v>461</v>
      </c>
      <c r="BM92" s="60" t="s">
        <v>161</v>
      </c>
    </row>
    <row r="93" spans="1:65" ht="105" x14ac:dyDescent="0.25">
      <c r="C93" s="32" t="s">
        <v>156</v>
      </c>
      <c r="D93" s="56" t="s">
        <v>4</v>
      </c>
      <c r="E93" s="98" t="s">
        <v>75</v>
      </c>
      <c r="F93" s="27" t="s">
        <v>415</v>
      </c>
      <c r="G93" s="27" t="s">
        <v>528</v>
      </c>
      <c r="H93" s="27" t="s">
        <v>416</v>
      </c>
      <c r="I93" s="118" t="s">
        <v>417</v>
      </c>
      <c r="J93" s="32" t="s">
        <v>161</v>
      </c>
      <c r="K93" s="32" t="s">
        <v>161</v>
      </c>
      <c r="L93" s="49" t="s">
        <v>161</v>
      </c>
      <c r="M93" s="49" t="s">
        <v>1</v>
      </c>
      <c r="N93" s="85" t="s">
        <v>158</v>
      </c>
      <c r="O93" s="85" t="s">
        <v>159</v>
      </c>
      <c r="P93" s="86">
        <v>102261</v>
      </c>
      <c r="Q93" s="72">
        <v>104123.42097506425</v>
      </c>
      <c r="R93" s="72">
        <v>110529.53491027303</v>
      </c>
      <c r="S93" s="72">
        <v>114376.76891767277</v>
      </c>
      <c r="T93" s="70">
        <f t="shared" si="55"/>
        <v>431290.72480301</v>
      </c>
      <c r="U93" s="87">
        <v>84098</v>
      </c>
      <c r="V93" s="72">
        <v>101807.2266371</v>
      </c>
      <c r="W93" s="70">
        <v>105737.42694850001</v>
      </c>
      <c r="X93" s="72">
        <v>116901.01803000005</v>
      </c>
      <c r="Y93" s="70">
        <f t="shared" si="56"/>
        <v>408543.6716156</v>
      </c>
      <c r="Z93" s="70">
        <f t="shared" si="57"/>
        <v>-18163</v>
      </c>
      <c r="AA93" s="70">
        <f t="shared" si="58"/>
        <v>-2316.1943379642471</v>
      </c>
      <c r="AB93" s="70">
        <f t="shared" si="59"/>
        <v>-4792.1079617730138</v>
      </c>
      <c r="AC93" s="70">
        <f t="shared" si="60"/>
        <v>2524.2491123272775</v>
      </c>
      <c r="AD93" s="70">
        <f t="shared" si="61"/>
        <v>-22747.053187409983</v>
      </c>
      <c r="AE93" s="88">
        <f t="shared" si="62"/>
        <v>-0.177614144199646</v>
      </c>
      <c r="AF93" s="88">
        <f t="shared" si="63"/>
        <v>-2.2244700724142894E-2</v>
      </c>
      <c r="AG93" s="88">
        <f t="shared" si="64"/>
        <v>-4.3355904516048205E-2</v>
      </c>
      <c r="AH93" s="69">
        <f t="shared" si="65"/>
        <v>2.206959626691506E-2</v>
      </c>
      <c r="AI93" s="67">
        <f t="shared" si="66"/>
        <v>-5.274180936258157E-2</v>
      </c>
      <c r="AJ93" s="4" t="str">
        <f t="shared" si="76"/>
        <v>No</v>
      </c>
      <c r="AK93" s="4" t="str">
        <f t="shared" si="77"/>
        <v>No</v>
      </c>
      <c r="AL93" s="32" t="s">
        <v>176</v>
      </c>
      <c r="AM93" s="50">
        <v>0</v>
      </c>
      <c r="AN93" s="49">
        <v>0</v>
      </c>
      <c r="AO93" s="49">
        <v>0</v>
      </c>
      <c r="AP93" s="49">
        <v>0</v>
      </c>
      <c r="AQ93" s="53">
        <f t="shared" si="79"/>
        <v>0</v>
      </c>
      <c r="AR93" s="53">
        <v>0</v>
      </c>
      <c r="AS93" s="52">
        <v>0</v>
      </c>
      <c r="AT93" s="52">
        <v>0</v>
      </c>
      <c r="AU93" s="63" t="s">
        <v>437</v>
      </c>
      <c r="AV93" s="53">
        <f t="shared" si="80"/>
        <v>0</v>
      </c>
      <c r="AW93" s="53">
        <f t="shared" si="81"/>
        <v>0</v>
      </c>
      <c r="AX93" s="53">
        <f t="shared" si="82"/>
        <v>0</v>
      </c>
      <c r="AY93" s="53">
        <f t="shared" si="83"/>
        <v>0</v>
      </c>
      <c r="AZ93" s="63" t="s">
        <v>437</v>
      </c>
      <c r="BA93" s="53">
        <f t="shared" si="84"/>
        <v>0</v>
      </c>
      <c r="BB93" s="54" t="str">
        <f t="shared" si="85"/>
        <v/>
      </c>
      <c r="BC93" s="54" t="str">
        <f t="shared" si="86"/>
        <v/>
      </c>
      <c r="BD93" s="54" t="str">
        <f t="shared" si="87"/>
        <v/>
      </c>
      <c r="BE93" s="65" t="str">
        <f t="shared" si="78"/>
        <v/>
      </c>
      <c r="BF93" s="54" t="str">
        <f t="shared" si="88"/>
        <v/>
      </c>
      <c r="BG93" s="85" t="str">
        <f t="shared" si="75"/>
        <v>No</v>
      </c>
      <c r="BH93" s="90" t="s">
        <v>165</v>
      </c>
      <c r="BI93" s="90" t="s">
        <v>165</v>
      </c>
      <c r="BJ93" s="90" t="s">
        <v>165</v>
      </c>
      <c r="BK93" s="90" t="s">
        <v>166</v>
      </c>
      <c r="BL93" s="95" t="s">
        <v>461</v>
      </c>
      <c r="BM93" s="60" t="s">
        <v>161</v>
      </c>
    </row>
    <row r="94" spans="1:65" ht="45" x14ac:dyDescent="0.25">
      <c r="C94" s="32" t="s">
        <v>156</v>
      </c>
      <c r="D94" s="3" t="s">
        <v>3</v>
      </c>
      <c r="E94" s="26" t="s">
        <v>15</v>
      </c>
      <c r="F94" s="27" t="s">
        <v>290</v>
      </c>
      <c r="G94" s="27" t="s">
        <v>524</v>
      </c>
      <c r="H94" s="27" t="s">
        <v>291</v>
      </c>
      <c r="I94" s="118" t="s">
        <v>280</v>
      </c>
      <c r="J94" s="85" t="s">
        <v>161</v>
      </c>
      <c r="K94" s="2" t="s">
        <v>161</v>
      </c>
      <c r="L94" s="131" t="s">
        <v>161</v>
      </c>
      <c r="M94" s="4" t="s">
        <v>1</v>
      </c>
      <c r="N94" s="2" t="s">
        <v>158</v>
      </c>
      <c r="O94" s="2" t="s">
        <v>159</v>
      </c>
      <c r="P94" s="5">
        <v>1389</v>
      </c>
      <c r="Q94" s="28">
        <v>1443.9019481712164</v>
      </c>
      <c r="R94" s="28">
        <v>1574.9593201088471</v>
      </c>
      <c r="S94" s="28">
        <v>1626.0729807838798</v>
      </c>
      <c r="T94" s="29">
        <f t="shared" si="55"/>
        <v>6033.9342490639438</v>
      </c>
      <c r="U94" s="6">
        <v>1381</v>
      </c>
      <c r="V94" s="28">
        <v>1357.9842899999996</v>
      </c>
      <c r="W94" s="29">
        <v>1398.0848700000001</v>
      </c>
      <c r="X94" s="28">
        <v>495.94194000000005</v>
      </c>
      <c r="Y94" s="29">
        <f t="shared" si="56"/>
        <v>4633.0110999999988</v>
      </c>
      <c r="Z94" s="29">
        <f t="shared" si="57"/>
        <v>-8</v>
      </c>
      <c r="AA94" s="29">
        <f t="shared" si="58"/>
        <v>-85.917658171216772</v>
      </c>
      <c r="AB94" s="29">
        <f t="shared" si="59"/>
        <v>-176.87445010884699</v>
      </c>
      <c r="AC94" s="104">
        <f t="shared" si="60"/>
        <v>-1130.1310407838796</v>
      </c>
      <c r="AD94" s="29">
        <f t="shared" si="61"/>
        <v>-1400.9231490639434</v>
      </c>
      <c r="AE94" s="30">
        <f t="shared" si="62"/>
        <v>-5.7595392368610509E-3</v>
      </c>
      <c r="AF94" s="30">
        <f t="shared" si="63"/>
        <v>-5.9503803758999253E-2</v>
      </c>
      <c r="AG94" s="30">
        <f t="shared" si="64"/>
        <v>-0.11230413881205707</v>
      </c>
      <c r="AH94" s="112">
        <f t="shared" si="65"/>
        <v>-0.69500634604916578</v>
      </c>
      <c r="AI94" s="102">
        <f t="shared" si="66"/>
        <v>-0.2321740826528349</v>
      </c>
      <c r="AJ94" s="4" t="str">
        <f t="shared" si="76"/>
        <v>No</v>
      </c>
      <c r="AK94" s="4" t="str">
        <f t="shared" si="77"/>
        <v>No</v>
      </c>
      <c r="AL94" s="1" t="s">
        <v>167</v>
      </c>
      <c r="AM94" s="24">
        <v>0</v>
      </c>
      <c r="AN94" s="4">
        <v>0</v>
      </c>
      <c r="AO94" s="49">
        <v>0</v>
      </c>
      <c r="AP94" s="49">
        <v>0</v>
      </c>
      <c r="AQ94" s="8">
        <f t="shared" si="79"/>
        <v>0</v>
      </c>
      <c r="AR94" s="8">
        <v>0</v>
      </c>
      <c r="AS94" s="7">
        <v>0</v>
      </c>
      <c r="AT94" s="106">
        <v>0</v>
      </c>
      <c r="AU94" s="63" t="s">
        <v>437</v>
      </c>
      <c r="AV94" s="8">
        <f t="shared" si="80"/>
        <v>0</v>
      </c>
      <c r="AW94" s="8">
        <f t="shared" si="81"/>
        <v>0</v>
      </c>
      <c r="AX94" s="8">
        <f t="shared" si="82"/>
        <v>0</v>
      </c>
      <c r="AY94" s="108">
        <f t="shared" si="83"/>
        <v>0</v>
      </c>
      <c r="AZ94" s="63" t="s">
        <v>437</v>
      </c>
      <c r="BA94" s="8">
        <f t="shared" si="84"/>
        <v>0</v>
      </c>
      <c r="BB94" s="22" t="str">
        <f t="shared" si="85"/>
        <v/>
      </c>
      <c r="BC94" s="22" t="str">
        <f t="shared" si="86"/>
        <v/>
      </c>
      <c r="BD94" s="110" t="str">
        <f t="shared" si="87"/>
        <v/>
      </c>
      <c r="BE94" s="111" t="str">
        <f t="shared" si="78"/>
        <v/>
      </c>
      <c r="BF94" s="22" t="str">
        <f t="shared" si="88"/>
        <v/>
      </c>
      <c r="BG94" s="2" t="str">
        <f t="shared" si="75"/>
        <v>No</v>
      </c>
      <c r="BH94" s="4" t="s">
        <v>165</v>
      </c>
      <c r="BI94" s="4" t="s">
        <v>165</v>
      </c>
      <c r="BJ94" s="4" t="s">
        <v>165</v>
      </c>
      <c r="BK94" s="4" t="s">
        <v>166</v>
      </c>
      <c r="BL94" s="2" t="s">
        <v>459</v>
      </c>
      <c r="BM94" s="61" t="s">
        <v>161</v>
      </c>
    </row>
    <row r="95" spans="1:65" ht="135" x14ac:dyDescent="0.25">
      <c r="C95" s="32" t="s">
        <v>156</v>
      </c>
      <c r="D95" s="56" t="s">
        <v>2</v>
      </c>
      <c r="E95" s="98" t="s">
        <v>76</v>
      </c>
      <c r="F95" s="27" t="s">
        <v>512</v>
      </c>
      <c r="G95" s="27" t="s">
        <v>327</v>
      </c>
      <c r="H95" s="27" t="s">
        <v>581</v>
      </c>
      <c r="I95" s="119" t="s">
        <v>328</v>
      </c>
      <c r="J95" s="85" t="s">
        <v>161</v>
      </c>
      <c r="K95" s="85" t="s">
        <v>161</v>
      </c>
      <c r="L95" s="49" t="s">
        <v>161</v>
      </c>
      <c r="M95" s="49" t="s">
        <v>1</v>
      </c>
      <c r="N95" s="85" t="s">
        <v>158</v>
      </c>
      <c r="O95" s="85" t="s">
        <v>159</v>
      </c>
      <c r="P95" s="86">
        <v>6968</v>
      </c>
      <c r="Q95" s="72">
        <v>7194.7049135991483</v>
      </c>
      <c r="R95" s="72">
        <v>7823.1446635890343</v>
      </c>
      <c r="S95" s="72">
        <v>8096.0044545033779</v>
      </c>
      <c r="T95" s="70">
        <f t="shared" si="55"/>
        <v>30081.854031691561</v>
      </c>
      <c r="U95" s="87">
        <v>4171</v>
      </c>
      <c r="V95" s="72">
        <v>5664.908309999998</v>
      </c>
      <c r="W95" s="70">
        <v>6196.184409999998</v>
      </c>
      <c r="X95" s="72">
        <v>3538.14167</v>
      </c>
      <c r="Y95" s="70">
        <f t="shared" si="56"/>
        <v>19570.234389999998</v>
      </c>
      <c r="Z95" s="70">
        <f t="shared" si="57"/>
        <v>-2797</v>
      </c>
      <c r="AA95" s="70">
        <f t="shared" si="58"/>
        <v>-1529.7966035991503</v>
      </c>
      <c r="AB95" s="70">
        <f t="shared" si="59"/>
        <v>-1626.9602535890363</v>
      </c>
      <c r="AC95" s="70">
        <f t="shared" si="60"/>
        <v>-4557.862784503378</v>
      </c>
      <c r="AD95" s="70">
        <f t="shared" si="61"/>
        <v>-10511.619641691565</v>
      </c>
      <c r="AE95" s="88">
        <f t="shared" si="62"/>
        <v>-0.401406429391504</v>
      </c>
      <c r="AF95" s="88">
        <f t="shared" si="63"/>
        <v>-0.2126281233171341</v>
      </c>
      <c r="AG95" s="88">
        <f t="shared" si="64"/>
        <v>-0.20796755314539123</v>
      </c>
      <c r="AH95" s="69">
        <f t="shared" si="65"/>
        <v>-0.56297681283612444</v>
      </c>
      <c r="AI95" s="67">
        <f t="shared" si="66"/>
        <v>-0.34943390226604581</v>
      </c>
      <c r="AJ95" s="4" t="str">
        <f t="shared" si="76"/>
        <v>No</v>
      </c>
      <c r="AK95" s="4" t="str">
        <f t="shared" si="77"/>
        <v>No</v>
      </c>
      <c r="AL95" s="1" t="s">
        <v>234</v>
      </c>
      <c r="AM95" s="50">
        <v>0</v>
      </c>
      <c r="AN95" s="49">
        <v>0</v>
      </c>
      <c r="AO95" s="49">
        <v>0</v>
      </c>
      <c r="AP95" s="49">
        <v>0</v>
      </c>
      <c r="AQ95" s="53">
        <f t="shared" si="79"/>
        <v>0</v>
      </c>
      <c r="AR95" s="53">
        <v>0</v>
      </c>
      <c r="AS95" s="52">
        <v>0</v>
      </c>
      <c r="AT95" s="52">
        <v>0</v>
      </c>
      <c r="AU95" s="63" t="s">
        <v>437</v>
      </c>
      <c r="AV95" s="53">
        <f t="shared" si="80"/>
        <v>0</v>
      </c>
      <c r="AW95" s="53">
        <f t="shared" si="81"/>
        <v>0</v>
      </c>
      <c r="AX95" s="53">
        <f t="shared" si="82"/>
        <v>0</v>
      </c>
      <c r="AY95" s="53">
        <f t="shared" si="83"/>
        <v>0</v>
      </c>
      <c r="AZ95" s="63" t="s">
        <v>437</v>
      </c>
      <c r="BA95" s="53">
        <f t="shared" si="84"/>
        <v>0</v>
      </c>
      <c r="BB95" s="54" t="str">
        <f t="shared" si="85"/>
        <v/>
      </c>
      <c r="BC95" s="54" t="str">
        <f t="shared" si="86"/>
        <v/>
      </c>
      <c r="BD95" s="54" t="str">
        <f t="shared" si="87"/>
        <v/>
      </c>
      <c r="BE95" s="65" t="str">
        <f t="shared" si="78"/>
        <v/>
      </c>
      <c r="BF95" s="54" t="str">
        <f t="shared" si="88"/>
        <v/>
      </c>
      <c r="BG95" s="85" t="str">
        <f t="shared" si="75"/>
        <v>No</v>
      </c>
      <c r="BH95" s="90" t="s">
        <v>165</v>
      </c>
      <c r="BI95" s="90" t="s">
        <v>165</v>
      </c>
      <c r="BJ95" s="90" t="s">
        <v>177</v>
      </c>
      <c r="BK95" s="90" t="s">
        <v>166</v>
      </c>
      <c r="BL95" s="32" t="s">
        <v>451</v>
      </c>
      <c r="BM95" s="95" t="s">
        <v>161</v>
      </c>
    </row>
    <row r="96" spans="1:65" ht="120" x14ac:dyDescent="0.25">
      <c r="C96" s="32" t="s">
        <v>156</v>
      </c>
      <c r="D96" s="56" t="s">
        <v>2</v>
      </c>
      <c r="E96" s="98" t="s">
        <v>77</v>
      </c>
      <c r="F96" s="27" t="s">
        <v>513</v>
      </c>
      <c r="G96" s="27" t="s">
        <v>357</v>
      </c>
      <c r="H96" s="27" t="s">
        <v>582</v>
      </c>
      <c r="I96" s="119" t="s">
        <v>294</v>
      </c>
      <c r="J96" s="85" t="s">
        <v>161</v>
      </c>
      <c r="K96" s="85" t="s">
        <v>161</v>
      </c>
      <c r="L96" s="49" t="s">
        <v>161</v>
      </c>
      <c r="M96" s="49" t="s">
        <v>1</v>
      </c>
      <c r="N96" s="85" t="s">
        <v>158</v>
      </c>
      <c r="O96" s="85" t="s">
        <v>159</v>
      </c>
      <c r="P96" s="86">
        <v>1320</v>
      </c>
      <c r="Q96" s="72">
        <v>1359.9459843922502</v>
      </c>
      <c r="R96" s="72">
        <v>1460.7192838185072</v>
      </c>
      <c r="S96" s="72">
        <v>1516.649509380602</v>
      </c>
      <c r="T96" s="70">
        <f t="shared" si="55"/>
        <v>5657.3147775913603</v>
      </c>
      <c r="U96" s="87">
        <v>959</v>
      </c>
      <c r="V96" s="72">
        <v>962.47613000000069</v>
      </c>
      <c r="W96" s="70">
        <v>1323.3187700000001</v>
      </c>
      <c r="X96" s="72">
        <v>1177.6865600000001</v>
      </c>
      <c r="Y96" s="70">
        <f t="shared" si="56"/>
        <v>4422.4814600000009</v>
      </c>
      <c r="Z96" s="70">
        <f t="shared" si="57"/>
        <v>-361</v>
      </c>
      <c r="AA96" s="70">
        <f t="shared" si="58"/>
        <v>-397.46985439224954</v>
      </c>
      <c r="AB96" s="70">
        <f t="shared" si="59"/>
        <v>-137.40051381850708</v>
      </c>
      <c r="AC96" s="70">
        <f t="shared" si="60"/>
        <v>-338.96294938060191</v>
      </c>
      <c r="AD96" s="70">
        <f t="shared" si="61"/>
        <v>-1234.8333175913585</v>
      </c>
      <c r="AE96" s="88">
        <f t="shared" si="62"/>
        <v>-0.2734848484848485</v>
      </c>
      <c r="AF96" s="88">
        <f t="shared" si="63"/>
        <v>-0.29226885402354852</v>
      </c>
      <c r="AG96" s="88">
        <f t="shared" si="64"/>
        <v>-9.4063599584531088E-2</v>
      </c>
      <c r="AH96" s="69">
        <f t="shared" si="65"/>
        <v>-0.22349458281830323</v>
      </c>
      <c r="AI96" s="67">
        <f t="shared" si="66"/>
        <v>-0.21827198346511259</v>
      </c>
      <c r="AJ96" s="4" t="str">
        <f t="shared" si="76"/>
        <v>No</v>
      </c>
      <c r="AK96" s="4" t="str">
        <f t="shared" si="77"/>
        <v>No</v>
      </c>
      <c r="AL96" s="1" t="s">
        <v>235</v>
      </c>
      <c r="AM96" s="50">
        <v>0</v>
      </c>
      <c r="AN96" s="49">
        <v>0</v>
      </c>
      <c r="AO96" s="49">
        <v>0</v>
      </c>
      <c r="AP96" s="49">
        <v>0</v>
      </c>
      <c r="AQ96" s="53">
        <f t="shared" si="79"/>
        <v>0</v>
      </c>
      <c r="AR96" s="53">
        <v>0</v>
      </c>
      <c r="AS96" s="52">
        <v>0</v>
      </c>
      <c r="AT96" s="52">
        <v>0</v>
      </c>
      <c r="AU96" s="63" t="s">
        <v>437</v>
      </c>
      <c r="AV96" s="53">
        <f t="shared" si="80"/>
        <v>0</v>
      </c>
      <c r="AW96" s="53">
        <f t="shared" si="81"/>
        <v>0</v>
      </c>
      <c r="AX96" s="53">
        <f t="shared" si="82"/>
        <v>0</v>
      </c>
      <c r="AY96" s="53">
        <f t="shared" si="83"/>
        <v>0</v>
      </c>
      <c r="AZ96" s="63" t="s">
        <v>437</v>
      </c>
      <c r="BA96" s="53">
        <f t="shared" si="84"/>
        <v>0</v>
      </c>
      <c r="BB96" s="54" t="str">
        <f t="shared" si="85"/>
        <v/>
      </c>
      <c r="BC96" s="54" t="str">
        <f t="shared" si="86"/>
        <v/>
      </c>
      <c r="BD96" s="54" t="str">
        <f t="shared" si="87"/>
        <v/>
      </c>
      <c r="BE96" s="65" t="str">
        <f t="shared" si="78"/>
        <v/>
      </c>
      <c r="BF96" s="54" t="str">
        <f t="shared" si="88"/>
        <v/>
      </c>
      <c r="BG96" s="85" t="str">
        <f t="shared" si="75"/>
        <v>No</v>
      </c>
      <c r="BH96" s="90" t="s">
        <v>165</v>
      </c>
      <c r="BI96" s="90" t="s">
        <v>165</v>
      </c>
      <c r="BJ96" s="90" t="s">
        <v>165</v>
      </c>
      <c r="BK96" s="90" t="s">
        <v>166</v>
      </c>
      <c r="BL96" s="95" t="s">
        <v>451</v>
      </c>
      <c r="BM96" s="95" t="s">
        <v>161</v>
      </c>
    </row>
    <row r="97" spans="3:65" ht="150" x14ac:dyDescent="0.25">
      <c r="C97" s="32" t="s">
        <v>156</v>
      </c>
      <c r="D97" s="56" t="s">
        <v>2</v>
      </c>
      <c r="E97" s="98" t="s">
        <v>78</v>
      </c>
      <c r="F97" s="27" t="s">
        <v>514</v>
      </c>
      <c r="G97" s="27" t="s">
        <v>324</v>
      </c>
      <c r="H97" s="27" t="s">
        <v>583</v>
      </c>
      <c r="I97" s="119" t="s">
        <v>294</v>
      </c>
      <c r="J97" s="85" t="s">
        <v>161</v>
      </c>
      <c r="K97" s="85" t="s">
        <v>161</v>
      </c>
      <c r="L97" s="49" t="s">
        <v>161</v>
      </c>
      <c r="M97" s="49" t="s">
        <v>1</v>
      </c>
      <c r="N97" s="85" t="s">
        <v>158</v>
      </c>
      <c r="O97" s="85" t="s">
        <v>159</v>
      </c>
      <c r="P97" s="86">
        <v>2591</v>
      </c>
      <c r="Q97" s="72">
        <v>2670.3060231174031</v>
      </c>
      <c r="R97" s="72">
        <v>2885.6766482676908</v>
      </c>
      <c r="S97" s="72">
        <v>2988.6211198381789</v>
      </c>
      <c r="T97" s="70">
        <f t="shared" si="55"/>
        <v>11135.603791223273</v>
      </c>
      <c r="U97" s="87">
        <v>2709</v>
      </c>
      <c r="V97" s="72">
        <v>2843.7575299999999</v>
      </c>
      <c r="W97" s="70">
        <v>3892.7997799999735</v>
      </c>
      <c r="X97" s="72">
        <v>8300.2638299999999</v>
      </c>
      <c r="Y97" s="70">
        <f t="shared" si="56"/>
        <v>17745.821139999971</v>
      </c>
      <c r="Z97" s="70">
        <f t="shared" si="57"/>
        <v>118</v>
      </c>
      <c r="AA97" s="70">
        <f t="shared" si="58"/>
        <v>173.45150688259673</v>
      </c>
      <c r="AB97" s="70">
        <f t="shared" si="59"/>
        <v>1007.1231317322827</v>
      </c>
      <c r="AC97" s="70">
        <f t="shared" si="60"/>
        <v>5311.642710161821</v>
      </c>
      <c r="AD97" s="70">
        <f t="shared" si="61"/>
        <v>6610.2173487767004</v>
      </c>
      <c r="AE97" s="88">
        <f t="shared" si="62"/>
        <v>4.5542261675028943E-2</v>
      </c>
      <c r="AF97" s="88">
        <f t="shared" si="63"/>
        <v>6.495566627232624E-2</v>
      </c>
      <c r="AG97" s="88">
        <f t="shared" si="64"/>
        <v>0.34900761744628311</v>
      </c>
      <c r="AH97" s="69">
        <f t="shared" si="65"/>
        <v>1.7772887553071377</v>
      </c>
      <c r="AI97" s="67">
        <f t="shared" si="66"/>
        <v>0.5936110401114183</v>
      </c>
      <c r="AJ97" s="4" t="str">
        <f t="shared" si="76"/>
        <v>No</v>
      </c>
      <c r="AK97" s="4" t="str">
        <f t="shared" si="77"/>
        <v>Yes</v>
      </c>
      <c r="AL97" s="1" t="s">
        <v>236</v>
      </c>
      <c r="AM97" s="50">
        <v>0</v>
      </c>
      <c r="AN97" s="49">
        <v>0</v>
      </c>
      <c r="AO97" s="49">
        <v>0</v>
      </c>
      <c r="AP97" s="49">
        <v>0</v>
      </c>
      <c r="AQ97" s="53">
        <f t="shared" si="79"/>
        <v>0</v>
      </c>
      <c r="AR97" s="53">
        <v>0</v>
      </c>
      <c r="AS97" s="52">
        <v>0</v>
      </c>
      <c r="AT97" s="52">
        <v>0</v>
      </c>
      <c r="AU97" s="63" t="s">
        <v>437</v>
      </c>
      <c r="AV97" s="53">
        <f t="shared" si="80"/>
        <v>0</v>
      </c>
      <c r="AW97" s="53">
        <f t="shared" si="81"/>
        <v>0</v>
      </c>
      <c r="AX97" s="53">
        <f t="shared" si="82"/>
        <v>0</v>
      </c>
      <c r="AY97" s="53">
        <f t="shared" si="83"/>
        <v>0</v>
      </c>
      <c r="AZ97" s="63" t="s">
        <v>437</v>
      </c>
      <c r="BA97" s="53">
        <f t="shared" si="84"/>
        <v>0</v>
      </c>
      <c r="BB97" s="54" t="str">
        <f t="shared" si="85"/>
        <v/>
      </c>
      <c r="BC97" s="54" t="str">
        <f t="shared" si="86"/>
        <v/>
      </c>
      <c r="BD97" s="54" t="str">
        <f t="shared" si="87"/>
        <v/>
      </c>
      <c r="BE97" s="65" t="str">
        <f t="shared" si="78"/>
        <v/>
      </c>
      <c r="BF97" s="54" t="str">
        <f t="shared" si="88"/>
        <v/>
      </c>
      <c r="BG97" s="85" t="str">
        <f t="shared" si="75"/>
        <v>No</v>
      </c>
      <c r="BH97" s="90" t="s">
        <v>165</v>
      </c>
      <c r="BI97" s="90" t="s">
        <v>165</v>
      </c>
      <c r="BJ97" s="90" t="s">
        <v>184</v>
      </c>
      <c r="BK97" s="90" t="s">
        <v>166</v>
      </c>
      <c r="BL97" s="95" t="s">
        <v>454</v>
      </c>
      <c r="BM97" s="95" t="s">
        <v>485</v>
      </c>
    </row>
    <row r="98" spans="3:65" ht="195" x14ac:dyDescent="0.25">
      <c r="C98" s="32" t="s">
        <v>156</v>
      </c>
      <c r="D98" s="56" t="s">
        <v>4</v>
      </c>
      <c r="E98" s="98" t="s">
        <v>80</v>
      </c>
      <c r="F98" s="27" t="s">
        <v>418</v>
      </c>
      <c r="G98" s="27" t="s">
        <v>528</v>
      </c>
      <c r="H98" s="27" t="s">
        <v>419</v>
      </c>
      <c r="I98" s="118" t="s">
        <v>417</v>
      </c>
      <c r="J98" s="32" t="s">
        <v>161</v>
      </c>
      <c r="K98" s="32" t="s">
        <v>161</v>
      </c>
      <c r="L98" s="49" t="s">
        <v>161</v>
      </c>
      <c r="M98" s="49" t="s">
        <v>1</v>
      </c>
      <c r="N98" s="85" t="s">
        <v>158</v>
      </c>
      <c r="O98" s="85" t="s">
        <v>159</v>
      </c>
      <c r="P98" s="86">
        <v>11920</v>
      </c>
      <c r="Q98" s="72">
        <v>12187.168422916313</v>
      </c>
      <c r="R98" s="72">
        <v>12957.407710096015</v>
      </c>
      <c r="S98" s="72">
        <v>13454.534303966888</v>
      </c>
      <c r="T98" s="70">
        <f t="shared" si="55"/>
        <v>50519.110436979216</v>
      </c>
      <c r="U98" s="87">
        <v>6403</v>
      </c>
      <c r="V98" s="72">
        <v>8265.0304024999914</v>
      </c>
      <c r="W98" s="70">
        <v>8381.4010174999985</v>
      </c>
      <c r="X98" s="72">
        <v>24249.00867000001</v>
      </c>
      <c r="Y98" s="70">
        <f t="shared" si="56"/>
        <v>47298.440090000004</v>
      </c>
      <c r="Z98" s="70">
        <f t="shared" si="57"/>
        <v>-5517</v>
      </c>
      <c r="AA98" s="70">
        <f t="shared" si="58"/>
        <v>-3922.1380204163215</v>
      </c>
      <c r="AB98" s="70">
        <f t="shared" si="59"/>
        <v>-4576.0066925960164</v>
      </c>
      <c r="AC98" s="70">
        <f t="shared" si="60"/>
        <v>10794.474366033122</v>
      </c>
      <c r="AD98" s="70">
        <f t="shared" si="61"/>
        <v>-3220.6703469792155</v>
      </c>
      <c r="AE98" s="88">
        <f t="shared" si="62"/>
        <v>-0.46283557046979867</v>
      </c>
      <c r="AF98" s="88">
        <f t="shared" si="63"/>
        <v>-0.32182520863839664</v>
      </c>
      <c r="AG98" s="88">
        <f t="shared" si="64"/>
        <v>-0.3531575755720438</v>
      </c>
      <c r="AH98" s="69">
        <f t="shared" si="65"/>
        <v>0.80229267859910369</v>
      </c>
      <c r="AI98" s="67">
        <f t="shared" si="66"/>
        <v>-6.3751525296489267E-2</v>
      </c>
      <c r="AJ98" s="4" t="str">
        <f t="shared" si="76"/>
        <v>Yes</v>
      </c>
      <c r="AK98" s="4" t="str">
        <f t="shared" si="77"/>
        <v>Yes</v>
      </c>
      <c r="AL98" s="32" t="s">
        <v>176</v>
      </c>
      <c r="AM98" s="50">
        <v>0</v>
      </c>
      <c r="AN98" s="49">
        <v>0</v>
      </c>
      <c r="AO98" s="49">
        <v>0</v>
      </c>
      <c r="AP98" s="49">
        <v>0</v>
      </c>
      <c r="AQ98" s="53">
        <f t="shared" si="79"/>
        <v>0</v>
      </c>
      <c r="AR98" s="53">
        <v>0</v>
      </c>
      <c r="AS98" s="52">
        <v>0</v>
      </c>
      <c r="AT98" s="52">
        <v>0</v>
      </c>
      <c r="AU98" s="63" t="s">
        <v>437</v>
      </c>
      <c r="AV98" s="53">
        <f t="shared" si="80"/>
        <v>0</v>
      </c>
      <c r="AW98" s="53">
        <f t="shared" si="81"/>
        <v>0</v>
      </c>
      <c r="AX98" s="53">
        <f t="shared" si="82"/>
        <v>0</v>
      </c>
      <c r="AY98" s="53">
        <f t="shared" si="83"/>
        <v>0</v>
      </c>
      <c r="AZ98" s="63" t="s">
        <v>437</v>
      </c>
      <c r="BA98" s="53">
        <f t="shared" si="84"/>
        <v>0</v>
      </c>
      <c r="BB98" s="54" t="str">
        <f t="shared" si="85"/>
        <v/>
      </c>
      <c r="BC98" s="54" t="str">
        <f t="shared" si="86"/>
        <v/>
      </c>
      <c r="BD98" s="54" t="str">
        <f t="shared" si="87"/>
        <v/>
      </c>
      <c r="BE98" s="65" t="str">
        <f t="shared" si="78"/>
        <v/>
      </c>
      <c r="BF98" s="54" t="str">
        <f t="shared" si="88"/>
        <v/>
      </c>
      <c r="BG98" s="85" t="str">
        <f t="shared" si="75"/>
        <v>No</v>
      </c>
      <c r="BH98" s="90" t="s">
        <v>165</v>
      </c>
      <c r="BI98" s="90" t="s">
        <v>165</v>
      </c>
      <c r="BJ98" s="90" t="s">
        <v>165</v>
      </c>
      <c r="BK98" s="90" t="s">
        <v>166</v>
      </c>
      <c r="BL98" s="95" t="s">
        <v>469</v>
      </c>
      <c r="BM98" s="132" t="s">
        <v>497</v>
      </c>
    </row>
    <row r="99" spans="3:65" ht="180" x14ac:dyDescent="0.25">
      <c r="C99" s="32" t="s">
        <v>156</v>
      </c>
      <c r="D99" s="56" t="s">
        <v>4</v>
      </c>
      <c r="E99" s="98" t="s">
        <v>81</v>
      </c>
      <c r="F99" s="27" t="s">
        <v>420</v>
      </c>
      <c r="G99" s="27" t="s">
        <v>528</v>
      </c>
      <c r="H99" s="27" t="s">
        <v>416</v>
      </c>
      <c r="I99" s="118" t="s">
        <v>417</v>
      </c>
      <c r="J99" s="32" t="s">
        <v>161</v>
      </c>
      <c r="K99" s="32" t="s">
        <v>161</v>
      </c>
      <c r="L99" s="49" t="s">
        <v>161</v>
      </c>
      <c r="M99" s="49" t="s">
        <v>1</v>
      </c>
      <c r="N99" s="85" t="s">
        <v>158</v>
      </c>
      <c r="O99" s="85" t="s">
        <v>159</v>
      </c>
      <c r="P99" s="86">
        <v>23055</v>
      </c>
      <c r="Q99" s="72">
        <v>23660.460715103774</v>
      </c>
      <c r="R99" s="72">
        <v>25401.326389409165</v>
      </c>
      <c r="S99" s="72">
        <v>26280.900780184311</v>
      </c>
      <c r="T99" s="70">
        <f t="shared" si="55"/>
        <v>98397.687884697254</v>
      </c>
      <c r="U99" s="87">
        <v>20140</v>
      </c>
      <c r="V99" s="72">
        <v>21753.694594999986</v>
      </c>
      <c r="W99" s="70">
        <v>24193.277212499997</v>
      </c>
      <c r="X99" s="72">
        <v>22509.827929999999</v>
      </c>
      <c r="Y99" s="70">
        <f t="shared" si="56"/>
        <v>88596.799737499983</v>
      </c>
      <c r="Z99" s="70">
        <f t="shared" si="57"/>
        <v>-2915</v>
      </c>
      <c r="AA99" s="70">
        <f t="shared" si="58"/>
        <v>-1906.7661201037881</v>
      </c>
      <c r="AB99" s="70">
        <f t="shared" si="59"/>
        <v>-1208.0491769091677</v>
      </c>
      <c r="AC99" s="70">
        <f t="shared" si="60"/>
        <v>-3771.0728501843114</v>
      </c>
      <c r="AD99" s="70">
        <f t="shared" si="61"/>
        <v>-9800.8881471972672</v>
      </c>
      <c r="AE99" s="88">
        <f t="shared" si="62"/>
        <v>-0.12643678160919541</v>
      </c>
      <c r="AF99" s="88">
        <f t="shared" si="63"/>
        <v>-8.0588714778769902E-2</v>
      </c>
      <c r="AG99" s="88">
        <f t="shared" si="64"/>
        <v>-4.7558507708985308E-2</v>
      </c>
      <c r="AH99" s="69">
        <f t="shared" si="65"/>
        <v>-0.14349100442659427</v>
      </c>
      <c r="AI99" s="67">
        <f t="shared" si="66"/>
        <v>-9.9604862247190007E-2</v>
      </c>
      <c r="AJ99" s="4" t="str">
        <f t="shared" si="76"/>
        <v>No</v>
      </c>
      <c r="AK99" s="4" t="str">
        <f t="shared" si="77"/>
        <v>No</v>
      </c>
      <c r="AL99" s="32" t="s">
        <v>176</v>
      </c>
      <c r="AM99" s="50">
        <v>0</v>
      </c>
      <c r="AN99" s="49">
        <v>0</v>
      </c>
      <c r="AO99" s="49">
        <v>0</v>
      </c>
      <c r="AP99" s="49">
        <v>0</v>
      </c>
      <c r="AQ99" s="53">
        <f t="shared" si="79"/>
        <v>0</v>
      </c>
      <c r="AR99" s="53">
        <v>0</v>
      </c>
      <c r="AS99" s="52">
        <v>0</v>
      </c>
      <c r="AT99" s="52">
        <v>0</v>
      </c>
      <c r="AU99" s="63" t="s">
        <v>437</v>
      </c>
      <c r="AV99" s="53">
        <f t="shared" si="80"/>
        <v>0</v>
      </c>
      <c r="AW99" s="53">
        <f t="shared" si="81"/>
        <v>0</v>
      </c>
      <c r="AX99" s="53">
        <f t="shared" si="82"/>
        <v>0</v>
      </c>
      <c r="AY99" s="53">
        <f t="shared" si="83"/>
        <v>0</v>
      </c>
      <c r="AZ99" s="63" t="s">
        <v>437</v>
      </c>
      <c r="BA99" s="53">
        <f t="shared" si="84"/>
        <v>0</v>
      </c>
      <c r="BB99" s="54" t="str">
        <f t="shared" si="85"/>
        <v/>
      </c>
      <c r="BC99" s="54" t="str">
        <f t="shared" si="86"/>
        <v/>
      </c>
      <c r="BD99" s="54" t="str">
        <f t="shared" si="87"/>
        <v/>
      </c>
      <c r="BE99" s="65" t="str">
        <f t="shared" si="78"/>
        <v/>
      </c>
      <c r="BF99" s="54" t="str">
        <f t="shared" si="88"/>
        <v/>
      </c>
      <c r="BG99" s="85" t="str">
        <f t="shared" si="75"/>
        <v>No</v>
      </c>
      <c r="BH99" s="90" t="s">
        <v>165</v>
      </c>
      <c r="BI99" s="90" t="s">
        <v>165</v>
      </c>
      <c r="BJ99" s="90" t="s">
        <v>165</v>
      </c>
      <c r="BK99" s="90" t="s">
        <v>166</v>
      </c>
      <c r="BL99" s="95" t="s">
        <v>470</v>
      </c>
      <c r="BM99" s="60" t="s">
        <v>161</v>
      </c>
    </row>
    <row r="100" spans="3:65" ht="90" x14ac:dyDescent="0.25">
      <c r="C100" s="32" t="s">
        <v>156</v>
      </c>
      <c r="D100" s="3" t="s">
        <v>5</v>
      </c>
      <c r="E100" s="26" t="s">
        <v>82</v>
      </c>
      <c r="F100" s="27" t="s">
        <v>301</v>
      </c>
      <c r="G100" s="27" t="s">
        <v>529</v>
      </c>
      <c r="H100" s="27" t="s">
        <v>302</v>
      </c>
      <c r="I100" s="120" t="s">
        <v>297</v>
      </c>
      <c r="J100" s="32" t="s">
        <v>161</v>
      </c>
      <c r="K100" s="1" t="s">
        <v>161</v>
      </c>
      <c r="L100" s="131" t="s">
        <v>161</v>
      </c>
      <c r="M100" s="4" t="s">
        <v>1</v>
      </c>
      <c r="N100" s="2" t="s">
        <v>158</v>
      </c>
      <c r="O100" s="2" t="s">
        <v>159</v>
      </c>
      <c r="P100" s="5">
        <v>2591</v>
      </c>
      <c r="Q100" s="28">
        <v>2653.7480425369831</v>
      </c>
      <c r="R100" s="28">
        <v>2823.2973271298551</v>
      </c>
      <c r="S100" s="28">
        <v>2935.7382085271565</v>
      </c>
      <c r="T100" s="29">
        <f t="shared" si="55"/>
        <v>11003.783578193994</v>
      </c>
      <c r="U100" s="6">
        <v>4341</v>
      </c>
      <c r="V100" s="28">
        <v>4495.6937100000032</v>
      </c>
      <c r="W100" s="29">
        <v>5771.8704500000003</v>
      </c>
      <c r="X100" s="28">
        <v>5378.7851400000009</v>
      </c>
      <c r="Y100" s="29">
        <f t="shared" si="56"/>
        <v>19987.349300000005</v>
      </c>
      <c r="Z100" s="29">
        <f t="shared" si="57"/>
        <v>1750</v>
      </c>
      <c r="AA100" s="29">
        <f t="shared" si="58"/>
        <v>1841.9456674630201</v>
      </c>
      <c r="AB100" s="29">
        <f t="shared" si="59"/>
        <v>2948.5731228701452</v>
      </c>
      <c r="AC100" s="104">
        <f t="shared" si="60"/>
        <v>2443.0469314728443</v>
      </c>
      <c r="AD100" s="29">
        <f t="shared" si="61"/>
        <v>8983.5657218060096</v>
      </c>
      <c r="AE100" s="30">
        <f t="shared" si="62"/>
        <v>0.67541489772288688</v>
      </c>
      <c r="AF100" s="30">
        <f t="shared" si="63"/>
        <v>0.69409214361666383</v>
      </c>
      <c r="AG100" s="30">
        <f t="shared" si="64"/>
        <v>1.044372158233736</v>
      </c>
      <c r="AH100" s="69">
        <f t="shared" si="65"/>
        <v>0.83217465521168088</v>
      </c>
      <c r="AI100" s="67">
        <f t="shared" si="66"/>
        <v>0.81640698019621039</v>
      </c>
      <c r="AJ100" s="4" t="str">
        <f t="shared" si="76"/>
        <v>No</v>
      </c>
      <c r="AK100" s="4" t="str">
        <f t="shared" si="77"/>
        <v>No</v>
      </c>
      <c r="AL100" s="1" t="s">
        <v>237</v>
      </c>
      <c r="AM100" s="50">
        <v>0</v>
      </c>
      <c r="AN100" s="49">
        <v>0</v>
      </c>
      <c r="AO100" s="49">
        <v>0</v>
      </c>
      <c r="AP100" s="49">
        <v>0</v>
      </c>
      <c r="AQ100" s="53">
        <f t="shared" si="79"/>
        <v>0</v>
      </c>
      <c r="AR100" s="53">
        <v>0</v>
      </c>
      <c r="AS100" s="52">
        <v>0</v>
      </c>
      <c r="AT100" s="52">
        <v>0</v>
      </c>
      <c r="AU100" s="63" t="s">
        <v>437</v>
      </c>
      <c r="AV100" s="53">
        <f t="shared" si="80"/>
        <v>0</v>
      </c>
      <c r="AW100" s="53">
        <f t="shared" si="81"/>
        <v>0</v>
      </c>
      <c r="AX100" s="53">
        <f t="shared" si="82"/>
        <v>0</v>
      </c>
      <c r="AY100" s="53">
        <f t="shared" si="83"/>
        <v>0</v>
      </c>
      <c r="AZ100" s="63" t="s">
        <v>437</v>
      </c>
      <c r="BA100" s="53">
        <f t="shared" si="84"/>
        <v>0</v>
      </c>
      <c r="BB100" s="54" t="str">
        <f t="shared" si="85"/>
        <v/>
      </c>
      <c r="BC100" s="54" t="str">
        <f t="shared" si="86"/>
        <v/>
      </c>
      <c r="BD100" s="54" t="str">
        <f t="shared" si="87"/>
        <v/>
      </c>
      <c r="BE100" s="65" t="str">
        <f t="shared" si="78"/>
        <v/>
      </c>
      <c r="BF100" s="54" t="str">
        <f t="shared" si="88"/>
        <v/>
      </c>
      <c r="BG100" s="85" t="str">
        <f t="shared" si="75"/>
        <v>No</v>
      </c>
      <c r="BH100" s="90" t="s">
        <v>165</v>
      </c>
      <c r="BI100" s="90" t="s">
        <v>165</v>
      </c>
      <c r="BJ100" s="90" t="s">
        <v>184</v>
      </c>
      <c r="BK100" s="90" t="s">
        <v>166</v>
      </c>
      <c r="BL100" s="95" t="s">
        <v>487</v>
      </c>
      <c r="BM100" s="95" t="s">
        <v>161</v>
      </c>
    </row>
    <row r="101" spans="3:65" ht="135" x14ac:dyDescent="0.25">
      <c r="C101" s="32" t="s">
        <v>156</v>
      </c>
      <c r="D101" s="56" t="s">
        <v>4</v>
      </c>
      <c r="E101" s="98" t="s">
        <v>83</v>
      </c>
      <c r="F101" s="27" t="s">
        <v>421</v>
      </c>
      <c r="G101" s="27" t="s">
        <v>378</v>
      </c>
      <c r="H101" s="27" t="s">
        <v>422</v>
      </c>
      <c r="I101" s="118" t="s">
        <v>375</v>
      </c>
      <c r="J101" s="32" t="s">
        <v>161</v>
      </c>
      <c r="K101" s="32" t="s">
        <v>161</v>
      </c>
      <c r="L101" s="49" t="s">
        <v>161</v>
      </c>
      <c r="M101" s="49" t="s">
        <v>1</v>
      </c>
      <c r="N101" s="85" t="s">
        <v>158</v>
      </c>
      <c r="O101" s="85" t="s">
        <v>159</v>
      </c>
      <c r="P101" s="86">
        <v>23</v>
      </c>
      <c r="Q101" s="72">
        <v>23.288696275320707</v>
      </c>
      <c r="R101" s="72">
        <v>24.912044580007976</v>
      </c>
      <c r="S101" s="72">
        <v>25.9662684349769</v>
      </c>
      <c r="T101" s="70">
        <f t="shared" si="55"/>
        <v>97.167009290305572</v>
      </c>
      <c r="U101" s="87">
        <v>122</v>
      </c>
      <c r="V101" s="72">
        <v>21.316379999999999</v>
      </c>
      <c r="W101" s="70">
        <v>91.356110000000001</v>
      </c>
      <c r="X101" s="72">
        <v>51.212869999999995</v>
      </c>
      <c r="Y101" s="70">
        <f t="shared" si="56"/>
        <v>285.88535999999999</v>
      </c>
      <c r="Z101" s="70">
        <f t="shared" si="57"/>
        <v>99</v>
      </c>
      <c r="AA101" s="70">
        <f t="shared" si="58"/>
        <v>-1.9723162753207077</v>
      </c>
      <c r="AB101" s="70">
        <f t="shared" si="59"/>
        <v>66.444065419992029</v>
      </c>
      <c r="AC101" s="70">
        <f t="shared" si="60"/>
        <v>25.246601565023095</v>
      </c>
      <c r="AD101" s="70">
        <f t="shared" si="61"/>
        <v>188.71835070969442</v>
      </c>
      <c r="AE101" s="88">
        <f t="shared" si="62"/>
        <v>4.3043478260869561</v>
      </c>
      <c r="AF101" s="88">
        <f t="shared" si="63"/>
        <v>-8.4689853481012309E-2</v>
      </c>
      <c r="AG101" s="88">
        <f t="shared" si="64"/>
        <v>2.6671462154219845</v>
      </c>
      <c r="AH101" s="69">
        <f t="shared" si="65"/>
        <v>0.97228454786424356</v>
      </c>
      <c r="AI101" s="67">
        <f t="shared" si="66"/>
        <v>1.9422060233001635</v>
      </c>
      <c r="AJ101" s="4" t="str">
        <f t="shared" si="76"/>
        <v>No</v>
      </c>
      <c r="AK101" s="4" t="str">
        <f t="shared" si="77"/>
        <v>No</v>
      </c>
      <c r="AL101" s="32" t="s">
        <v>238</v>
      </c>
      <c r="AM101" s="50">
        <v>0</v>
      </c>
      <c r="AN101" s="49">
        <v>0</v>
      </c>
      <c r="AO101" s="49">
        <v>0</v>
      </c>
      <c r="AP101" s="49">
        <v>0</v>
      </c>
      <c r="AQ101" s="53">
        <f t="shared" si="79"/>
        <v>0</v>
      </c>
      <c r="AR101" s="53">
        <v>0</v>
      </c>
      <c r="AS101" s="52">
        <v>0</v>
      </c>
      <c r="AT101" s="52">
        <v>0</v>
      </c>
      <c r="AU101" s="63" t="s">
        <v>437</v>
      </c>
      <c r="AV101" s="53">
        <f t="shared" si="80"/>
        <v>0</v>
      </c>
      <c r="AW101" s="53">
        <f t="shared" si="81"/>
        <v>0</v>
      </c>
      <c r="AX101" s="53">
        <f t="shared" si="82"/>
        <v>0</v>
      </c>
      <c r="AY101" s="53">
        <f t="shared" si="83"/>
        <v>0</v>
      </c>
      <c r="AZ101" s="63" t="s">
        <v>437</v>
      </c>
      <c r="BA101" s="53">
        <f t="shared" si="84"/>
        <v>0</v>
      </c>
      <c r="BB101" s="54" t="str">
        <f t="shared" si="85"/>
        <v/>
      </c>
      <c r="BC101" s="54" t="str">
        <f t="shared" si="86"/>
        <v/>
      </c>
      <c r="BD101" s="54" t="str">
        <f t="shared" si="87"/>
        <v/>
      </c>
      <c r="BE101" s="65" t="str">
        <f t="shared" si="78"/>
        <v/>
      </c>
      <c r="BF101" s="54" t="str">
        <f t="shared" si="88"/>
        <v/>
      </c>
      <c r="BG101" s="85" t="str">
        <f t="shared" si="75"/>
        <v>No</v>
      </c>
      <c r="BH101" s="90" t="s">
        <v>165</v>
      </c>
      <c r="BI101" s="90" t="s">
        <v>165</v>
      </c>
      <c r="BJ101" s="90" t="s">
        <v>184</v>
      </c>
      <c r="BK101" s="90" t="s">
        <v>166</v>
      </c>
      <c r="BL101" s="95" t="s">
        <v>502</v>
      </c>
      <c r="BM101" s="60" t="s">
        <v>161</v>
      </c>
    </row>
    <row r="102" spans="3:65" ht="60" x14ac:dyDescent="0.25">
      <c r="C102" s="32" t="s">
        <v>156</v>
      </c>
      <c r="D102" s="56" t="s">
        <v>4</v>
      </c>
      <c r="E102" s="129" t="s">
        <v>84</v>
      </c>
      <c r="F102" s="27" t="s">
        <v>426</v>
      </c>
      <c r="G102" s="27" t="s">
        <v>423</v>
      </c>
      <c r="H102" s="27" t="s">
        <v>424</v>
      </c>
      <c r="I102" s="122" t="s">
        <v>425</v>
      </c>
      <c r="J102" s="32" t="s">
        <v>161</v>
      </c>
      <c r="K102" s="32" t="s">
        <v>14</v>
      </c>
      <c r="L102" s="130" t="s">
        <v>239</v>
      </c>
      <c r="M102" s="49" t="s">
        <v>155</v>
      </c>
      <c r="N102" s="85" t="s">
        <v>158</v>
      </c>
      <c r="O102" s="85" t="s">
        <v>159</v>
      </c>
      <c r="P102" s="86">
        <v>21</v>
      </c>
      <c r="Q102" s="72">
        <v>21.507933339989577</v>
      </c>
      <c r="R102" s="72">
        <v>22.911466644170993</v>
      </c>
      <c r="S102" s="72">
        <v>23.802002028990632</v>
      </c>
      <c r="T102" s="70">
        <f t="shared" si="55"/>
        <v>89.221402013151206</v>
      </c>
      <c r="U102" s="87">
        <v>5</v>
      </c>
      <c r="V102" s="72">
        <v>10.93258263076704</v>
      </c>
      <c r="W102" s="70">
        <v>11.570166150666754</v>
      </c>
      <c r="X102" s="97">
        <v>11.240935382163862</v>
      </c>
      <c r="Y102" s="70">
        <f t="shared" si="56"/>
        <v>38.743684163597656</v>
      </c>
      <c r="Z102" s="70">
        <f t="shared" si="57"/>
        <v>-16</v>
      </c>
      <c r="AA102" s="70">
        <f t="shared" si="58"/>
        <v>-10.575350709222537</v>
      </c>
      <c r="AB102" s="70">
        <f t="shared" si="59"/>
        <v>-11.341300493504239</v>
      </c>
      <c r="AC102" s="70">
        <f t="shared" si="60"/>
        <v>-12.56106664682677</v>
      </c>
      <c r="AD102" s="70">
        <f t="shared" si="61"/>
        <v>-50.477717849553542</v>
      </c>
      <c r="AE102" s="88">
        <f t="shared" si="62"/>
        <v>-0.76190476190476186</v>
      </c>
      <c r="AF102" s="88">
        <f t="shared" si="63"/>
        <v>-0.49169534525011049</v>
      </c>
      <c r="AG102" s="88">
        <f t="shared" si="64"/>
        <v>-0.49500543416279413</v>
      </c>
      <c r="AH102" s="69">
        <f t="shared" si="65"/>
        <v>-0.52773151735419144</v>
      </c>
      <c r="AI102" s="67">
        <f t="shared" si="66"/>
        <v>-0.5657579539280625</v>
      </c>
      <c r="AJ102" s="4" t="str">
        <f t="shared" si="76"/>
        <v>No</v>
      </c>
      <c r="AK102" s="4" t="str">
        <f t="shared" si="77"/>
        <v>No</v>
      </c>
      <c r="AL102" s="32">
        <v>0</v>
      </c>
      <c r="AM102" s="50">
        <v>0</v>
      </c>
      <c r="AN102" s="49">
        <v>0</v>
      </c>
      <c r="AO102" s="49">
        <v>0</v>
      </c>
      <c r="AP102" s="49">
        <v>0</v>
      </c>
      <c r="AQ102" s="53">
        <f t="shared" si="79"/>
        <v>0</v>
      </c>
      <c r="AR102" s="53">
        <v>0</v>
      </c>
      <c r="AS102" s="52">
        <v>0</v>
      </c>
      <c r="AT102" s="52">
        <v>0</v>
      </c>
      <c r="AU102" s="63" t="s">
        <v>437</v>
      </c>
      <c r="AV102" s="53">
        <f t="shared" si="80"/>
        <v>0</v>
      </c>
      <c r="AW102" s="53">
        <f t="shared" si="81"/>
        <v>0</v>
      </c>
      <c r="AX102" s="53">
        <f t="shared" si="82"/>
        <v>0</v>
      </c>
      <c r="AY102" s="53">
        <f t="shared" si="83"/>
        <v>0</v>
      </c>
      <c r="AZ102" s="63" t="s">
        <v>437</v>
      </c>
      <c r="BA102" s="53">
        <f t="shared" si="84"/>
        <v>0</v>
      </c>
      <c r="BB102" s="54" t="str">
        <f t="shared" si="85"/>
        <v/>
      </c>
      <c r="BC102" s="54" t="str">
        <f t="shared" si="86"/>
        <v/>
      </c>
      <c r="BD102" s="54" t="str">
        <f t="shared" si="87"/>
        <v/>
      </c>
      <c r="BE102" s="65" t="str">
        <f t="shared" si="78"/>
        <v/>
      </c>
      <c r="BF102" s="54" t="str">
        <f t="shared" si="88"/>
        <v/>
      </c>
      <c r="BG102" s="85" t="str">
        <f t="shared" si="75"/>
        <v>No</v>
      </c>
      <c r="BH102" s="89" t="s">
        <v>161</v>
      </c>
      <c r="BI102" s="89" t="s">
        <v>161</v>
      </c>
      <c r="BJ102" s="89" t="s">
        <v>161</v>
      </c>
      <c r="BK102" s="89" t="s">
        <v>161</v>
      </c>
      <c r="BL102" s="89" t="s">
        <v>161</v>
      </c>
      <c r="BM102" s="60" t="s">
        <v>161</v>
      </c>
    </row>
    <row r="103" spans="3:65" ht="80.099999999999994" customHeight="1" x14ac:dyDescent="0.25">
      <c r="C103" s="32" t="s">
        <v>156</v>
      </c>
      <c r="D103" s="56" t="s">
        <v>4</v>
      </c>
      <c r="E103" s="129" t="s">
        <v>84</v>
      </c>
      <c r="F103" s="27" t="s">
        <v>426</v>
      </c>
      <c r="G103" s="27" t="s">
        <v>423</v>
      </c>
      <c r="H103" s="27" t="s">
        <v>424</v>
      </c>
      <c r="I103" s="122" t="s">
        <v>425</v>
      </c>
      <c r="J103" s="32" t="s">
        <v>161</v>
      </c>
      <c r="K103" s="32" t="s">
        <v>14</v>
      </c>
      <c r="L103" s="130" t="s">
        <v>240</v>
      </c>
      <c r="M103" s="49" t="s">
        <v>155</v>
      </c>
      <c r="N103" s="85" t="s">
        <v>158</v>
      </c>
      <c r="O103" s="85" t="s">
        <v>159</v>
      </c>
      <c r="P103" s="86">
        <v>183</v>
      </c>
      <c r="Q103" s="72">
        <v>187.4262762484806</v>
      </c>
      <c r="R103" s="72">
        <v>199.65706647063294</v>
      </c>
      <c r="S103" s="72">
        <v>207.41744625263263</v>
      </c>
      <c r="T103" s="70">
        <f t="shared" ref="T103:T125" si="89">SUM(P103:S103)</f>
        <v>777.50078897174615</v>
      </c>
      <c r="U103" s="87">
        <v>7</v>
      </c>
      <c r="V103" s="72">
        <v>16.398878347617089</v>
      </c>
      <c r="W103" s="70">
        <v>17.355253884158298</v>
      </c>
      <c r="X103" s="97">
        <v>16.861407598855386</v>
      </c>
      <c r="Y103" s="70">
        <f t="shared" ref="Y103:Y125" si="90">SUM(U103:X103)</f>
        <v>57.615539830630773</v>
      </c>
      <c r="Z103" s="70">
        <f t="shared" ref="Z103:Z125" si="91">IFERROR(U103-P103,"")</f>
        <v>-176</v>
      </c>
      <c r="AA103" s="70">
        <f t="shared" ref="AA103:AA125" si="92">IFERROR(V103-Q103,"")</f>
        <v>-171.02739790086352</v>
      </c>
      <c r="AB103" s="70">
        <f t="shared" ref="AB103:AB125" si="93">IFERROR(W103-R103,"")</f>
        <v>-182.30181258647465</v>
      </c>
      <c r="AC103" s="70">
        <f t="shared" ref="AC103:AC125" si="94">IFERROR(X103-S103,"")</f>
        <v>-190.55603865377725</v>
      </c>
      <c r="AD103" s="70">
        <f t="shared" ref="AD103:AD125" si="95">IFERROR(SUM(Z103:AC103),"")</f>
        <v>-719.88524914111542</v>
      </c>
      <c r="AE103" s="88">
        <f t="shared" ref="AE103:AE125" si="96">IFERROR(Z103/P103,"")</f>
        <v>-0.96174863387978138</v>
      </c>
      <c r="AF103" s="88">
        <f t="shared" ref="AF103:AF125" si="97">IFERROR(AA103/Q103,"")</f>
        <v>-0.91250491299375625</v>
      </c>
      <c r="AG103" s="88">
        <f t="shared" ref="AG103:AG125" si="98">IFERROR(AB103/R103,"")</f>
        <v>-0.9130746825496856</v>
      </c>
      <c r="AH103" s="69">
        <f t="shared" ref="AH103:AH125" si="99">IFERROR(AC103/S103,"")</f>
        <v>-0.91870786231589052</v>
      </c>
      <c r="AI103" s="67">
        <f t="shared" ref="AI103:AI125" si="100">IFERROR(AD103/T103,"")</f>
        <v>-0.92589648699028593</v>
      </c>
      <c r="AJ103" s="4" t="str">
        <f t="shared" si="76"/>
        <v>No</v>
      </c>
      <c r="AK103" s="4" t="str">
        <f t="shared" si="77"/>
        <v>No</v>
      </c>
      <c r="AL103" s="32">
        <v>0</v>
      </c>
      <c r="AM103" s="50">
        <v>0</v>
      </c>
      <c r="AN103" s="49">
        <v>0</v>
      </c>
      <c r="AO103" s="49">
        <v>0</v>
      </c>
      <c r="AP103" s="49">
        <v>0</v>
      </c>
      <c r="AQ103" s="53">
        <f t="shared" si="79"/>
        <v>0</v>
      </c>
      <c r="AR103" s="53">
        <v>0</v>
      </c>
      <c r="AS103" s="52">
        <v>0</v>
      </c>
      <c r="AT103" s="52">
        <v>0</v>
      </c>
      <c r="AU103" s="63" t="s">
        <v>437</v>
      </c>
      <c r="AV103" s="53">
        <f t="shared" si="80"/>
        <v>0</v>
      </c>
      <c r="AW103" s="53">
        <f t="shared" si="81"/>
        <v>0</v>
      </c>
      <c r="AX103" s="53">
        <f t="shared" si="82"/>
        <v>0</v>
      </c>
      <c r="AY103" s="53">
        <f t="shared" si="83"/>
        <v>0</v>
      </c>
      <c r="AZ103" s="63" t="s">
        <v>437</v>
      </c>
      <c r="BA103" s="53">
        <f t="shared" si="84"/>
        <v>0</v>
      </c>
      <c r="BB103" s="54" t="str">
        <f t="shared" si="85"/>
        <v/>
      </c>
      <c r="BC103" s="54" t="str">
        <f t="shared" si="86"/>
        <v/>
      </c>
      <c r="BD103" s="54" t="str">
        <f t="shared" si="87"/>
        <v/>
      </c>
      <c r="BE103" s="65" t="str">
        <f t="shared" si="78"/>
        <v/>
      </c>
      <c r="BF103" s="54" t="str">
        <f t="shared" si="88"/>
        <v/>
      </c>
      <c r="BG103" s="85" t="str">
        <f t="shared" ref="BG103:BG125" si="101">IFERROR(IF(ABS(BE103)&gt;20%,"Yes","No"),"No")</f>
        <v>No</v>
      </c>
      <c r="BH103" s="89" t="s">
        <v>161</v>
      </c>
      <c r="BI103" s="89" t="s">
        <v>161</v>
      </c>
      <c r="BJ103" s="89" t="s">
        <v>161</v>
      </c>
      <c r="BK103" s="89" t="s">
        <v>161</v>
      </c>
      <c r="BL103" s="89" t="s">
        <v>161</v>
      </c>
      <c r="BM103" s="60" t="s">
        <v>161</v>
      </c>
    </row>
    <row r="104" spans="3:65" ht="26.45" customHeight="1" x14ac:dyDescent="0.25">
      <c r="C104" s="32" t="s">
        <v>156</v>
      </c>
      <c r="D104" s="56" t="s">
        <v>4</v>
      </c>
      <c r="E104" s="129" t="s">
        <v>84</v>
      </c>
      <c r="F104" s="27" t="s">
        <v>426</v>
      </c>
      <c r="G104" s="27" t="s">
        <v>423</v>
      </c>
      <c r="H104" s="27" t="s">
        <v>424</v>
      </c>
      <c r="I104" s="122" t="s">
        <v>425</v>
      </c>
      <c r="J104" s="32" t="s">
        <v>161</v>
      </c>
      <c r="K104" s="32" t="s">
        <v>161</v>
      </c>
      <c r="L104" s="130" t="s">
        <v>162</v>
      </c>
      <c r="M104" s="49" t="s">
        <v>155</v>
      </c>
      <c r="N104" s="85" t="s">
        <v>158</v>
      </c>
      <c r="O104" s="85" t="s">
        <v>159</v>
      </c>
      <c r="P104" s="86">
        <v>16268</v>
      </c>
      <c r="Q104" s="72">
        <v>16661.479027378591</v>
      </c>
      <c r="R104" s="72">
        <v>17748.74949368446</v>
      </c>
      <c r="S104" s="72">
        <v>18438.617571791405</v>
      </c>
      <c r="T104" s="70">
        <f t="shared" si="89"/>
        <v>69116.846092854452</v>
      </c>
      <c r="U104" s="87">
        <v>14274</v>
      </c>
      <c r="V104" s="72">
        <v>15877.579250237597</v>
      </c>
      <c r="W104" s="70">
        <v>15569.104596989171</v>
      </c>
      <c r="X104" s="97">
        <v>14789.965258464003</v>
      </c>
      <c r="Y104" s="70">
        <f t="shared" si="90"/>
        <v>60510.649105690769</v>
      </c>
      <c r="Z104" s="70">
        <f t="shared" si="91"/>
        <v>-1994</v>
      </c>
      <c r="AA104" s="70">
        <f t="shared" si="92"/>
        <v>-783.89977714099405</v>
      </c>
      <c r="AB104" s="70">
        <f t="shared" si="93"/>
        <v>-2179.6448966952885</v>
      </c>
      <c r="AC104" s="70">
        <f t="shared" si="94"/>
        <v>-3648.6523133274022</v>
      </c>
      <c r="AD104" s="70">
        <f t="shared" si="95"/>
        <v>-8606.1969871636848</v>
      </c>
      <c r="AE104" s="88">
        <f t="shared" si="96"/>
        <v>-0.12257192033439882</v>
      </c>
      <c r="AF104" s="88">
        <f t="shared" si="97"/>
        <v>-4.7048630908028563E-2</v>
      </c>
      <c r="AG104" s="88">
        <f t="shared" si="98"/>
        <v>-0.12280554736945676</v>
      </c>
      <c r="AH104" s="69">
        <f t="shared" si="99"/>
        <v>-0.19788101245232981</v>
      </c>
      <c r="AI104" s="67">
        <f t="shared" si="100"/>
        <v>-0.12451663340659036</v>
      </c>
      <c r="AJ104" s="4" t="str">
        <f t="shared" si="76"/>
        <v>No</v>
      </c>
      <c r="AK104" s="4" t="str">
        <f t="shared" si="77"/>
        <v>No</v>
      </c>
      <c r="AL104" s="32">
        <v>0</v>
      </c>
      <c r="AM104" s="50">
        <v>0</v>
      </c>
      <c r="AN104" s="49">
        <v>0</v>
      </c>
      <c r="AO104" s="49">
        <v>0</v>
      </c>
      <c r="AP104" s="49">
        <v>0</v>
      </c>
      <c r="AQ104" s="53">
        <f t="shared" si="79"/>
        <v>0</v>
      </c>
      <c r="AR104" s="53">
        <v>0</v>
      </c>
      <c r="AS104" s="52">
        <v>0</v>
      </c>
      <c r="AT104" s="52">
        <v>0</v>
      </c>
      <c r="AU104" s="63" t="s">
        <v>437</v>
      </c>
      <c r="AV104" s="53">
        <f t="shared" si="80"/>
        <v>0</v>
      </c>
      <c r="AW104" s="53">
        <f t="shared" si="81"/>
        <v>0</v>
      </c>
      <c r="AX104" s="53">
        <f t="shared" si="82"/>
        <v>0</v>
      </c>
      <c r="AY104" s="53">
        <f t="shared" si="83"/>
        <v>0</v>
      </c>
      <c r="AZ104" s="63" t="s">
        <v>437</v>
      </c>
      <c r="BA104" s="53">
        <f t="shared" si="84"/>
        <v>0</v>
      </c>
      <c r="BB104" s="54" t="str">
        <f t="shared" si="85"/>
        <v/>
      </c>
      <c r="BC104" s="54" t="str">
        <f t="shared" si="86"/>
        <v/>
      </c>
      <c r="BD104" s="54" t="str">
        <f t="shared" si="87"/>
        <v/>
      </c>
      <c r="BE104" s="65" t="str">
        <f t="shared" si="78"/>
        <v/>
      </c>
      <c r="BF104" s="54" t="str">
        <f t="shared" si="88"/>
        <v/>
      </c>
      <c r="BG104" s="85" t="str">
        <f t="shared" si="101"/>
        <v>No</v>
      </c>
      <c r="BH104" s="89" t="s">
        <v>161</v>
      </c>
      <c r="BI104" s="89" t="s">
        <v>161</v>
      </c>
      <c r="BJ104" s="89" t="s">
        <v>161</v>
      </c>
      <c r="BK104" s="89" t="s">
        <v>161</v>
      </c>
      <c r="BL104" s="89" t="s">
        <v>161</v>
      </c>
      <c r="BM104" s="60" t="s">
        <v>161</v>
      </c>
    </row>
    <row r="105" spans="3:65" ht="60" x14ac:dyDescent="0.25">
      <c r="C105" s="32" t="s">
        <v>156</v>
      </c>
      <c r="D105" s="56" t="s">
        <v>4</v>
      </c>
      <c r="E105" s="129" t="s">
        <v>84</v>
      </c>
      <c r="F105" s="27" t="s">
        <v>426</v>
      </c>
      <c r="G105" s="27" t="s">
        <v>423</v>
      </c>
      <c r="H105" s="27" t="s">
        <v>424</v>
      </c>
      <c r="I105" s="122" t="s">
        <v>425</v>
      </c>
      <c r="J105" s="32" t="s">
        <v>161</v>
      </c>
      <c r="K105" s="32" t="s">
        <v>197</v>
      </c>
      <c r="L105" s="130" t="s">
        <v>49</v>
      </c>
      <c r="M105" s="49" t="s">
        <v>155</v>
      </c>
      <c r="N105" s="85" t="s">
        <v>158</v>
      </c>
      <c r="O105" s="85" t="s">
        <v>159</v>
      </c>
      <c r="P105" s="86">
        <v>3956</v>
      </c>
      <c r="Q105" s="72">
        <v>4051.6849663332746</v>
      </c>
      <c r="R105" s="72">
        <v>4316.0839068733549</v>
      </c>
      <c r="S105" s="72">
        <v>4483.8438107946158</v>
      </c>
      <c r="T105" s="70">
        <f t="shared" si="89"/>
        <v>16807.612684001244</v>
      </c>
      <c r="U105" s="87">
        <v>1223</v>
      </c>
      <c r="V105" s="72">
        <v>1550.5582300000001</v>
      </c>
      <c r="W105" s="70">
        <v>2875.4343699999999</v>
      </c>
      <c r="X105" s="72">
        <v>3157.8339999999998</v>
      </c>
      <c r="Y105" s="70">
        <f t="shared" si="90"/>
        <v>8806.8266000000003</v>
      </c>
      <c r="Z105" s="70">
        <f t="shared" si="91"/>
        <v>-2733</v>
      </c>
      <c r="AA105" s="70">
        <f t="shared" si="92"/>
        <v>-2501.1267363332745</v>
      </c>
      <c r="AB105" s="70">
        <f t="shared" si="93"/>
        <v>-1440.6495368733549</v>
      </c>
      <c r="AC105" s="70">
        <f t="shared" si="94"/>
        <v>-1326.009810794616</v>
      </c>
      <c r="AD105" s="70">
        <f t="shared" si="95"/>
        <v>-8000.7860840012454</v>
      </c>
      <c r="AE105" s="88">
        <f t="shared" si="96"/>
        <v>-0.69084934277047527</v>
      </c>
      <c r="AF105" s="88">
        <f t="shared" si="97"/>
        <v>-0.61730533274820809</v>
      </c>
      <c r="AG105" s="88">
        <f t="shared" si="98"/>
        <v>-0.3337862673566479</v>
      </c>
      <c r="AH105" s="69">
        <f t="shared" si="99"/>
        <v>-0.2957305978415925</v>
      </c>
      <c r="AI105" s="67">
        <f t="shared" si="100"/>
        <v>-0.47602156441985355</v>
      </c>
      <c r="AJ105" s="4" t="str">
        <f t="shared" si="76"/>
        <v>No</v>
      </c>
      <c r="AK105" s="4" t="str">
        <f t="shared" si="77"/>
        <v>No</v>
      </c>
      <c r="AL105" s="32">
        <v>0</v>
      </c>
      <c r="AM105" s="50">
        <v>0</v>
      </c>
      <c r="AN105" s="49">
        <v>0</v>
      </c>
      <c r="AO105" s="49">
        <v>0</v>
      </c>
      <c r="AP105" s="49">
        <v>0</v>
      </c>
      <c r="AQ105" s="53">
        <f t="shared" si="79"/>
        <v>0</v>
      </c>
      <c r="AR105" s="53">
        <v>0</v>
      </c>
      <c r="AS105" s="52">
        <v>0</v>
      </c>
      <c r="AT105" s="52">
        <v>0</v>
      </c>
      <c r="AU105" s="63" t="s">
        <v>437</v>
      </c>
      <c r="AV105" s="53">
        <f t="shared" si="80"/>
        <v>0</v>
      </c>
      <c r="AW105" s="53">
        <f t="shared" si="81"/>
        <v>0</v>
      </c>
      <c r="AX105" s="53">
        <f t="shared" si="82"/>
        <v>0</v>
      </c>
      <c r="AY105" s="53">
        <f t="shared" si="83"/>
        <v>0</v>
      </c>
      <c r="AZ105" s="63" t="s">
        <v>437</v>
      </c>
      <c r="BA105" s="53">
        <f t="shared" si="84"/>
        <v>0</v>
      </c>
      <c r="BB105" s="54" t="str">
        <f t="shared" si="85"/>
        <v/>
      </c>
      <c r="BC105" s="54" t="str">
        <f t="shared" si="86"/>
        <v/>
      </c>
      <c r="BD105" s="54" t="str">
        <f t="shared" si="87"/>
        <v/>
      </c>
      <c r="BE105" s="65" t="str">
        <f t="shared" si="78"/>
        <v/>
      </c>
      <c r="BF105" s="54" t="str">
        <f t="shared" si="88"/>
        <v/>
      </c>
      <c r="BG105" s="85" t="str">
        <f t="shared" si="101"/>
        <v>No</v>
      </c>
      <c r="BH105" s="89" t="s">
        <v>161</v>
      </c>
      <c r="BI105" s="89" t="s">
        <v>161</v>
      </c>
      <c r="BJ105" s="89" t="s">
        <v>161</v>
      </c>
      <c r="BK105" s="89" t="s">
        <v>161</v>
      </c>
      <c r="BL105" s="89" t="s">
        <v>161</v>
      </c>
      <c r="BM105" s="60" t="s">
        <v>161</v>
      </c>
    </row>
    <row r="106" spans="3:65" ht="135" x14ac:dyDescent="0.25">
      <c r="C106" s="32" t="s">
        <v>156</v>
      </c>
      <c r="D106" s="56" t="s">
        <v>4</v>
      </c>
      <c r="E106" s="98" t="s">
        <v>84</v>
      </c>
      <c r="F106" s="27" t="s">
        <v>426</v>
      </c>
      <c r="G106" s="27" t="s">
        <v>423</v>
      </c>
      <c r="H106" s="27" t="s">
        <v>424</v>
      </c>
      <c r="I106" s="122" t="s">
        <v>425</v>
      </c>
      <c r="J106" s="32" t="s">
        <v>161</v>
      </c>
      <c r="K106" s="32" t="s">
        <v>161</v>
      </c>
      <c r="L106" s="49" t="s">
        <v>8</v>
      </c>
      <c r="M106" s="49" t="s">
        <v>1</v>
      </c>
      <c r="N106" s="85" t="s">
        <v>158</v>
      </c>
      <c r="O106" s="85" t="s">
        <v>159</v>
      </c>
      <c r="P106" s="86">
        <v>20428</v>
      </c>
      <c r="Q106" s="72">
        <v>20922.098203300338</v>
      </c>
      <c r="R106" s="72">
        <v>22287.401913032518</v>
      </c>
      <c r="S106" s="72">
        <v>23153.680809425292</v>
      </c>
      <c r="T106" s="70">
        <f t="shared" si="89"/>
        <v>86791.180925758148</v>
      </c>
      <c r="U106" s="87">
        <v>15509</v>
      </c>
      <c r="V106" s="72">
        <v>17455.468941215982</v>
      </c>
      <c r="W106" s="70">
        <v>18473.464387023996</v>
      </c>
      <c r="X106" s="72">
        <v>17947.799258464001</v>
      </c>
      <c r="Y106" s="70">
        <f t="shared" si="90"/>
        <v>69385.732586703976</v>
      </c>
      <c r="Z106" s="70">
        <f t="shared" si="91"/>
        <v>-4919</v>
      </c>
      <c r="AA106" s="70">
        <f t="shared" si="92"/>
        <v>-3466.629262084356</v>
      </c>
      <c r="AB106" s="70">
        <f t="shared" si="93"/>
        <v>-3813.9375260085217</v>
      </c>
      <c r="AC106" s="70">
        <f t="shared" si="94"/>
        <v>-5205.8815509612905</v>
      </c>
      <c r="AD106" s="70">
        <f t="shared" si="95"/>
        <v>-17405.448339054168</v>
      </c>
      <c r="AE106" s="88">
        <f t="shared" si="96"/>
        <v>-0.24079694536910123</v>
      </c>
      <c r="AF106" s="88">
        <f t="shared" si="97"/>
        <v>-0.1656922373845619</v>
      </c>
      <c r="AG106" s="88">
        <f t="shared" si="98"/>
        <v>-0.17112526354084945</v>
      </c>
      <c r="AH106" s="69">
        <f t="shared" si="99"/>
        <v>-0.22484034369352213</v>
      </c>
      <c r="AI106" s="67">
        <f t="shared" si="100"/>
        <v>-0.2005439740927471</v>
      </c>
      <c r="AJ106" s="4" t="str">
        <f t="shared" si="76"/>
        <v>No</v>
      </c>
      <c r="AK106" s="4" t="str">
        <f t="shared" si="77"/>
        <v>Yes</v>
      </c>
      <c r="AL106" s="32" t="s">
        <v>241</v>
      </c>
      <c r="AM106" s="50">
        <v>0</v>
      </c>
      <c r="AN106" s="49">
        <v>0</v>
      </c>
      <c r="AO106" s="49">
        <v>0</v>
      </c>
      <c r="AP106" s="49">
        <v>0</v>
      </c>
      <c r="AQ106" s="53">
        <f t="shared" si="79"/>
        <v>0</v>
      </c>
      <c r="AR106" s="53">
        <v>0</v>
      </c>
      <c r="AS106" s="52">
        <v>0</v>
      </c>
      <c r="AT106" s="52">
        <v>0</v>
      </c>
      <c r="AU106" s="63" t="s">
        <v>437</v>
      </c>
      <c r="AV106" s="53">
        <f t="shared" si="80"/>
        <v>0</v>
      </c>
      <c r="AW106" s="53">
        <f t="shared" si="81"/>
        <v>0</v>
      </c>
      <c r="AX106" s="53">
        <f t="shared" si="82"/>
        <v>0</v>
      </c>
      <c r="AY106" s="53">
        <f t="shared" si="83"/>
        <v>0</v>
      </c>
      <c r="AZ106" s="63" t="s">
        <v>437</v>
      </c>
      <c r="BA106" s="53">
        <f t="shared" si="84"/>
        <v>0</v>
      </c>
      <c r="BB106" s="54" t="str">
        <f t="shared" si="85"/>
        <v/>
      </c>
      <c r="BC106" s="54" t="str">
        <f t="shared" si="86"/>
        <v/>
      </c>
      <c r="BD106" s="54" t="str">
        <f t="shared" si="87"/>
        <v/>
      </c>
      <c r="BE106" s="65" t="str">
        <f t="shared" si="78"/>
        <v/>
      </c>
      <c r="BF106" s="54" t="str">
        <f t="shared" si="88"/>
        <v/>
      </c>
      <c r="BG106" s="85" t="str">
        <f t="shared" si="101"/>
        <v>No</v>
      </c>
      <c r="BH106" s="90" t="s">
        <v>165</v>
      </c>
      <c r="BI106" s="90" t="s">
        <v>165</v>
      </c>
      <c r="BJ106" s="90" t="s">
        <v>177</v>
      </c>
      <c r="BK106" s="90" t="s">
        <v>166</v>
      </c>
      <c r="BL106" s="95" t="s">
        <v>503</v>
      </c>
      <c r="BM106" s="132" t="s">
        <v>499</v>
      </c>
    </row>
    <row r="107" spans="3:65" ht="60" x14ac:dyDescent="0.25">
      <c r="C107" s="32" t="s">
        <v>156</v>
      </c>
      <c r="D107" s="56" t="s">
        <v>4</v>
      </c>
      <c r="E107" s="98" t="s">
        <v>85</v>
      </c>
      <c r="F107" s="27" t="s">
        <v>427</v>
      </c>
      <c r="G107" s="27" t="s">
        <v>423</v>
      </c>
      <c r="H107" s="27" t="s">
        <v>428</v>
      </c>
      <c r="I107" s="118" t="s">
        <v>425</v>
      </c>
      <c r="J107" s="32" t="s">
        <v>161</v>
      </c>
      <c r="K107" s="32" t="s">
        <v>161</v>
      </c>
      <c r="L107" s="49" t="s">
        <v>161</v>
      </c>
      <c r="M107" s="49" t="s">
        <v>1</v>
      </c>
      <c r="N107" s="85" t="s">
        <v>158</v>
      </c>
      <c r="O107" s="85" t="s">
        <v>159</v>
      </c>
      <c r="P107" s="86">
        <v>18899</v>
      </c>
      <c r="Q107" s="72">
        <v>19501.247242209509</v>
      </c>
      <c r="R107" s="72">
        <v>21219.430623748776</v>
      </c>
      <c r="S107" s="72">
        <v>21216.298667700547</v>
      </c>
      <c r="T107" s="70">
        <f t="shared" si="89"/>
        <v>80835.976533658832</v>
      </c>
      <c r="U107" s="87">
        <v>14409</v>
      </c>
      <c r="V107" s="72">
        <v>15823.846430000001</v>
      </c>
      <c r="W107" s="70">
        <v>20427.851449999998</v>
      </c>
      <c r="X107" s="72">
        <v>20469.093260000001</v>
      </c>
      <c r="Y107" s="70">
        <f t="shared" si="90"/>
        <v>71129.791140000001</v>
      </c>
      <c r="Z107" s="70">
        <f t="shared" si="91"/>
        <v>-4490</v>
      </c>
      <c r="AA107" s="70">
        <f t="shared" si="92"/>
        <v>-3677.4008122095074</v>
      </c>
      <c r="AB107" s="70">
        <f t="shared" si="93"/>
        <v>-791.57917374877798</v>
      </c>
      <c r="AC107" s="70">
        <f t="shared" si="94"/>
        <v>-747.20540770054504</v>
      </c>
      <c r="AD107" s="70">
        <f t="shared" si="95"/>
        <v>-9706.1853936588304</v>
      </c>
      <c r="AE107" s="88">
        <f t="shared" si="96"/>
        <v>-0.23757870786814117</v>
      </c>
      <c r="AF107" s="88">
        <f t="shared" si="97"/>
        <v>-0.18857259571838825</v>
      </c>
      <c r="AG107" s="88">
        <f t="shared" si="98"/>
        <v>-3.7304449293886467E-2</v>
      </c>
      <c r="AH107" s="69">
        <f t="shared" si="99"/>
        <v>-3.5218461966605046E-2</v>
      </c>
      <c r="AI107" s="67">
        <f t="shared" si="100"/>
        <v>-0.12007259403388697</v>
      </c>
      <c r="AJ107" s="4" t="str">
        <f t="shared" si="76"/>
        <v>No</v>
      </c>
      <c r="AK107" s="4" t="str">
        <f t="shared" si="77"/>
        <v>No</v>
      </c>
      <c r="AL107" s="32" t="s">
        <v>242</v>
      </c>
      <c r="AM107" s="50">
        <v>0</v>
      </c>
      <c r="AN107" s="49">
        <v>0</v>
      </c>
      <c r="AO107" s="49">
        <v>0</v>
      </c>
      <c r="AP107" s="49">
        <v>0</v>
      </c>
      <c r="AQ107" s="53">
        <f t="shared" si="79"/>
        <v>0</v>
      </c>
      <c r="AR107" s="53">
        <v>0</v>
      </c>
      <c r="AS107" s="52">
        <v>0</v>
      </c>
      <c r="AT107" s="52">
        <v>0</v>
      </c>
      <c r="AU107" s="63" t="s">
        <v>437</v>
      </c>
      <c r="AV107" s="53">
        <f t="shared" si="80"/>
        <v>0</v>
      </c>
      <c r="AW107" s="53">
        <f t="shared" si="81"/>
        <v>0</v>
      </c>
      <c r="AX107" s="53">
        <f t="shared" si="82"/>
        <v>0</v>
      </c>
      <c r="AY107" s="53">
        <f t="shared" si="83"/>
        <v>0</v>
      </c>
      <c r="AZ107" s="63" t="s">
        <v>437</v>
      </c>
      <c r="BA107" s="53">
        <f t="shared" si="84"/>
        <v>0</v>
      </c>
      <c r="BB107" s="54" t="str">
        <f t="shared" si="85"/>
        <v/>
      </c>
      <c r="BC107" s="54" t="str">
        <f t="shared" si="86"/>
        <v/>
      </c>
      <c r="BD107" s="54" t="str">
        <f t="shared" si="87"/>
        <v/>
      </c>
      <c r="BE107" s="65" t="str">
        <f t="shared" si="78"/>
        <v/>
      </c>
      <c r="BF107" s="54" t="str">
        <f t="shared" si="88"/>
        <v/>
      </c>
      <c r="BG107" s="85" t="str">
        <f t="shared" si="101"/>
        <v>No</v>
      </c>
      <c r="BH107" s="90" t="s">
        <v>165</v>
      </c>
      <c r="BI107" s="90" t="s">
        <v>165</v>
      </c>
      <c r="BJ107" s="90" t="s">
        <v>165</v>
      </c>
      <c r="BK107" s="90" t="s">
        <v>166</v>
      </c>
      <c r="BL107" s="95" t="s">
        <v>461</v>
      </c>
      <c r="BM107" s="60" t="s">
        <v>161</v>
      </c>
    </row>
    <row r="108" spans="3:65" ht="60" x14ac:dyDescent="0.25">
      <c r="C108" s="32" t="s">
        <v>156</v>
      </c>
      <c r="D108" s="56" t="s">
        <v>4</v>
      </c>
      <c r="E108" s="98" t="s">
        <v>86</v>
      </c>
      <c r="F108" s="27" t="s">
        <v>429</v>
      </c>
      <c r="G108" s="27" t="s">
        <v>530</v>
      </c>
      <c r="H108" s="27" t="s">
        <v>430</v>
      </c>
      <c r="I108" s="118" t="s">
        <v>425</v>
      </c>
      <c r="J108" s="32" t="s">
        <v>161</v>
      </c>
      <c r="K108" s="32" t="s">
        <v>161</v>
      </c>
      <c r="L108" s="49" t="s">
        <v>161</v>
      </c>
      <c r="M108" s="49" t="s">
        <v>1</v>
      </c>
      <c r="N108" s="85" t="s">
        <v>158</v>
      </c>
      <c r="O108" s="85" t="s">
        <v>159</v>
      </c>
      <c r="P108" s="86">
        <v>28301</v>
      </c>
      <c r="Q108" s="72">
        <v>29185.816319138929</v>
      </c>
      <c r="R108" s="72">
        <v>31514.620964055233</v>
      </c>
      <c r="S108" s="72">
        <v>31407.456212872166</v>
      </c>
      <c r="T108" s="70">
        <f t="shared" si="89"/>
        <v>120408.89349606633</v>
      </c>
      <c r="U108" s="87">
        <v>18954</v>
      </c>
      <c r="V108" s="72">
        <v>21234.207529999996</v>
      </c>
      <c r="W108" s="70">
        <v>33335.090680000001</v>
      </c>
      <c r="X108" s="72">
        <v>27849.672020000005</v>
      </c>
      <c r="Y108" s="70">
        <f t="shared" si="90"/>
        <v>101372.97023000001</v>
      </c>
      <c r="Z108" s="70">
        <f t="shared" si="91"/>
        <v>-9347</v>
      </c>
      <c r="AA108" s="70">
        <f t="shared" si="92"/>
        <v>-7951.6087891389325</v>
      </c>
      <c r="AB108" s="70">
        <f t="shared" si="93"/>
        <v>1820.4697159447678</v>
      </c>
      <c r="AC108" s="70">
        <f t="shared" si="94"/>
        <v>-3557.7841928721609</v>
      </c>
      <c r="AD108" s="70">
        <f t="shared" si="95"/>
        <v>-19035.923266066326</v>
      </c>
      <c r="AE108" s="88">
        <f t="shared" si="96"/>
        <v>-0.33027101515847496</v>
      </c>
      <c r="AF108" s="88">
        <f t="shared" si="97"/>
        <v>-0.27244770892101366</v>
      </c>
      <c r="AG108" s="88">
        <f t="shared" si="98"/>
        <v>5.7765876924908879E-2</v>
      </c>
      <c r="AH108" s="69">
        <f t="shared" si="99"/>
        <v>-0.11327833011238979</v>
      </c>
      <c r="AI108" s="67">
        <f t="shared" si="100"/>
        <v>-0.1580939971571802</v>
      </c>
      <c r="AJ108" s="4" t="str">
        <f t="shared" si="76"/>
        <v>No</v>
      </c>
      <c r="AK108" s="4" t="str">
        <f t="shared" si="77"/>
        <v>No</v>
      </c>
      <c r="AL108" s="32" t="s">
        <v>241</v>
      </c>
      <c r="AM108" s="50">
        <v>0</v>
      </c>
      <c r="AN108" s="49">
        <v>0</v>
      </c>
      <c r="AO108" s="49">
        <v>0</v>
      </c>
      <c r="AP108" s="49">
        <v>0</v>
      </c>
      <c r="AQ108" s="53">
        <f t="shared" si="79"/>
        <v>0</v>
      </c>
      <c r="AR108" s="53">
        <v>0</v>
      </c>
      <c r="AS108" s="52">
        <v>0</v>
      </c>
      <c r="AT108" s="52">
        <v>0</v>
      </c>
      <c r="AU108" s="63" t="s">
        <v>437</v>
      </c>
      <c r="AV108" s="53">
        <f t="shared" si="80"/>
        <v>0</v>
      </c>
      <c r="AW108" s="53">
        <f t="shared" si="81"/>
        <v>0</v>
      </c>
      <c r="AX108" s="53">
        <f t="shared" si="82"/>
        <v>0</v>
      </c>
      <c r="AY108" s="53">
        <f t="shared" si="83"/>
        <v>0</v>
      </c>
      <c r="AZ108" s="63" t="s">
        <v>437</v>
      </c>
      <c r="BA108" s="53">
        <f t="shared" si="84"/>
        <v>0</v>
      </c>
      <c r="BB108" s="54" t="str">
        <f t="shared" si="85"/>
        <v/>
      </c>
      <c r="BC108" s="54" t="str">
        <f t="shared" si="86"/>
        <v/>
      </c>
      <c r="BD108" s="54" t="str">
        <f t="shared" si="87"/>
        <v/>
      </c>
      <c r="BE108" s="65" t="str">
        <f t="shared" si="78"/>
        <v/>
      </c>
      <c r="BF108" s="54" t="str">
        <f t="shared" si="88"/>
        <v/>
      </c>
      <c r="BG108" s="85" t="str">
        <f t="shared" si="101"/>
        <v>No</v>
      </c>
      <c r="BH108" s="90" t="s">
        <v>165</v>
      </c>
      <c r="BI108" s="90" t="s">
        <v>165</v>
      </c>
      <c r="BJ108" s="90" t="s">
        <v>165</v>
      </c>
      <c r="BK108" s="90" t="s">
        <v>166</v>
      </c>
      <c r="BL108" s="95" t="s">
        <v>461</v>
      </c>
      <c r="BM108" s="60" t="s">
        <v>161</v>
      </c>
    </row>
    <row r="109" spans="3:65" ht="60" x14ac:dyDescent="0.25">
      <c r="C109" s="32" t="s">
        <v>156</v>
      </c>
      <c r="D109" s="56" t="s">
        <v>4</v>
      </c>
      <c r="E109" s="129" t="s">
        <v>46</v>
      </c>
      <c r="F109" s="27" t="s">
        <v>432</v>
      </c>
      <c r="G109" s="27" t="s">
        <v>378</v>
      </c>
      <c r="H109" s="27" t="s">
        <v>431</v>
      </c>
      <c r="I109" s="122" t="s">
        <v>375</v>
      </c>
      <c r="J109" s="32" t="s">
        <v>161</v>
      </c>
      <c r="K109" s="32" t="s">
        <v>163</v>
      </c>
      <c r="L109" s="130" t="s">
        <v>11</v>
      </c>
      <c r="M109" s="49" t="s">
        <v>155</v>
      </c>
      <c r="N109" s="85" t="s">
        <v>158</v>
      </c>
      <c r="O109" s="85" t="s">
        <v>159</v>
      </c>
      <c r="P109" s="86">
        <v>2100</v>
      </c>
      <c r="Q109" s="72">
        <v>2149.6193883697656</v>
      </c>
      <c r="R109" s="72">
        <v>2286.379508372127</v>
      </c>
      <c r="S109" s="72">
        <v>2376.1324470333534</v>
      </c>
      <c r="T109" s="70">
        <f t="shared" si="89"/>
        <v>8912.1313437752451</v>
      </c>
      <c r="U109" s="87">
        <v>1199</v>
      </c>
      <c r="V109" s="72">
        <v>1342.5908950159996</v>
      </c>
      <c r="W109" s="70">
        <v>1478.3617307276863</v>
      </c>
      <c r="X109" s="72">
        <v>1202.124605474</v>
      </c>
      <c r="Y109" s="70">
        <f t="shared" si="90"/>
        <v>5222.0772312176859</v>
      </c>
      <c r="Z109" s="70">
        <f t="shared" si="91"/>
        <v>-901</v>
      </c>
      <c r="AA109" s="70">
        <f t="shared" si="92"/>
        <v>-807.02849335376595</v>
      </c>
      <c r="AB109" s="70">
        <f t="shared" si="93"/>
        <v>-808.01777764444068</v>
      </c>
      <c r="AC109" s="70">
        <f t="shared" si="94"/>
        <v>-1174.0078415593534</v>
      </c>
      <c r="AD109" s="70">
        <f t="shared" si="95"/>
        <v>-3690.0541125575601</v>
      </c>
      <c r="AE109" s="88">
        <f t="shared" si="96"/>
        <v>-0.42904761904761907</v>
      </c>
      <c r="AF109" s="88">
        <f t="shared" si="97"/>
        <v>-0.37542855154735205</v>
      </c>
      <c r="AG109" s="88">
        <f t="shared" si="98"/>
        <v>-0.3534049245480419</v>
      </c>
      <c r="AH109" s="69">
        <f t="shared" si="99"/>
        <v>-0.49408350238435766</v>
      </c>
      <c r="AI109" s="67">
        <f t="shared" si="100"/>
        <v>-0.41404844365707316</v>
      </c>
      <c r="AJ109" s="4" t="str">
        <f t="shared" si="76"/>
        <v>No</v>
      </c>
      <c r="AK109" s="4" t="str">
        <f t="shared" si="77"/>
        <v>No</v>
      </c>
      <c r="AL109" s="32" t="s">
        <v>176</v>
      </c>
      <c r="AM109" s="50">
        <v>0</v>
      </c>
      <c r="AN109" s="49">
        <v>0</v>
      </c>
      <c r="AO109" s="49">
        <v>0</v>
      </c>
      <c r="AP109" s="49">
        <v>0</v>
      </c>
      <c r="AQ109" s="53">
        <f t="shared" si="79"/>
        <v>0</v>
      </c>
      <c r="AR109" s="53">
        <v>0</v>
      </c>
      <c r="AS109" s="52">
        <v>0</v>
      </c>
      <c r="AT109" s="52">
        <v>0</v>
      </c>
      <c r="AU109" s="63" t="s">
        <v>437</v>
      </c>
      <c r="AV109" s="53">
        <f t="shared" si="80"/>
        <v>0</v>
      </c>
      <c r="AW109" s="53">
        <f t="shared" si="81"/>
        <v>0</v>
      </c>
      <c r="AX109" s="53">
        <f t="shared" si="82"/>
        <v>0</v>
      </c>
      <c r="AY109" s="53">
        <f t="shared" si="83"/>
        <v>0</v>
      </c>
      <c r="AZ109" s="63" t="s">
        <v>437</v>
      </c>
      <c r="BA109" s="53">
        <f t="shared" si="84"/>
        <v>0</v>
      </c>
      <c r="BB109" s="54" t="str">
        <f t="shared" si="85"/>
        <v/>
      </c>
      <c r="BC109" s="54" t="str">
        <f t="shared" si="86"/>
        <v/>
      </c>
      <c r="BD109" s="54" t="str">
        <f t="shared" si="87"/>
        <v/>
      </c>
      <c r="BE109" s="65" t="str">
        <f t="shared" si="78"/>
        <v/>
      </c>
      <c r="BF109" s="54" t="str">
        <f t="shared" si="88"/>
        <v/>
      </c>
      <c r="BG109" s="85" t="str">
        <f t="shared" si="101"/>
        <v>No</v>
      </c>
      <c r="BH109" s="90" t="s">
        <v>161</v>
      </c>
      <c r="BI109" s="90" t="s">
        <v>161</v>
      </c>
      <c r="BJ109" s="90" t="s">
        <v>161</v>
      </c>
      <c r="BK109" s="90" t="s">
        <v>161</v>
      </c>
      <c r="BL109" s="90" t="s">
        <v>161</v>
      </c>
      <c r="BM109" s="60" t="s">
        <v>161</v>
      </c>
    </row>
    <row r="110" spans="3:65" ht="60" x14ac:dyDescent="0.25">
      <c r="C110" s="32" t="s">
        <v>156</v>
      </c>
      <c r="D110" s="56" t="s">
        <v>4</v>
      </c>
      <c r="E110" s="129" t="s">
        <v>46</v>
      </c>
      <c r="F110" s="27" t="s">
        <v>432</v>
      </c>
      <c r="G110" s="27" t="s">
        <v>378</v>
      </c>
      <c r="H110" s="27" t="s">
        <v>431</v>
      </c>
      <c r="I110" s="122" t="s">
        <v>375</v>
      </c>
      <c r="J110" s="32" t="s">
        <v>161</v>
      </c>
      <c r="K110" s="32" t="s">
        <v>163</v>
      </c>
      <c r="L110" s="130" t="s">
        <v>243</v>
      </c>
      <c r="M110" s="49" t="s">
        <v>155</v>
      </c>
      <c r="N110" s="85" t="s">
        <v>158</v>
      </c>
      <c r="O110" s="85" t="s">
        <v>159</v>
      </c>
      <c r="P110" s="86">
        <v>260</v>
      </c>
      <c r="Q110" s="72">
        <v>266.1433528457805</v>
      </c>
      <c r="R110" s="72">
        <v>283.07555817940619</v>
      </c>
      <c r="S110" s="72">
        <v>294.18782677555799</v>
      </c>
      <c r="T110" s="70">
        <f t="shared" si="89"/>
        <v>1103.4067378007448</v>
      </c>
      <c r="U110" s="87">
        <v>645</v>
      </c>
      <c r="V110" s="72">
        <v>804</v>
      </c>
      <c r="W110" s="70">
        <v>839.41993139831345</v>
      </c>
      <c r="X110" s="72">
        <v>919.21199999999999</v>
      </c>
      <c r="Y110" s="70">
        <f t="shared" si="90"/>
        <v>3207.6319313983136</v>
      </c>
      <c r="Z110" s="70">
        <f t="shared" si="91"/>
        <v>385</v>
      </c>
      <c r="AA110" s="70">
        <f t="shared" si="92"/>
        <v>537.85664715421944</v>
      </c>
      <c r="AB110" s="70">
        <f t="shared" si="93"/>
        <v>556.34437321890732</v>
      </c>
      <c r="AC110" s="70">
        <f t="shared" si="94"/>
        <v>625.02417322444194</v>
      </c>
      <c r="AD110" s="70">
        <f t="shared" si="95"/>
        <v>2104.2251935975687</v>
      </c>
      <c r="AE110" s="88">
        <f t="shared" si="96"/>
        <v>1.4807692307692308</v>
      </c>
      <c r="AF110" s="88">
        <f t="shared" si="97"/>
        <v>2.0209283508421345</v>
      </c>
      <c r="AG110" s="88">
        <f t="shared" si="98"/>
        <v>1.9653564468688964</v>
      </c>
      <c r="AH110" s="69">
        <f t="shared" si="99"/>
        <v>2.1245752418616757</v>
      </c>
      <c r="AI110" s="67">
        <f t="shared" si="100"/>
        <v>1.9070258695280446</v>
      </c>
      <c r="AJ110" s="4" t="str">
        <f t="shared" si="76"/>
        <v>No</v>
      </c>
      <c r="AK110" s="4" t="str">
        <f t="shared" si="77"/>
        <v>No</v>
      </c>
      <c r="AL110" s="32" t="s">
        <v>176</v>
      </c>
      <c r="AM110" s="50">
        <v>0</v>
      </c>
      <c r="AN110" s="49">
        <v>0</v>
      </c>
      <c r="AO110" s="49">
        <v>0</v>
      </c>
      <c r="AP110" s="49">
        <v>0</v>
      </c>
      <c r="AQ110" s="53">
        <f t="shared" si="79"/>
        <v>0</v>
      </c>
      <c r="AR110" s="53">
        <v>0</v>
      </c>
      <c r="AS110" s="52">
        <v>0</v>
      </c>
      <c r="AT110" s="52">
        <v>0</v>
      </c>
      <c r="AU110" s="63" t="s">
        <v>437</v>
      </c>
      <c r="AV110" s="53">
        <f t="shared" si="80"/>
        <v>0</v>
      </c>
      <c r="AW110" s="53">
        <f t="shared" si="81"/>
        <v>0</v>
      </c>
      <c r="AX110" s="53">
        <f t="shared" si="82"/>
        <v>0</v>
      </c>
      <c r="AY110" s="53">
        <f t="shared" si="83"/>
        <v>0</v>
      </c>
      <c r="AZ110" s="63" t="s">
        <v>437</v>
      </c>
      <c r="BA110" s="53">
        <f t="shared" si="84"/>
        <v>0</v>
      </c>
      <c r="BB110" s="54" t="str">
        <f t="shared" si="85"/>
        <v/>
      </c>
      <c r="BC110" s="54" t="str">
        <f t="shared" si="86"/>
        <v/>
      </c>
      <c r="BD110" s="54" t="str">
        <f t="shared" si="87"/>
        <v/>
      </c>
      <c r="BE110" s="65" t="str">
        <f t="shared" si="78"/>
        <v/>
      </c>
      <c r="BF110" s="54" t="str">
        <f t="shared" si="88"/>
        <v/>
      </c>
      <c r="BG110" s="85" t="str">
        <f t="shared" si="101"/>
        <v>No</v>
      </c>
      <c r="BH110" s="90" t="s">
        <v>161</v>
      </c>
      <c r="BI110" s="90" t="s">
        <v>161</v>
      </c>
      <c r="BJ110" s="90" t="s">
        <v>161</v>
      </c>
      <c r="BK110" s="90" t="s">
        <v>161</v>
      </c>
      <c r="BL110" s="90" t="s">
        <v>161</v>
      </c>
      <c r="BM110" s="60" t="s">
        <v>161</v>
      </c>
    </row>
    <row r="111" spans="3:65" ht="60" x14ac:dyDescent="0.25">
      <c r="C111" s="32" t="s">
        <v>156</v>
      </c>
      <c r="D111" s="56" t="s">
        <v>4</v>
      </c>
      <c r="E111" s="98" t="s">
        <v>46</v>
      </c>
      <c r="F111" s="27" t="s">
        <v>432</v>
      </c>
      <c r="G111" s="27" t="s">
        <v>378</v>
      </c>
      <c r="H111" s="27" t="s">
        <v>431</v>
      </c>
      <c r="I111" s="122" t="s">
        <v>375</v>
      </c>
      <c r="J111" s="32" t="s">
        <v>161</v>
      </c>
      <c r="K111" s="32" t="s">
        <v>161</v>
      </c>
      <c r="L111" s="49" t="s">
        <v>8</v>
      </c>
      <c r="M111" s="49" t="s">
        <v>1</v>
      </c>
      <c r="N111" s="85" t="s">
        <v>158</v>
      </c>
      <c r="O111" s="85" t="s">
        <v>159</v>
      </c>
      <c r="P111" s="86">
        <v>2359</v>
      </c>
      <c r="Q111" s="72">
        <v>2414.73911293537</v>
      </c>
      <c r="R111" s="72">
        <v>2568.3663163465253</v>
      </c>
      <c r="S111" s="72">
        <v>2669.1887841855305</v>
      </c>
      <c r="T111" s="70">
        <f t="shared" si="89"/>
        <v>10011.294213467427</v>
      </c>
      <c r="U111" s="87">
        <v>1844</v>
      </c>
      <c r="V111" s="72">
        <v>2146.5908950159996</v>
      </c>
      <c r="W111" s="70">
        <v>2317.7816621259999</v>
      </c>
      <c r="X111" s="72">
        <v>2121.336605474</v>
      </c>
      <c r="Y111" s="70">
        <f t="shared" si="90"/>
        <v>8429.709162616</v>
      </c>
      <c r="Z111" s="70">
        <f t="shared" si="91"/>
        <v>-515</v>
      </c>
      <c r="AA111" s="70">
        <f t="shared" si="92"/>
        <v>-268.14821791937038</v>
      </c>
      <c r="AB111" s="70">
        <f t="shared" si="93"/>
        <v>-250.58465422052541</v>
      </c>
      <c r="AC111" s="70">
        <f t="shared" si="94"/>
        <v>-547.85217871153054</v>
      </c>
      <c r="AD111" s="70">
        <f t="shared" si="95"/>
        <v>-1581.5850508514263</v>
      </c>
      <c r="AE111" s="88">
        <f t="shared" si="96"/>
        <v>-0.21831284442560406</v>
      </c>
      <c r="AF111" s="88">
        <f t="shared" si="97"/>
        <v>-0.11104645486667417</v>
      </c>
      <c r="AG111" s="88">
        <f t="shared" si="98"/>
        <v>-9.7565776589446748E-2</v>
      </c>
      <c r="AH111" s="69">
        <f t="shared" si="99"/>
        <v>-0.20525044236565709</v>
      </c>
      <c r="AI111" s="67">
        <f t="shared" si="100"/>
        <v>-0.1579800790115469</v>
      </c>
      <c r="AJ111" s="4" t="str">
        <f t="shared" si="76"/>
        <v>No</v>
      </c>
      <c r="AK111" s="4" t="str">
        <f t="shared" si="77"/>
        <v>No</v>
      </c>
      <c r="AL111" s="32" t="s">
        <v>176</v>
      </c>
      <c r="AM111" s="50">
        <v>0</v>
      </c>
      <c r="AN111" s="49">
        <v>0</v>
      </c>
      <c r="AO111" s="49">
        <v>0</v>
      </c>
      <c r="AP111" s="49">
        <v>0</v>
      </c>
      <c r="AQ111" s="53">
        <f t="shared" si="79"/>
        <v>0</v>
      </c>
      <c r="AR111" s="53">
        <v>0</v>
      </c>
      <c r="AS111" s="52">
        <v>0</v>
      </c>
      <c r="AT111" s="52">
        <v>0</v>
      </c>
      <c r="AU111" s="63" t="s">
        <v>437</v>
      </c>
      <c r="AV111" s="53">
        <f t="shared" si="80"/>
        <v>0</v>
      </c>
      <c r="AW111" s="53">
        <f t="shared" si="81"/>
        <v>0</v>
      </c>
      <c r="AX111" s="53">
        <f t="shared" si="82"/>
        <v>0</v>
      </c>
      <c r="AY111" s="53">
        <f t="shared" si="83"/>
        <v>0</v>
      </c>
      <c r="AZ111" s="63" t="s">
        <v>437</v>
      </c>
      <c r="BA111" s="53">
        <f t="shared" si="84"/>
        <v>0</v>
      </c>
      <c r="BB111" s="54" t="str">
        <f t="shared" si="85"/>
        <v/>
      </c>
      <c r="BC111" s="54" t="str">
        <f t="shared" si="86"/>
        <v/>
      </c>
      <c r="BD111" s="54" t="str">
        <f t="shared" si="87"/>
        <v/>
      </c>
      <c r="BE111" s="65" t="str">
        <f t="shared" si="78"/>
        <v/>
      </c>
      <c r="BF111" s="54" t="str">
        <f t="shared" si="88"/>
        <v/>
      </c>
      <c r="BG111" s="85" t="str">
        <f t="shared" si="101"/>
        <v>No</v>
      </c>
      <c r="BH111" s="90" t="s">
        <v>165</v>
      </c>
      <c r="BI111" s="90" t="s">
        <v>165</v>
      </c>
      <c r="BJ111" s="90" t="s">
        <v>165</v>
      </c>
      <c r="BK111" s="90" t="s">
        <v>166</v>
      </c>
      <c r="BL111" s="95" t="s">
        <v>461</v>
      </c>
      <c r="BM111" s="60" t="s">
        <v>161</v>
      </c>
    </row>
    <row r="112" spans="3:65" ht="120" x14ac:dyDescent="0.25">
      <c r="C112" s="32" t="s">
        <v>156</v>
      </c>
      <c r="D112" s="3" t="s">
        <v>5</v>
      </c>
      <c r="E112" s="26" t="s">
        <v>87</v>
      </c>
      <c r="F112" s="27" t="s">
        <v>303</v>
      </c>
      <c r="G112" s="27" t="s">
        <v>357</v>
      </c>
      <c r="H112" s="27" t="s">
        <v>304</v>
      </c>
      <c r="I112" s="120" t="s">
        <v>294</v>
      </c>
      <c r="J112" s="32" t="s">
        <v>161</v>
      </c>
      <c r="K112" s="1" t="s">
        <v>161</v>
      </c>
      <c r="L112" s="131" t="s">
        <v>161</v>
      </c>
      <c r="M112" s="4" t="s">
        <v>1</v>
      </c>
      <c r="N112" s="2" t="s">
        <v>158</v>
      </c>
      <c r="O112" s="2" t="s">
        <v>159</v>
      </c>
      <c r="P112" s="5">
        <v>1352</v>
      </c>
      <c r="Q112" s="28">
        <v>1394.2598511126596</v>
      </c>
      <c r="R112" s="28">
        <v>1507.8776548535197</v>
      </c>
      <c r="S112" s="28">
        <v>1561.2819488615733</v>
      </c>
      <c r="T112" s="29">
        <f t="shared" si="89"/>
        <v>5815.4194548277528</v>
      </c>
      <c r="U112" s="6">
        <v>1275</v>
      </c>
      <c r="V112" s="28">
        <v>4369.176550000001</v>
      </c>
      <c r="W112" s="29">
        <v>1658.7376499999996</v>
      </c>
      <c r="X112" s="28">
        <v>2266.9864999999995</v>
      </c>
      <c r="Y112" s="29">
        <f t="shared" si="90"/>
        <v>9569.9007000000001</v>
      </c>
      <c r="Z112" s="29">
        <f t="shared" si="91"/>
        <v>-77</v>
      </c>
      <c r="AA112" s="29">
        <f t="shared" si="92"/>
        <v>2974.9166988873412</v>
      </c>
      <c r="AB112" s="29">
        <f t="shared" si="93"/>
        <v>150.85999514647983</v>
      </c>
      <c r="AC112" s="104">
        <f t="shared" si="94"/>
        <v>705.70455113842627</v>
      </c>
      <c r="AD112" s="29">
        <f t="shared" si="95"/>
        <v>3754.4812451722473</v>
      </c>
      <c r="AE112" s="30">
        <f t="shared" si="96"/>
        <v>-5.6952662721893491E-2</v>
      </c>
      <c r="AF112" s="30">
        <f t="shared" si="97"/>
        <v>2.133688850405663</v>
      </c>
      <c r="AG112" s="30">
        <f t="shared" si="98"/>
        <v>0.10004790153955487</v>
      </c>
      <c r="AH112" s="69">
        <f t="shared" si="99"/>
        <v>0.45200327311348143</v>
      </c>
      <c r="AI112" s="67">
        <f t="shared" si="100"/>
        <v>0.64560798654951901</v>
      </c>
      <c r="AJ112" s="4" t="str">
        <f t="shared" si="76"/>
        <v>No</v>
      </c>
      <c r="AK112" s="4" t="str">
        <f t="shared" si="77"/>
        <v>No</v>
      </c>
      <c r="AL112" s="1" t="s">
        <v>244</v>
      </c>
      <c r="AM112" s="50">
        <v>0</v>
      </c>
      <c r="AN112" s="49">
        <v>0</v>
      </c>
      <c r="AO112" s="49">
        <v>0</v>
      </c>
      <c r="AP112" s="49">
        <v>0</v>
      </c>
      <c r="AQ112" s="53">
        <f t="shared" si="79"/>
        <v>0</v>
      </c>
      <c r="AR112" s="53">
        <v>0</v>
      </c>
      <c r="AS112" s="52">
        <v>0</v>
      </c>
      <c r="AT112" s="52">
        <v>0</v>
      </c>
      <c r="AU112" s="63" t="s">
        <v>437</v>
      </c>
      <c r="AV112" s="53">
        <f t="shared" si="80"/>
        <v>0</v>
      </c>
      <c r="AW112" s="53">
        <f t="shared" si="81"/>
        <v>0</v>
      </c>
      <c r="AX112" s="53">
        <f t="shared" si="82"/>
        <v>0</v>
      </c>
      <c r="AY112" s="53">
        <f t="shared" si="83"/>
        <v>0</v>
      </c>
      <c r="AZ112" s="63" t="s">
        <v>437</v>
      </c>
      <c r="BA112" s="53">
        <f t="shared" si="84"/>
        <v>0</v>
      </c>
      <c r="BB112" s="54" t="str">
        <f t="shared" si="85"/>
        <v/>
      </c>
      <c r="BC112" s="54" t="str">
        <f t="shared" si="86"/>
        <v/>
      </c>
      <c r="BD112" s="54" t="str">
        <f t="shared" si="87"/>
        <v/>
      </c>
      <c r="BE112" s="65" t="str">
        <f t="shared" si="78"/>
        <v/>
      </c>
      <c r="BF112" s="54" t="str">
        <f t="shared" si="88"/>
        <v/>
      </c>
      <c r="BG112" s="85" t="str">
        <f t="shared" si="101"/>
        <v>No</v>
      </c>
      <c r="BH112" s="85" t="s">
        <v>165</v>
      </c>
      <c r="BI112" s="85" t="s">
        <v>165</v>
      </c>
      <c r="BJ112" s="85" t="s">
        <v>165</v>
      </c>
      <c r="BK112" s="85" t="s">
        <v>166</v>
      </c>
      <c r="BL112" s="32" t="s">
        <v>459</v>
      </c>
      <c r="BM112" s="95" t="s">
        <v>161</v>
      </c>
    </row>
    <row r="113" spans="3:65" ht="75" x14ac:dyDescent="0.25">
      <c r="C113" s="32" t="s">
        <v>156</v>
      </c>
      <c r="D113" s="3" t="s">
        <v>5</v>
      </c>
      <c r="E113" s="26" t="s">
        <v>22</v>
      </c>
      <c r="F113" s="27" t="s">
        <v>305</v>
      </c>
      <c r="G113" s="27" t="s">
        <v>338</v>
      </c>
      <c r="H113" s="27" t="s">
        <v>306</v>
      </c>
      <c r="I113" s="120" t="s">
        <v>307</v>
      </c>
      <c r="J113" s="32" t="s">
        <v>161</v>
      </c>
      <c r="K113" s="2" t="s">
        <v>161</v>
      </c>
      <c r="L113" s="131" t="s">
        <v>161</v>
      </c>
      <c r="M113" s="4" t="s">
        <v>1</v>
      </c>
      <c r="N113" s="2" t="s">
        <v>158</v>
      </c>
      <c r="O113" s="2" t="s">
        <v>159</v>
      </c>
      <c r="P113" s="5">
        <v>608</v>
      </c>
      <c r="Q113" s="28">
        <v>624.85465646597254</v>
      </c>
      <c r="R113" s="28">
        <v>686.33024959821614</v>
      </c>
      <c r="S113" s="28">
        <v>697.62879788688963</v>
      </c>
      <c r="T113" s="29">
        <f t="shared" si="89"/>
        <v>2616.8137039510784</v>
      </c>
      <c r="U113" s="6">
        <v>403</v>
      </c>
      <c r="V113" s="28">
        <v>483.75713999999999</v>
      </c>
      <c r="W113" s="29">
        <v>252.69326999999998</v>
      </c>
      <c r="X113" s="28">
        <v>42.187660000000001</v>
      </c>
      <c r="Y113" s="29">
        <f t="shared" si="90"/>
        <v>1181.63807</v>
      </c>
      <c r="Z113" s="29">
        <f t="shared" si="91"/>
        <v>-205</v>
      </c>
      <c r="AA113" s="29">
        <f t="shared" si="92"/>
        <v>-141.09751646597255</v>
      </c>
      <c r="AB113" s="29">
        <f t="shared" si="93"/>
        <v>-433.63697959821616</v>
      </c>
      <c r="AC113" s="104">
        <f t="shared" si="94"/>
        <v>-655.44113788688958</v>
      </c>
      <c r="AD113" s="29">
        <f t="shared" si="95"/>
        <v>-1435.1756339510785</v>
      </c>
      <c r="AE113" s="30">
        <f t="shared" si="96"/>
        <v>-0.33717105263157893</v>
      </c>
      <c r="AF113" s="30">
        <f t="shared" si="97"/>
        <v>-0.22580853804304848</v>
      </c>
      <c r="AG113" s="30">
        <f t="shared" si="98"/>
        <v>-0.63181971048496133</v>
      </c>
      <c r="AH113" s="69">
        <f t="shared" si="99"/>
        <v>-0.93952706635995242</v>
      </c>
      <c r="AI113" s="67">
        <f t="shared" si="100"/>
        <v>-0.54844394607997249</v>
      </c>
      <c r="AJ113" s="4" t="str">
        <f t="shared" si="76"/>
        <v>No</v>
      </c>
      <c r="AK113" s="4" t="str">
        <f t="shared" si="77"/>
        <v>No</v>
      </c>
      <c r="AL113" s="1" t="s">
        <v>245</v>
      </c>
      <c r="AM113" s="50">
        <v>14360</v>
      </c>
      <c r="AN113" s="50">
        <f>AM113</f>
        <v>14360</v>
      </c>
      <c r="AO113" s="50">
        <f>AN113</f>
        <v>14360</v>
      </c>
      <c r="AP113" s="53">
        <v>14360</v>
      </c>
      <c r="AQ113" s="53">
        <f t="shared" si="79"/>
        <v>57440</v>
      </c>
      <c r="AR113" s="53">
        <v>10150</v>
      </c>
      <c r="AS113" s="52">
        <v>11304</v>
      </c>
      <c r="AT113" s="52">
        <v>5772</v>
      </c>
      <c r="AU113" s="93">
        <v>715</v>
      </c>
      <c r="AV113" s="53">
        <f t="shared" si="80"/>
        <v>27941</v>
      </c>
      <c r="AW113" s="53">
        <f t="shared" si="81"/>
        <v>-4210</v>
      </c>
      <c r="AX113" s="53">
        <f t="shared" si="82"/>
        <v>-3056</v>
      </c>
      <c r="AY113" s="53">
        <f t="shared" si="83"/>
        <v>-8588</v>
      </c>
      <c r="AZ113" s="53">
        <f>AU113-AP113</f>
        <v>-13645</v>
      </c>
      <c r="BA113" s="53">
        <f t="shared" si="84"/>
        <v>-29499</v>
      </c>
      <c r="BB113" s="54">
        <f t="shared" si="85"/>
        <v>-0.29317548746518107</v>
      </c>
      <c r="BC113" s="54">
        <f t="shared" si="86"/>
        <v>-0.2128133704735376</v>
      </c>
      <c r="BD113" s="54">
        <f t="shared" si="87"/>
        <v>-0.598050139275766</v>
      </c>
      <c r="BE113" s="54">
        <f t="shared" si="78"/>
        <v>-0.95020891364902504</v>
      </c>
      <c r="BF113" s="54">
        <f t="shared" si="88"/>
        <v>-0.51356197771587742</v>
      </c>
      <c r="BG113" s="85" t="str">
        <f t="shared" si="101"/>
        <v>Yes</v>
      </c>
      <c r="BH113" s="90" t="s">
        <v>177</v>
      </c>
      <c r="BI113" s="90" t="s">
        <v>165</v>
      </c>
      <c r="BJ113" s="90" t="s">
        <v>177</v>
      </c>
      <c r="BK113" s="90" t="s">
        <v>166</v>
      </c>
      <c r="BL113" s="95" t="s">
        <v>460</v>
      </c>
      <c r="BM113" s="95" t="s">
        <v>490</v>
      </c>
    </row>
    <row r="114" spans="3:65" ht="60" x14ac:dyDescent="0.25">
      <c r="C114" s="32" t="s">
        <v>156</v>
      </c>
      <c r="D114" s="3" t="s">
        <v>5</v>
      </c>
      <c r="E114" s="26" t="s">
        <v>88</v>
      </c>
      <c r="F114" s="27" t="s">
        <v>308</v>
      </c>
      <c r="G114" s="27" t="s">
        <v>525</v>
      </c>
      <c r="H114" s="27" t="s">
        <v>518</v>
      </c>
      <c r="I114" s="120" t="s">
        <v>297</v>
      </c>
      <c r="J114" s="32" t="s">
        <v>161</v>
      </c>
      <c r="K114" s="1" t="s">
        <v>161</v>
      </c>
      <c r="L114" s="131" t="s">
        <v>161</v>
      </c>
      <c r="M114" s="4" t="s">
        <v>1</v>
      </c>
      <c r="N114" s="2" t="s">
        <v>158</v>
      </c>
      <c r="O114" s="2" t="s">
        <v>159</v>
      </c>
      <c r="P114" s="5">
        <v>7512</v>
      </c>
      <c r="Q114" s="28">
        <v>7735.8725236815762</v>
      </c>
      <c r="R114" s="28">
        <v>8312.7715573467813</v>
      </c>
      <c r="S114" s="28">
        <v>8627.4694623556679</v>
      </c>
      <c r="T114" s="29">
        <f t="shared" si="89"/>
        <v>32188.113543384028</v>
      </c>
      <c r="U114" s="6">
        <v>4562</v>
      </c>
      <c r="V114" s="28">
        <v>5233.9634700000006</v>
      </c>
      <c r="W114" s="29">
        <v>6992.5448399999996</v>
      </c>
      <c r="X114" s="28">
        <v>6202.0690799999993</v>
      </c>
      <c r="Y114" s="29">
        <f t="shared" si="90"/>
        <v>22990.577389999999</v>
      </c>
      <c r="Z114" s="29">
        <f t="shared" si="91"/>
        <v>-2950</v>
      </c>
      <c r="AA114" s="29">
        <f t="shared" si="92"/>
        <v>-2501.9090536815756</v>
      </c>
      <c r="AB114" s="29">
        <f t="shared" si="93"/>
        <v>-1320.2267173467817</v>
      </c>
      <c r="AC114" s="104">
        <f t="shared" si="94"/>
        <v>-2425.4003823556686</v>
      </c>
      <c r="AD114" s="29">
        <f t="shared" si="95"/>
        <v>-9197.536153384026</v>
      </c>
      <c r="AE114" s="30">
        <f t="shared" si="96"/>
        <v>-0.39270500532481362</v>
      </c>
      <c r="AF114" s="30">
        <f t="shared" si="97"/>
        <v>-0.32341653071745463</v>
      </c>
      <c r="AG114" s="30">
        <f t="shared" si="98"/>
        <v>-0.15881907835900683</v>
      </c>
      <c r="AH114" s="69">
        <f t="shared" si="99"/>
        <v>-0.28112535117492388</v>
      </c>
      <c r="AI114" s="67">
        <f t="shared" si="100"/>
        <v>-0.28574324932050871</v>
      </c>
      <c r="AJ114" s="4" t="str">
        <f t="shared" si="76"/>
        <v>No</v>
      </c>
      <c r="AK114" s="4" t="str">
        <f t="shared" si="77"/>
        <v>No</v>
      </c>
      <c r="AL114" s="1" t="s">
        <v>246</v>
      </c>
      <c r="AM114" s="50">
        <v>0</v>
      </c>
      <c r="AN114" s="49">
        <v>0</v>
      </c>
      <c r="AO114" s="49">
        <v>0</v>
      </c>
      <c r="AP114" s="49">
        <v>0</v>
      </c>
      <c r="AQ114" s="53">
        <f t="shared" si="79"/>
        <v>0</v>
      </c>
      <c r="AR114" s="53">
        <v>0</v>
      </c>
      <c r="AS114" s="52">
        <v>0</v>
      </c>
      <c r="AT114" s="52">
        <v>0</v>
      </c>
      <c r="AU114" s="63" t="s">
        <v>437</v>
      </c>
      <c r="AV114" s="53">
        <f t="shared" si="80"/>
        <v>0</v>
      </c>
      <c r="AW114" s="53">
        <f t="shared" si="81"/>
        <v>0</v>
      </c>
      <c r="AX114" s="53">
        <f t="shared" si="82"/>
        <v>0</v>
      </c>
      <c r="AY114" s="53">
        <f t="shared" si="83"/>
        <v>0</v>
      </c>
      <c r="AZ114" s="63" t="s">
        <v>437</v>
      </c>
      <c r="BA114" s="53">
        <f t="shared" si="84"/>
        <v>0</v>
      </c>
      <c r="BB114" s="54" t="str">
        <f t="shared" si="85"/>
        <v/>
      </c>
      <c r="BC114" s="54" t="str">
        <f t="shared" si="86"/>
        <v/>
      </c>
      <c r="BD114" s="54" t="str">
        <f t="shared" si="87"/>
        <v/>
      </c>
      <c r="BE114" s="65" t="str">
        <f t="shared" si="78"/>
        <v/>
      </c>
      <c r="BF114" s="54" t="str">
        <f t="shared" si="88"/>
        <v/>
      </c>
      <c r="BG114" s="85" t="str">
        <f t="shared" si="101"/>
        <v>No</v>
      </c>
      <c r="BH114" s="85" t="s">
        <v>165</v>
      </c>
      <c r="BI114" s="85" t="s">
        <v>165</v>
      </c>
      <c r="BJ114" s="85" t="s">
        <v>165</v>
      </c>
      <c r="BK114" s="85" t="s">
        <v>166</v>
      </c>
      <c r="BL114" s="32" t="s">
        <v>459</v>
      </c>
      <c r="BM114" s="95" t="s">
        <v>161</v>
      </c>
    </row>
    <row r="115" spans="3:65" ht="45" x14ac:dyDescent="0.25">
      <c r="C115" s="32" t="s">
        <v>156</v>
      </c>
      <c r="D115" s="3" t="s">
        <v>5</v>
      </c>
      <c r="E115" s="26" t="s">
        <v>89</v>
      </c>
      <c r="F115" s="27" t="s">
        <v>309</v>
      </c>
      <c r="G115" s="27" t="s">
        <v>531</v>
      </c>
      <c r="H115" s="27" t="s">
        <v>310</v>
      </c>
      <c r="I115" s="120" t="s">
        <v>297</v>
      </c>
      <c r="J115" s="32" t="s">
        <v>161</v>
      </c>
      <c r="K115" s="1" t="s">
        <v>161</v>
      </c>
      <c r="L115" s="131" t="s">
        <v>161</v>
      </c>
      <c r="M115" s="4" t="s">
        <v>1</v>
      </c>
      <c r="N115" s="2" t="s">
        <v>158</v>
      </c>
      <c r="O115" s="2" t="s">
        <v>159</v>
      </c>
      <c r="P115" s="5">
        <v>1861</v>
      </c>
      <c r="Q115" s="28">
        <v>1913.6841512825229</v>
      </c>
      <c r="R115" s="28">
        <v>2084.3922168313097</v>
      </c>
      <c r="S115" s="28">
        <v>2135.8651788882207</v>
      </c>
      <c r="T115" s="29">
        <f t="shared" si="89"/>
        <v>7994.9415470020531</v>
      </c>
      <c r="U115" s="6">
        <v>129</v>
      </c>
      <c r="V115" s="28">
        <v>1054.9126699999999</v>
      </c>
      <c r="W115" s="29">
        <v>3195.6553199999735</v>
      </c>
      <c r="X115" s="28">
        <v>3544.2343300000011</v>
      </c>
      <c r="Y115" s="29">
        <f t="shared" si="90"/>
        <v>7923.8023199999743</v>
      </c>
      <c r="Z115" s="29">
        <f t="shared" si="91"/>
        <v>-1732</v>
      </c>
      <c r="AA115" s="29">
        <f t="shared" si="92"/>
        <v>-858.77148128252293</v>
      </c>
      <c r="AB115" s="29">
        <f t="shared" si="93"/>
        <v>1111.2631031686637</v>
      </c>
      <c r="AC115" s="104">
        <f t="shared" si="94"/>
        <v>1408.3691511117804</v>
      </c>
      <c r="AD115" s="29">
        <f t="shared" si="95"/>
        <v>-71.139227002078769</v>
      </c>
      <c r="AE115" s="30">
        <f t="shared" si="96"/>
        <v>-0.93068242880171947</v>
      </c>
      <c r="AF115" s="30">
        <f t="shared" si="97"/>
        <v>-0.44875298816002995</v>
      </c>
      <c r="AG115" s="30">
        <f t="shared" si="98"/>
        <v>0.53313531599057895</v>
      </c>
      <c r="AH115" s="69">
        <f t="shared" si="99"/>
        <v>0.65939047325303424</v>
      </c>
      <c r="AI115" s="67">
        <f t="shared" si="100"/>
        <v>-8.8980296583599898E-3</v>
      </c>
      <c r="AJ115" s="4" t="str">
        <f t="shared" si="76"/>
        <v>No</v>
      </c>
      <c r="AK115" s="4" t="str">
        <f t="shared" si="77"/>
        <v>No</v>
      </c>
      <c r="AL115" s="1" t="s">
        <v>247</v>
      </c>
      <c r="AM115" s="50">
        <v>0</v>
      </c>
      <c r="AN115" s="49">
        <v>0</v>
      </c>
      <c r="AO115" s="49">
        <v>0</v>
      </c>
      <c r="AP115" s="49">
        <v>0</v>
      </c>
      <c r="AQ115" s="53">
        <f t="shared" si="79"/>
        <v>0</v>
      </c>
      <c r="AR115" s="53">
        <v>0</v>
      </c>
      <c r="AS115" s="52">
        <v>0</v>
      </c>
      <c r="AT115" s="52">
        <v>0</v>
      </c>
      <c r="AU115" s="63" t="s">
        <v>437</v>
      </c>
      <c r="AV115" s="53">
        <f t="shared" si="80"/>
        <v>0</v>
      </c>
      <c r="AW115" s="53">
        <f t="shared" si="81"/>
        <v>0</v>
      </c>
      <c r="AX115" s="53">
        <f t="shared" si="82"/>
        <v>0</v>
      </c>
      <c r="AY115" s="53">
        <f t="shared" si="83"/>
        <v>0</v>
      </c>
      <c r="AZ115" s="63" t="s">
        <v>437</v>
      </c>
      <c r="BA115" s="53">
        <f t="shared" si="84"/>
        <v>0</v>
      </c>
      <c r="BB115" s="54" t="str">
        <f t="shared" si="85"/>
        <v/>
      </c>
      <c r="BC115" s="54" t="str">
        <f t="shared" si="86"/>
        <v/>
      </c>
      <c r="BD115" s="54" t="str">
        <f t="shared" si="87"/>
        <v/>
      </c>
      <c r="BE115" s="65" t="str">
        <f t="shared" si="78"/>
        <v/>
      </c>
      <c r="BF115" s="54" t="str">
        <f t="shared" si="88"/>
        <v/>
      </c>
      <c r="BG115" s="85" t="str">
        <f t="shared" si="101"/>
        <v>No</v>
      </c>
      <c r="BH115" s="90" t="s">
        <v>177</v>
      </c>
      <c r="BI115" s="90" t="s">
        <v>177</v>
      </c>
      <c r="BJ115" s="90" t="s">
        <v>177</v>
      </c>
      <c r="BK115" s="90" t="s">
        <v>223</v>
      </c>
      <c r="BL115" s="95" t="s">
        <v>474</v>
      </c>
      <c r="BM115" s="95" t="s">
        <v>161</v>
      </c>
    </row>
    <row r="116" spans="3:65" ht="210" x14ac:dyDescent="0.25">
      <c r="C116" s="32" t="s">
        <v>156</v>
      </c>
      <c r="D116" s="3" t="s">
        <v>5</v>
      </c>
      <c r="E116" s="26" t="s">
        <v>90</v>
      </c>
      <c r="F116" s="27" t="s">
        <v>311</v>
      </c>
      <c r="G116" s="27" t="s">
        <v>531</v>
      </c>
      <c r="H116" s="27" t="s">
        <v>312</v>
      </c>
      <c r="I116" s="120" t="s">
        <v>297</v>
      </c>
      <c r="J116" s="32" t="s">
        <v>161</v>
      </c>
      <c r="K116" s="1" t="s">
        <v>161</v>
      </c>
      <c r="L116" s="131" t="s">
        <v>161</v>
      </c>
      <c r="M116" s="4" t="s">
        <v>1</v>
      </c>
      <c r="N116" s="2" t="s">
        <v>158</v>
      </c>
      <c r="O116" s="2" t="s">
        <v>159</v>
      </c>
      <c r="P116" s="5">
        <v>21461</v>
      </c>
      <c r="Q116" s="28">
        <v>22094.413203400763</v>
      </c>
      <c r="R116" s="28">
        <v>23816.690070966561</v>
      </c>
      <c r="S116" s="28">
        <v>24645.209185044154</v>
      </c>
      <c r="T116" s="29">
        <f t="shared" si="89"/>
        <v>92017.312459411478</v>
      </c>
      <c r="U116" s="6">
        <v>9051</v>
      </c>
      <c r="V116" s="28">
        <v>12427.315430000028</v>
      </c>
      <c r="W116" s="29">
        <v>16213.521829999967</v>
      </c>
      <c r="X116" s="28">
        <v>15784.517439999998</v>
      </c>
      <c r="Y116" s="29">
        <f t="shared" si="90"/>
        <v>53476.354699999989</v>
      </c>
      <c r="Z116" s="29">
        <f t="shared" si="91"/>
        <v>-12410</v>
      </c>
      <c r="AA116" s="29">
        <f t="shared" si="92"/>
        <v>-9667.0977734007356</v>
      </c>
      <c r="AB116" s="29">
        <f t="shared" si="93"/>
        <v>-7603.1682409665937</v>
      </c>
      <c r="AC116" s="104">
        <f t="shared" si="94"/>
        <v>-8860.6917450441561</v>
      </c>
      <c r="AD116" s="29">
        <f t="shared" si="95"/>
        <v>-38540.957759411482</v>
      </c>
      <c r="AE116" s="30">
        <f t="shared" si="96"/>
        <v>-0.57825823586971714</v>
      </c>
      <c r="AF116" s="30">
        <f t="shared" si="97"/>
        <v>-0.43753584602612483</v>
      </c>
      <c r="AG116" s="30">
        <f t="shared" si="98"/>
        <v>-0.31923698122247229</v>
      </c>
      <c r="AH116" s="69">
        <f t="shared" si="99"/>
        <v>-0.35952998728942548</v>
      </c>
      <c r="AI116" s="67">
        <f t="shared" si="100"/>
        <v>-0.41884463618095524</v>
      </c>
      <c r="AJ116" s="4" t="str">
        <f t="shared" si="76"/>
        <v>No</v>
      </c>
      <c r="AK116" s="4" t="str">
        <f t="shared" si="77"/>
        <v>Yes</v>
      </c>
      <c r="AL116" s="1" t="s">
        <v>248</v>
      </c>
      <c r="AM116" s="50">
        <v>0</v>
      </c>
      <c r="AN116" s="49">
        <v>0</v>
      </c>
      <c r="AO116" s="49">
        <v>0</v>
      </c>
      <c r="AP116" s="49">
        <v>0</v>
      </c>
      <c r="AQ116" s="53">
        <f t="shared" si="79"/>
        <v>0</v>
      </c>
      <c r="AR116" s="53">
        <v>0</v>
      </c>
      <c r="AS116" s="52">
        <v>0</v>
      </c>
      <c r="AT116" s="52">
        <v>0</v>
      </c>
      <c r="AU116" s="63" t="s">
        <v>437</v>
      </c>
      <c r="AV116" s="53">
        <f t="shared" si="80"/>
        <v>0</v>
      </c>
      <c r="AW116" s="53">
        <f t="shared" si="81"/>
        <v>0</v>
      </c>
      <c r="AX116" s="53">
        <f t="shared" si="82"/>
        <v>0</v>
      </c>
      <c r="AY116" s="53">
        <f t="shared" si="83"/>
        <v>0</v>
      </c>
      <c r="AZ116" s="63" t="s">
        <v>437</v>
      </c>
      <c r="BA116" s="53">
        <f t="shared" si="84"/>
        <v>0</v>
      </c>
      <c r="BB116" s="54" t="str">
        <f t="shared" si="85"/>
        <v/>
      </c>
      <c r="BC116" s="54" t="str">
        <f t="shared" si="86"/>
        <v/>
      </c>
      <c r="BD116" s="54" t="str">
        <f t="shared" si="87"/>
        <v/>
      </c>
      <c r="BE116" s="65" t="str">
        <f t="shared" si="78"/>
        <v/>
      </c>
      <c r="BF116" s="54" t="str">
        <f t="shared" si="88"/>
        <v/>
      </c>
      <c r="BG116" s="85" t="str">
        <f t="shared" si="101"/>
        <v>No</v>
      </c>
      <c r="BH116" s="90" t="s">
        <v>177</v>
      </c>
      <c r="BI116" s="90" t="s">
        <v>165</v>
      </c>
      <c r="BJ116" s="90" t="s">
        <v>177</v>
      </c>
      <c r="BK116" s="90" t="s">
        <v>166</v>
      </c>
      <c r="BL116" s="95" t="s">
        <v>488</v>
      </c>
      <c r="BM116" s="95" t="s">
        <v>491</v>
      </c>
    </row>
    <row r="117" spans="3:65" ht="60" x14ac:dyDescent="0.25">
      <c r="C117" s="32" t="s">
        <v>156</v>
      </c>
      <c r="D117" s="3" t="s">
        <v>5</v>
      </c>
      <c r="E117" s="26" t="s">
        <v>23</v>
      </c>
      <c r="F117" s="27" t="s">
        <v>313</v>
      </c>
      <c r="G117" s="27" t="s">
        <v>338</v>
      </c>
      <c r="H117" s="27" t="s">
        <v>314</v>
      </c>
      <c r="I117" s="120" t="s">
        <v>307</v>
      </c>
      <c r="J117" s="32" t="s">
        <v>161</v>
      </c>
      <c r="K117" s="2" t="s">
        <v>161</v>
      </c>
      <c r="L117" s="131" t="s">
        <v>161</v>
      </c>
      <c r="M117" s="4" t="s">
        <v>1</v>
      </c>
      <c r="N117" s="2" t="s">
        <v>185</v>
      </c>
      <c r="O117" s="2" t="s">
        <v>186</v>
      </c>
      <c r="P117" s="5">
        <v>109</v>
      </c>
      <c r="Q117" s="28">
        <v>112.44863348515091</v>
      </c>
      <c r="R117" s="28">
        <v>123.27069674941129</v>
      </c>
      <c r="S117" s="28">
        <v>125.5498814960069</v>
      </c>
      <c r="T117" s="29">
        <f t="shared" si="89"/>
        <v>470.26921173056911</v>
      </c>
      <c r="U117" s="6">
        <v>1264</v>
      </c>
      <c r="V117" s="28">
        <v>88.509340000000364</v>
      </c>
      <c r="W117" s="29">
        <v>-9.7500000000000572E-2</v>
      </c>
      <c r="X117" s="28">
        <v>0.57801999999999998</v>
      </c>
      <c r="Y117" s="29">
        <f t="shared" si="90"/>
        <v>1352.9898600000001</v>
      </c>
      <c r="Z117" s="29">
        <f t="shared" si="91"/>
        <v>1155</v>
      </c>
      <c r="AA117" s="29">
        <f t="shared" si="92"/>
        <v>-23.939293485150543</v>
      </c>
      <c r="AB117" s="29">
        <f t="shared" si="93"/>
        <v>-123.36819674941128</v>
      </c>
      <c r="AC117" s="104">
        <f t="shared" si="94"/>
        <v>-124.97186149600691</v>
      </c>
      <c r="AD117" s="29">
        <f t="shared" si="95"/>
        <v>882.72064826943131</v>
      </c>
      <c r="AE117" s="30">
        <f t="shared" si="96"/>
        <v>10.596330275229358</v>
      </c>
      <c r="AF117" s="30">
        <f t="shared" si="97"/>
        <v>-0.21289092399963919</v>
      </c>
      <c r="AG117" s="30">
        <f t="shared" si="98"/>
        <v>-1.0007909422317796</v>
      </c>
      <c r="AH117" s="69">
        <f t="shared" si="99"/>
        <v>-0.99539609282691055</v>
      </c>
      <c r="AI117" s="67">
        <f t="shared" si="100"/>
        <v>1.8770538794599372</v>
      </c>
      <c r="AJ117" s="4" t="str">
        <f t="shared" si="76"/>
        <v>No</v>
      </c>
      <c r="AK117" s="4" t="str">
        <f t="shared" si="77"/>
        <v>No</v>
      </c>
      <c r="AL117" s="1" t="s">
        <v>249</v>
      </c>
      <c r="AM117" s="50">
        <v>1600</v>
      </c>
      <c r="AN117" s="50">
        <v>0</v>
      </c>
      <c r="AO117" s="50">
        <v>0</v>
      </c>
      <c r="AP117" s="49">
        <v>0</v>
      </c>
      <c r="AQ117" s="53">
        <f t="shared" si="79"/>
        <v>1600</v>
      </c>
      <c r="AR117" s="53">
        <v>2105</v>
      </c>
      <c r="AS117" s="52">
        <v>45</v>
      </c>
      <c r="AT117" s="52">
        <v>0</v>
      </c>
      <c r="AU117" s="63" t="s">
        <v>437</v>
      </c>
      <c r="AV117" s="53">
        <f t="shared" si="80"/>
        <v>2150</v>
      </c>
      <c r="AW117" s="53">
        <f t="shared" si="81"/>
        <v>505</v>
      </c>
      <c r="AX117" s="53">
        <f t="shared" si="82"/>
        <v>45</v>
      </c>
      <c r="AY117" s="53">
        <f t="shared" si="83"/>
        <v>0</v>
      </c>
      <c r="AZ117" s="63" t="s">
        <v>437</v>
      </c>
      <c r="BA117" s="53">
        <f t="shared" si="84"/>
        <v>550</v>
      </c>
      <c r="BB117" s="54">
        <f t="shared" si="85"/>
        <v>0.31562499999999999</v>
      </c>
      <c r="BC117" s="54" t="str">
        <f t="shared" si="86"/>
        <v/>
      </c>
      <c r="BD117" s="54" t="str">
        <f t="shared" si="87"/>
        <v/>
      </c>
      <c r="BE117" s="65" t="str">
        <f t="shared" si="78"/>
        <v/>
      </c>
      <c r="BF117" s="54">
        <f t="shared" si="88"/>
        <v>0.34375</v>
      </c>
      <c r="BG117" s="85" t="str">
        <f t="shared" si="101"/>
        <v>No</v>
      </c>
      <c r="BH117" s="90" t="s">
        <v>165</v>
      </c>
      <c r="BI117" s="90" t="s">
        <v>165</v>
      </c>
      <c r="BJ117" s="90" t="s">
        <v>165</v>
      </c>
      <c r="BK117" s="90" t="s">
        <v>181</v>
      </c>
      <c r="BL117" s="95" t="s">
        <v>250</v>
      </c>
      <c r="BM117" s="95" t="s">
        <v>161</v>
      </c>
    </row>
    <row r="118" spans="3:65" ht="120" x14ac:dyDescent="0.25">
      <c r="C118" s="32" t="s">
        <v>156</v>
      </c>
      <c r="D118" s="3" t="s">
        <v>5</v>
      </c>
      <c r="E118" s="26" t="s">
        <v>24</v>
      </c>
      <c r="F118" s="27" t="s">
        <v>315</v>
      </c>
      <c r="G118" s="27" t="s">
        <v>338</v>
      </c>
      <c r="H118" s="27" t="s">
        <v>316</v>
      </c>
      <c r="I118" s="120" t="s">
        <v>307</v>
      </c>
      <c r="J118" s="32" t="s">
        <v>161</v>
      </c>
      <c r="K118" s="2" t="s">
        <v>161</v>
      </c>
      <c r="L118" s="131" t="s">
        <v>161</v>
      </c>
      <c r="M118" s="4" t="s">
        <v>1</v>
      </c>
      <c r="N118" s="2" t="s">
        <v>189</v>
      </c>
      <c r="O118" s="2" t="s">
        <v>190</v>
      </c>
      <c r="P118" s="5">
        <v>379</v>
      </c>
      <c r="Q118" s="28">
        <v>390.174091062466</v>
      </c>
      <c r="R118" s="28">
        <v>422.62835101469159</v>
      </c>
      <c r="S118" s="28">
        <v>435.30206420590503</v>
      </c>
      <c r="T118" s="29">
        <f t="shared" si="89"/>
        <v>1627.1045062830626</v>
      </c>
      <c r="U118" s="6">
        <v>806</v>
      </c>
      <c r="V118" s="28">
        <v>314.83765</v>
      </c>
      <c r="W118" s="29">
        <v>169.23729</v>
      </c>
      <c r="X118" s="28">
        <v>108.75657999999999</v>
      </c>
      <c r="Y118" s="29">
        <f t="shared" si="90"/>
        <v>1398.83152</v>
      </c>
      <c r="Z118" s="29">
        <f t="shared" si="91"/>
        <v>427</v>
      </c>
      <c r="AA118" s="29">
        <f t="shared" si="92"/>
        <v>-75.336441062466008</v>
      </c>
      <c r="AB118" s="29">
        <f t="shared" si="93"/>
        <v>-253.39106101469159</v>
      </c>
      <c r="AC118" s="104">
        <f t="shared" si="94"/>
        <v>-326.54548420590504</v>
      </c>
      <c r="AD118" s="29">
        <f t="shared" si="95"/>
        <v>-228.27298628306264</v>
      </c>
      <c r="AE118" s="30">
        <f t="shared" si="96"/>
        <v>1.1266490765171504</v>
      </c>
      <c r="AF118" s="30">
        <f t="shared" si="97"/>
        <v>-0.1930841713690436</v>
      </c>
      <c r="AG118" s="30">
        <f t="shared" si="98"/>
        <v>-0.59956001627984279</v>
      </c>
      <c r="AH118" s="69">
        <f t="shared" si="99"/>
        <v>-0.75015836371371691</v>
      </c>
      <c r="AI118" s="67">
        <f t="shared" si="100"/>
        <v>-0.14029399181281024</v>
      </c>
      <c r="AJ118" s="4" t="str">
        <f t="shared" si="76"/>
        <v>No</v>
      </c>
      <c r="AK118" s="4" t="str">
        <f t="shared" si="77"/>
        <v>No</v>
      </c>
      <c r="AL118" s="1" t="s">
        <v>251</v>
      </c>
      <c r="AM118" s="50">
        <v>224</v>
      </c>
      <c r="AN118" s="50">
        <v>23</v>
      </c>
      <c r="AO118" s="50">
        <v>23</v>
      </c>
      <c r="AP118" s="49">
        <v>23</v>
      </c>
      <c r="AQ118" s="53">
        <f t="shared" si="79"/>
        <v>293</v>
      </c>
      <c r="AR118" s="53">
        <v>132</v>
      </c>
      <c r="AS118" s="52">
        <v>23</v>
      </c>
      <c r="AT118" s="52">
        <v>10</v>
      </c>
      <c r="AU118" s="93">
        <v>6</v>
      </c>
      <c r="AV118" s="53">
        <f t="shared" si="80"/>
        <v>171</v>
      </c>
      <c r="AW118" s="53">
        <f t="shared" si="81"/>
        <v>-92</v>
      </c>
      <c r="AX118" s="53">
        <f t="shared" si="82"/>
        <v>0</v>
      </c>
      <c r="AY118" s="53">
        <f t="shared" si="83"/>
        <v>-13</v>
      </c>
      <c r="AZ118" s="53">
        <f>AU118-AP118</f>
        <v>-17</v>
      </c>
      <c r="BA118" s="53">
        <f t="shared" si="84"/>
        <v>-122</v>
      </c>
      <c r="BB118" s="54">
        <f t="shared" si="85"/>
        <v>-0.4107142857142857</v>
      </c>
      <c r="BC118" s="54">
        <f t="shared" si="86"/>
        <v>0</v>
      </c>
      <c r="BD118" s="54">
        <f t="shared" si="87"/>
        <v>-0.56521739130434778</v>
      </c>
      <c r="BE118" s="54">
        <f t="shared" si="78"/>
        <v>-0.73913043478260865</v>
      </c>
      <c r="BF118" s="54">
        <f t="shared" si="88"/>
        <v>-0.41638225255972694</v>
      </c>
      <c r="BG118" s="85" t="str">
        <f t="shared" si="101"/>
        <v>Yes</v>
      </c>
      <c r="BH118" s="90" t="s">
        <v>181</v>
      </c>
      <c r="BI118" s="90" t="s">
        <v>181</v>
      </c>
      <c r="BJ118" s="90" t="s">
        <v>181</v>
      </c>
      <c r="BK118" s="90" t="s">
        <v>181</v>
      </c>
      <c r="BL118" s="95" t="s">
        <v>252</v>
      </c>
      <c r="BM118" s="95" t="s">
        <v>492</v>
      </c>
    </row>
    <row r="119" spans="3:65" ht="60" x14ac:dyDescent="0.25">
      <c r="C119" s="32" t="s">
        <v>156</v>
      </c>
      <c r="D119" s="56" t="s">
        <v>4</v>
      </c>
      <c r="E119" s="98" t="s">
        <v>91</v>
      </c>
      <c r="F119" s="27" t="s">
        <v>433</v>
      </c>
      <c r="G119" s="27" t="s">
        <v>529</v>
      </c>
      <c r="H119" s="27" t="s">
        <v>434</v>
      </c>
      <c r="I119" s="122" t="s">
        <v>297</v>
      </c>
      <c r="J119" s="32" t="s">
        <v>161</v>
      </c>
      <c r="K119" s="85" t="s">
        <v>161</v>
      </c>
      <c r="L119" s="49" t="s">
        <v>161</v>
      </c>
      <c r="M119" s="49" t="s">
        <v>1</v>
      </c>
      <c r="N119" s="85" t="s">
        <v>158</v>
      </c>
      <c r="O119" s="85" t="s">
        <v>159</v>
      </c>
      <c r="P119" s="86">
        <v>278</v>
      </c>
      <c r="Q119" s="72">
        <v>285.59345312242402</v>
      </c>
      <c r="R119" s="72">
        <v>314.58366186312969</v>
      </c>
      <c r="S119" s="72">
        <v>318.95464538022435</v>
      </c>
      <c r="T119" s="70">
        <f t="shared" si="89"/>
        <v>1197.1317603657781</v>
      </c>
      <c r="U119" s="87">
        <v>19</v>
      </c>
      <c r="V119" s="72">
        <v>1295.6535800000001</v>
      </c>
      <c r="W119" s="70">
        <v>664.77134000000035</v>
      </c>
      <c r="X119" s="72">
        <v>196.68353000000002</v>
      </c>
      <c r="Y119" s="70">
        <f t="shared" si="90"/>
        <v>2176.1084500000006</v>
      </c>
      <c r="Z119" s="70">
        <f t="shared" si="91"/>
        <v>-259</v>
      </c>
      <c r="AA119" s="70">
        <f t="shared" si="92"/>
        <v>1010.0601268775761</v>
      </c>
      <c r="AB119" s="70">
        <f t="shared" si="93"/>
        <v>350.18767813687066</v>
      </c>
      <c r="AC119" s="70">
        <f t="shared" si="94"/>
        <v>-122.27111538022433</v>
      </c>
      <c r="AD119" s="70">
        <f t="shared" si="95"/>
        <v>978.97668963422257</v>
      </c>
      <c r="AE119" s="88">
        <f t="shared" si="96"/>
        <v>-0.93165467625899279</v>
      </c>
      <c r="AF119" s="88">
        <f t="shared" si="97"/>
        <v>3.5367061668763053</v>
      </c>
      <c r="AG119" s="88">
        <f t="shared" si="98"/>
        <v>1.1131782116810367</v>
      </c>
      <c r="AH119" s="69">
        <f t="shared" si="99"/>
        <v>-0.38334953621529955</v>
      </c>
      <c r="AI119" s="67">
        <f t="shared" si="100"/>
        <v>0.81776853813911077</v>
      </c>
      <c r="AJ119" s="4" t="str">
        <f t="shared" si="76"/>
        <v>No</v>
      </c>
      <c r="AK119" s="4" t="str">
        <f t="shared" si="77"/>
        <v>No</v>
      </c>
      <c r="AL119" s="32" t="s">
        <v>176</v>
      </c>
      <c r="AM119" s="50">
        <v>0</v>
      </c>
      <c r="AN119" s="49">
        <v>0</v>
      </c>
      <c r="AO119" s="49">
        <v>0</v>
      </c>
      <c r="AP119" s="49">
        <v>0</v>
      </c>
      <c r="AQ119" s="53">
        <f t="shared" si="79"/>
        <v>0</v>
      </c>
      <c r="AR119" s="53">
        <v>0</v>
      </c>
      <c r="AS119" s="52">
        <v>0</v>
      </c>
      <c r="AT119" s="52">
        <v>0</v>
      </c>
      <c r="AU119" s="63" t="s">
        <v>437</v>
      </c>
      <c r="AV119" s="53">
        <f t="shared" si="80"/>
        <v>0</v>
      </c>
      <c r="AW119" s="53">
        <f t="shared" si="81"/>
        <v>0</v>
      </c>
      <c r="AX119" s="53">
        <f t="shared" si="82"/>
        <v>0</v>
      </c>
      <c r="AY119" s="53">
        <f t="shared" si="83"/>
        <v>0</v>
      </c>
      <c r="AZ119" s="63" t="s">
        <v>437</v>
      </c>
      <c r="BA119" s="53">
        <f t="shared" si="84"/>
        <v>0</v>
      </c>
      <c r="BB119" s="54" t="str">
        <f t="shared" si="85"/>
        <v/>
      </c>
      <c r="BC119" s="54" t="str">
        <f t="shared" si="86"/>
        <v/>
      </c>
      <c r="BD119" s="54" t="str">
        <f t="shared" si="87"/>
        <v/>
      </c>
      <c r="BE119" s="65" t="str">
        <f t="shared" si="78"/>
        <v/>
      </c>
      <c r="BF119" s="54" t="str">
        <f t="shared" si="88"/>
        <v/>
      </c>
      <c r="BG119" s="85" t="str">
        <f t="shared" si="101"/>
        <v>No</v>
      </c>
      <c r="BH119" s="90" t="s">
        <v>165</v>
      </c>
      <c r="BI119" s="90" t="s">
        <v>165</v>
      </c>
      <c r="BJ119" s="90" t="s">
        <v>165</v>
      </c>
      <c r="BK119" s="90" t="s">
        <v>166</v>
      </c>
      <c r="BL119" s="95" t="s">
        <v>461</v>
      </c>
      <c r="BM119" s="60" t="s">
        <v>161</v>
      </c>
    </row>
    <row r="120" spans="3:65" ht="62.1" customHeight="1" x14ac:dyDescent="0.25">
      <c r="C120" s="32" t="s">
        <v>156</v>
      </c>
      <c r="D120" s="3" t="s">
        <v>5</v>
      </c>
      <c r="E120" s="26" t="s">
        <v>92</v>
      </c>
      <c r="F120" s="27" t="s">
        <v>515</v>
      </c>
      <c r="G120" s="27" t="s">
        <v>333</v>
      </c>
      <c r="H120" s="27" t="s">
        <v>317</v>
      </c>
      <c r="I120" s="120" t="s">
        <v>307</v>
      </c>
      <c r="J120" s="32" t="s">
        <v>161</v>
      </c>
      <c r="K120" s="1" t="s">
        <v>161</v>
      </c>
      <c r="L120" s="131" t="s">
        <v>161</v>
      </c>
      <c r="M120" s="4" t="s">
        <v>1</v>
      </c>
      <c r="N120" s="2" t="s">
        <v>158</v>
      </c>
      <c r="O120" s="2" t="s">
        <v>159</v>
      </c>
      <c r="P120" s="5">
        <v>351</v>
      </c>
      <c r="Q120" s="28">
        <v>360.54967574995811</v>
      </c>
      <c r="R120" s="28">
        <v>392.50712532378793</v>
      </c>
      <c r="S120" s="28">
        <v>402.39824339882597</v>
      </c>
      <c r="T120" s="29">
        <f t="shared" si="89"/>
        <v>1506.4550444725721</v>
      </c>
      <c r="U120" s="6">
        <v>323</v>
      </c>
      <c r="V120" s="28">
        <v>516.77683999999999</v>
      </c>
      <c r="W120" s="29">
        <v>146.47709999999998</v>
      </c>
      <c r="X120" s="28">
        <v>107.51032999999998</v>
      </c>
      <c r="Y120" s="29">
        <f t="shared" si="90"/>
        <v>1093.7642699999999</v>
      </c>
      <c r="Z120" s="29">
        <f t="shared" si="91"/>
        <v>-28</v>
      </c>
      <c r="AA120" s="29">
        <f t="shared" si="92"/>
        <v>156.22716425004188</v>
      </c>
      <c r="AB120" s="29">
        <f t="shared" si="93"/>
        <v>-246.03002532378795</v>
      </c>
      <c r="AC120" s="104">
        <f t="shared" si="94"/>
        <v>-294.88791339882596</v>
      </c>
      <c r="AD120" s="29">
        <f t="shared" si="95"/>
        <v>-412.690774472572</v>
      </c>
      <c r="AE120" s="30">
        <f t="shared" si="96"/>
        <v>-7.9772079772079771E-2</v>
      </c>
      <c r="AF120" s="30">
        <f t="shared" si="97"/>
        <v>0.43330274510740574</v>
      </c>
      <c r="AG120" s="30">
        <f t="shared" si="98"/>
        <v>-0.62681671095991509</v>
      </c>
      <c r="AH120" s="69">
        <f t="shared" si="99"/>
        <v>-0.73282604543220109</v>
      </c>
      <c r="AI120" s="67">
        <f t="shared" si="100"/>
        <v>-0.27394828407711297</v>
      </c>
      <c r="AJ120" s="4" t="str">
        <f t="shared" si="76"/>
        <v>No</v>
      </c>
      <c r="AK120" s="4" t="str">
        <f t="shared" si="77"/>
        <v>No</v>
      </c>
      <c r="AL120" s="1" t="s">
        <v>253</v>
      </c>
      <c r="AM120" s="50">
        <v>0</v>
      </c>
      <c r="AN120" s="49">
        <v>0</v>
      </c>
      <c r="AO120" s="49">
        <v>0</v>
      </c>
      <c r="AP120" s="49">
        <v>0</v>
      </c>
      <c r="AQ120" s="53">
        <f t="shared" si="79"/>
        <v>0</v>
      </c>
      <c r="AR120" s="53">
        <v>0</v>
      </c>
      <c r="AS120" s="52">
        <v>0</v>
      </c>
      <c r="AT120" s="52">
        <v>0</v>
      </c>
      <c r="AU120" s="63" t="s">
        <v>437</v>
      </c>
      <c r="AV120" s="53">
        <f t="shared" si="80"/>
        <v>0</v>
      </c>
      <c r="AW120" s="53">
        <f t="shared" si="81"/>
        <v>0</v>
      </c>
      <c r="AX120" s="53">
        <f t="shared" si="82"/>
        <v>0</v>
      </c>
      <c r="AY120" s="53">
        <f t="shared" si="83"/>
        <v>0</v>
      </c>
      <c r="AZ120" s="63" t="s">
        <v>437</v>
      </c>
      <c r="BA120" s="53">
        <f t="shared" si="84"/>
        <v>0</v>
      </c>
      <c r="BB120" s="54" t="str">
        <f t="shared" si="85"/>
        <v/>
      </c>
      <c r="BC120" s="54" t="str">
        <f t="shared" si="86"/>
        <v/>
      </c>
      <c r="BD120" s="54" t="str">
        <f t="shared" si="87"/>
        <v/>
      </c>
      <c r="BE120" s="65" t="str">
        <f t="shared" si="78"/>
        <v/>
      </c>
      <c r="BF120" s="54" t="str">
        <f t="shared" si="88"/>
        <v/>
      </c>
      <c r="BG120" s="85" t="str">
        <f t="shared" si="101"/>
        <v>No</v>
      </c>
      <c r="BH120" s="85" t="s">
        <v>165</v>
      </c>
      <c r="BI120" s="85" t="s">
        <v>165</v>
      </c>
      <c r="BJ120" s="85" t="s">
        <v>165</v>
      </c>
      <c r="BK120" s="85" t="s">
        <v>166</v>
      </c>
      <c r="BL120" s="32" t="s">
        <v>459</v>
      </c>
      <c r="BM120" s="95" t="s">
        <v>161</v>
      </c>
    </row>
    <row r="121" spans="3:65" ht="60" x14ac:dyDescent="0.25">
      <c r="C121" s="32" t="s">
        <v>156</v>
      </c>
      <c r="D121" s="3" t="s">
        <v>5</v>
      </c>
      <c r="E121" s="26" t="s">
        <v>7</v>
      </c>
      <c r="F121" s="27" t="s">
        <v>318</v>
      </c>
      <c r="G121" s="27" t="s">
        <v>342</v>
      </c>
      <c r="H121" s="27" t="s">
        <v>319</v>
      </c>
      <c r="I121" s="120" t="s">
        <v>320</v>
      </c>
      <c r="J121" s="32" t="s">
        <v>161</v>
      </c>
      <c r="K121" s="1" t="s">
        <v>161</v>
      </c>
      <c r="L121" s="131" t="s">
        <v>161</v>
      </c>
      <c r="M121" s="4" t="s">
        <v>1</v>
      </c>
      <c r="N121" s="2" t="s">
        <v>158</v>
      </c>
      <c r="O121" s="2" t="s">
        <v>159</v>
      </c>
      <c r="P121" s="5">
        <v>12963</v>
      </c>
      <c r="Q121" s="28">
        <v>13318.539978821498</v>
      </c>
      <c r="R121" s="28">
        <v>14647.276951174292</v>
      </c>
      <c r="S121" s="28">
        <v>47662.27693140068</v>
      </c>
      <c r="T121" s="29">
        <f t="shared" si="89"/>
        <v>88591.093861396483</v>
      </c>
      <c r="U121" s="6">
        <v>42574</v>
      </c>
      <c r="V121" s="28">
        <v>32448.799610000009</v>
      </c>
      <c r="W121" s="29">
        <v>30301.558940000006</v>
      </c>
      <c r="X121" s="28">
        <v>55490.129679999991</v>
      </c>
      <c r="Y121" s="29">
        <f t="shared" si="90"/>
        <v>160814.48823000002</v>
      </c>
      <c r="Z121" s="29">
        <f t="shared" si="91"/>
        <v>29611</v>
      </c>
      <c r="AA121" s="29">
        <f t="shared" si="92"/>
        <v>19130.259631178509</v>
      </c>
      <c r="AB121" s="29">
        <f t="shared" si="93"/>
        <v>15654.281988825715</v>
      </c>
      <c r="AC121" s="104">
        <f t="shared" si="94"/>
        <v>7827.8527485993109</v>
      </c>
      <c r="AD121" s="29">
        <f t="shared" si="95"/>
        <v>72223.394368603535</v>
      </c>
      <c r="AE121" s="30">
        <f t="shared" si="96"/>
        <v>2.2842706163696676</v>
      </c>
      <c r="AF121" s="30">
        <f t="shared" si="97"/>
        <v>1.4363631195009758</v>
      </c>
      <c r="AG121" s="30">
        <f t="shared" si="98"/>
        <v>1.0687503241051703</v>
      </c>
      <c r="AH121" s="69">
        <f t="shared" si="99"/>
        <v>0.16423581189513409</v>
      </c>
      <c r="AI121" s="67">
        <f t="shared" si="100"/>
        <v>0.81524441363822953</v>
      </c>
      <c r="AJ121" s="4" t="str">
        <f t="shared" si="76"/>
        <v>No</v>
      </c>
      <c r="AK121" s="4" t="str">
        <f t="shared" si="77"/>
        <v>No</v>
      </c>
      <c r="AL121" s="1" t="s">
        <v>176</v>
      </c>
      <c r="AM121" s="50">
        <v>0</v>
      </c>
      <c r="AN121" s="50">
        <v>0</v>
      </c>
      <c r="AO121" s="50">
        <v>0</v>
      </c>
      <c r="AP121" s="49">
        <v>0</v>
      </c>
      <c r="AQ121" s="53">
        <f t="shared" si="79"/>
        <v>0</v>
      </c>
      <c r="AR121" s="53">
        <v>0</v>
      </c>
      <c r="AS121" s="52">
        <v>0</v>
      </c>
      <c r="AT121" s="52">
        <v>0</v>
      </c>
      <c r="AU121" s="63" t="s">
        <v>437</v>
      </c>
      <c r="AV121" s="53">
        <f t="shared" si="80"/>
        <v>0</v>
      </c>
      <c r="AW121" s="53">
        <f t="shared" si="81"/>
        <v>0</v>
      </c>
      <c r="AX121" s="53">
        <f t="shared" si="82"/>
        <v>0</v>
      </c>
      <c r="AY121" s="53">
        <f t="shared" si="83"/>
        <v>0</v>
      </c>
      <c r="AZ121" s="63" t="s">
        <v>437</v>
      </c>
      <c r="BA121" s="53">
        <f t="shared" si="84"/>
        <v>0</v>
      </c>
      <c r="BB121" s="54" t="str">
        <f t="shared" si="85"/>
        <v/>
      </c>
      <c r="BC121" s="54" t="str">
        <f t="shared" si="86"/>
        <v/>
      </c>
      <c r="BD121" s="54" t="str">
        <f t="shared" si="87"/>
        <v/>
      </c>
      <c r="BE121" s="65" t="str">
        <f t="shared" si="78"/>
        <v/>
      </c>
      <c r="BF121" s="54" t="str">
        <f t="shared" si="88"/>
        <v/>
      </c>
      <c r="BG121" s="85" t="str">
        <f t="shared" si="101"/>
        <v>No</v>
      </c>
      <c r="BH121" s="90" t="s">
        <v>184</v>
      </c>
      <c r="BI121" s="90" t="s">
        <v>165</v>
      </c>
      <c r="BJ121" s="90" t="s">
        <v>184</v>
      </c>
      <c r="BK121" s="90" t="s">
        <v>194</v>
      </c>
      <c r="BL121" s="95" t="s">
        <v>476</v>
      </c>
      <c r="BM121" s="95" t="s">
        <v>161</v>
      </c>
    </row>
    <row r="122" spans="3:65" ht="75" x14ac:dyDescent="0.25">
      <c r="C122" s="32" t="s">
        <v>156</v>
      </c>
      <c r="D122" s="3" t="s">
        <v>5</v>
      </c>
      <c r="E122" s="39" t="s">
        <v>93</v>
      </c>
      <c r="F122" s="27" t="s">
        <v>321</v>
      </c>
      <c r="G122" s="27" t="s">
        <v>531</v>
      </c>
      <c r="H122" s="27" t="s">
        <v>322</v>
      </c>
      <c r="I122" s="120" t="s">
        <v>297</v>
      </c>
      <c r="J122" s="32" t="s">
        <v>161</v>
      </c>
      <c r="K122" s="1" t="s">
        <v>161</v>
      </c>
      <c r="L122" s="131" t="s">
        <v>161</v>
      </c>
      <c r="M122" s="4" t="s">
        <v>1</v>
      </c>
      <c r="N122" s="2" t="s">
        <v>158</v>
      </c>
      <c r="O122" s="2" t="s">
        <v>159</v>
      </c>
      <c r="P122" s="5">
        <v>2101</v>
      </c>
      <c r="Q122" s="28">
        <v>2164</v>
      </c>
      <c r="R122" s="28">
        <v>2319</v>
      </c>
      <c r="S122" s="113">
        <v>2413.1982642009361</v>
      </c>
      <c r="T122" s="29">
        <f t="shared" si="89"/>
        <v>8997.1982642009352</v>
      </c>
      <c r="U122" s="29">
        <v>2472</v>
      </c>
      <c r="V122" s="6">
        <v>2986</v>
      </c>
      <c r="W122" s="28">
        <v>3417</v>
      </c>
      <c r="X122" s="29">
        <v>2947</v>
      </c>
      <c r="Y122" s="29">
        <f t="shared" si="90"/>
        <v>11822</v>
      </c>
      <c r="Z122" s="29">
        <f t="shared" si="91"/>
        <v>371</v>
      </c>
      <c r="AA122" s="29">
        <f t="shared" si="92"/>
        <v>822</v>
      </c>
      <c r="AB122" s="29">
        <f t="shared" si="93"/>
        <v>1098</v>
      </c>
      <c r="AC122" s="104">
        <f t="shared" si="94"/>
        <v>533.80173579906386</v>
      </c>
      <c r="AD122" s="29">
        <f t="shared" si="95"/>
        <v>2824.8017357990639</v>
      </c>
      <c r="AE122" s="30">
        <f t="shared" si="96"/>
        <v>0.17658257972394098</v>
      </c>
      <c r="AF122" s="30">
        <f t="shared" si="97"/>
        <v>0.37985212569316079</v>
      </c>
      <c r="AG122" s="30">
        <f t="shared" si="98"/>
        <v>0.47347994825355755</v>
      </c>
      <c r="AH122" s="69">
        <f t="shared" si="99"/>
        <v>0.22120094470390211</v>
      </c>
      <c r="AI122" s="67">
        <f t="shared" si="100"/>
        <v>0.31396459796142351</v>
      </c>
      <c r="AJ122" s="4" t="str">
        <f t="shared" si="76"/>
        <v>No</v>
      </c>
      <c r="AK122" s="4" t="str">
        <f t="shared" si="77"/>
        <v>No</v>
      </c>
      <c r="AL122" s="1" t="s">
        <v>254</v>
      </c>
      <c r="AM122" s="50"/>
      <c r="AN122" s="49"/>
      <c r="AO122" s="49"/>
      <c r="AP122" s="49"/>
      <c r="AQ122" s="53"/>
      <c r="AR122" s="53"/>
      <c r="AS122" s="52"/>
      <c r="AT122" s="52"/>
      <c r="AU122" s="63"/>
      <c r="AV122" s="53"/>
      <c r="AW122" s="53"/>
      <c r="AX122" s="53"/>
      <c r="AY122" s="53"/>
      <c r="AZ122" s="63"/>
      <c r="BA122" s="53"/>
      <c r="BB122" s="54"/>
      <c r="BC122" s="54"/>
      <c r="BD122" s="54"/>
      <c r="BE122" s="65"/>
      <c r="BF122" s="54"/>
      <c r="BG122" s="85" t="str">
        <f t="shared" si="101"/>
        <v>No</v>
      </c>
      <c r="BH122" s="90" t="s">
        <v>165</v>
      </c>
      <c r="BI122" s="90" t="s">
        <v>165</v>
      </c>
      <c r="BJ122" s="90" t="s">
        <v>165</v>
      </c>
      <c r="BK122" s="90" t="s">
        <v>166</v>
      </c>
      <c r="BL122" s="95" t="s">
        <v>461</v>
      </c>
      <c r="BM122" s="95" t="s">
        <v>161</v>
      </c>
    </row>
    <row r="123" spans="3:65" ht="120" x14ac:dyDescent="0.25">
      <c r="C123" s="32" t="s">
        <v>156</v>
      </c>
      <c r="D123" s="56" t="s">
        <v>4</v>
      </c>
      <c r="E123" s="98" t="s">
        <v>94</v>
      </c>
      <c r="F123" s="27" t="s">
        <v>435</v>
      </c>
      <c r="G123" s="27" t="s">
        <v>378</v>
      </c>
      <c r="H123" s="27" t="s">
        <v>436</v>
      </c>
      <c r="I123" s="118" t="s">
        <v>375</v>
      </c>
      <c r="J123" s="32" t="s">
        <v>161</v>
      </c>
      <c r="K123" s="32" t="s">
        <v>161</v>
      </c>
      <c r="L123" s="49" t="s">
        <v>161</v>
      </c>
      <c r="M123" s="49" t="s">
        <v>1</v>
      </c>
      <c r="N123" s="85" t="s">
        <v>158</v>
      </c>
      <c r="O123" s="85" t="s">
        <v>159</v>
      </c>
      <c r="P123" s="86">
        <v>2092</v>
      </c>
      <c r="Q123" s="72">
        <v>2152.0626390456582</v>
      </c>
      <c r="R123" s="72">
        <v>2341</v>
      </c>
      <c r="S123" s="72">
        <v>2401.7545178541432</v>
      </c>
      <c r="T123" s="70">
        <f t="shared" si="89"/>
        <v>8986.8171568998005</v>
      </c>
      <c r="U123" s="87">
        <v>1119</v>
      </c>
      <c r="V123" s="72">
        <v>2812.5037599999982</v>
      </c>
      <c r="W123" s="70">
        <v>3817.7353700000008</v>
      </c>
      <c r="X123" s="72">
        <v>3741.1946400000006</v>
      </c>
      <c r="Y123" s="70">
        <f t="shared" si="90"/>
        <v>11490.43377</v>
      </c>
      <c r="Z123" s="70">
        <f t="shared" si="91"/>
        <v>-973</v>
      </c>
      <c r="AA123" s="70">
        <f t="shared" si="92"/>
        <v>660.44112095434002</v>
      </c>
      <c r="AB123" s="70">
        <f t="shared" si="93"/>
        <v>1476.7353700000008</v>
      </c>
      <c r="AC123" s="70">
        <f t="shared" si="94"/>
        <v>1339.4401221458575</v>
      </c>
      <c r="AD123" s="70">
        <f t="shared" si="95"/>
        <v>2503.6166131001983</v>
      </c>
      <c r="AE123" s="88">
        <f t="shared" si="96"/>
        <v>-0.46510516252390055</v>
      </c>
      <c r="AF123" s="88">
        <f t="shared" si="97"/>
        <v>0.30688749898433049</v>
      </c>
      <c r="AG123" s="88">
        <f t="shared" si="98"/>
        <v>0.63081391285775346</v>
      </c>
      <c r="AH123" s="69">
        <f t="shared" si="99"/>
        <v>0.55769235039998399</v>
      </c>
      <c r="AI123" s="67">
        <f t="shared" si="100"/>
        <v>0.2785876878754564</v>
      </c>
      <c r="AJ123" s="4" t="str">
        <f t="shared" si="76"/>
        <v>No</v>
      </c>
      <c r="AK123" s="4" t="str">
        <f t="shared" si="77"/>
        <v>No</v>
      </c>
      <c r="AL123" s="32" t="s">
        <v>255</v>
      </c>
      <c r="AM123" s="50">
        <v>0</v>
      </c>
      <c r="AN123" s="49">
        <v>0</v>
      </c>
      <c r="AO123" s="49">
        <v>0</v>
      </c>
      <c r="AP123" s="49">
        <v>0</v>
      </c>
      <c r="AQ123" s="53">
        <f>SUM(AM123:AP123)</f>
        <v>0</v>
      </c>
      <c r="AR123" s="53">
        <v>0</v>
      </c>
      <c r="AS123" s="52">
        <v>0</v>
      </c>
      <c r="AT123" s="52">
        <v>0</v>
      </c>
      <c r="AU123" s="63" t="s">
        <v>437</v>
      </c>
      <c r="AV123" s="53">
        <f>SUM(AR123:AU123)</f>
        <v>0</v>
      </c>
      <c r="AW123" s="53">
        <f t="shared" ref="AW123:AY125" si="102">AR123-AM123</f>
        <v>0</v>
      </c>
      <c r="AX123" s="53">
        <f t="shared" si="102"/>
        <v>0</v>
      </c>
      <c r="AY123" s="53">
        <f t="shared" si="102"/>
        <v>0</v>
      </c>
      <c r="AZ123" s="63" t="s">
        <v>437</v>
      </c>
      <c r="BA123" s="53">
        <f>SUM(AW123:AZ123)</f>
        <v>0</v>
      </c>
      <c r="BB123" s="54" t="str">
        <f t="shared" ref="BB123:BF125" si="103">IFERROR(+AW123/AM123,"")</f>
        <v/>
      </c>
      <c r="BC123" s="54" t="str">
        <f t="shared" si="103"/>
        <v/>
      </c>
      <c r="BD123" s="54" t="str">
        <f t="shared" si="103"/>
        <v/>
      </c>
      <c r="BE123" s="65" t="str">
        <f t="shared" si="103"/>
        <v/>
      </c>
      <c r="BF123" s="54" t="str">
        <f t="shared" si="103"/>
        <v/>
      </c>
      <c r="BG123" s="85" t="str">
        <f t="shared" si="101"/>
        <v>No</v>
      </c>
      <c r="BH123" s="90" t="s">
        <v>165</v>
      </c>
      <c r="BI123" s="90" t="s">
        <v>165</v>
      </c>
      <c r="BJ123" s="90" t="s">
        <v>165</v>
      </c>
      <c r="BK123" s="90" t="s">
        <v>166</v>
      </c>
      <c r="BL123" s="95" t="s">
        <v>461</v>
      </c>
      <c r="BM123" s="60" t="s">
        <v>161</v>
      </c>
    </row>
    <row r="124" spans="3:65" ht="45" x14ac:dyDescent="0.25">
      <c r="C124" s="32" t="s">
        <v>156</v>
      </c>
      <c r="D124" s="56" t="s">
        <v>2</v>
      </c>
      <c r="E124" s="98" t="s">
        <v>79</v>
      </c>
      <c r="F124" s="27" t="s">
        <v>358</v>
      </c>
      <c r="G124" s="27" t="s">
        <v>586</v>
      </c>
      <c r="H124" s="27" t="s">
        <v>555</v>
      </c>
      <c r="I124" s="119" t="s">
        <v>331</v>
      </c>
      <c r="J124" s="118" t="s">
        <v>532</v>
      </c>
      <c r="K124" s="32" t="s">
        <v>161</v>
      </c>
      <c r="L124" s="49" t="s">
        <v>161</v>
      </c>
      <c r="M124" s="49" t="s">
        <v>1</v>
      </c>
      <c r="N124" s="85" t="s">
        <v>158</v>
      </c>
      <c r="O124" s="85" t="s">
        <v>159</v>
      </c>
      <c r="P124" s="86">
        <v>0</v>
      </c>
      <c r="Q124" s="72">
        <v>0</v>
      </c>
      <c r="R124" s="72">
        <v>0</v>
      </c>
      <c r="S124" s="71">
        <v>0</v>
      </c>
      <c r="T124" s="70">
        <f t="shared" si="89"/>
        <v>0</v>
      </c>
      <c r="U124" s="87">
        <v>545</v>
      </c>
      <c r="V124" s="72">
        <v>1410.9025100000001</v>
      </c>
      <c r="W124" s="70">
        <v>41.738920000000007</v>
      </c>
      <c r="X124" s="72">
        <v>-700.00439999999992</v>
      </c>
      <c r="Y124" s="70">
        <f t="shared" si="90"/>
        <v>1297.6370300000003</v>
      </c>
      <c r="Z124" s="70">
        <f t="shared" si="91"/>
        <v>545</v>
      </c>
      <c r="AA124" s="70">
        <f t="shared" si="92"/>
        <v>1410.9025100000001</v>
      </c>
      <c r="AB124" s="70">
        <f t="shared" si="93"/>
        <v>41.738920000000007</v>
      </c>
      <c r="AC124" s="70">
        <f t="shared" si="94"/>
        <v>-700.00439999999992</v>
      </c>
      <c r="AD124" s="70">
        <f t="shared" si="95"/>
        <v>1297.6370300000003</v>
      </c>
      <c r="AE124" s="88" t="str">
        <f t="shared" si="96"/>
        <v/>
      </c>
      <c r="AF124" s="88" t="str">
        <f t="shared" si="97"/>
        <v/>
      </c>
      <c r="AG124" s="88" t="str">
        <f t="shared" si="98"/>
        <v/>
      </c>
      <c r="AH124" s="69" t="str">
        <f t="shared" si="99"/>
        <v/>
      </c>
      <c r="AI124" s="67" t="str">
        <f t="shared" si="100"/>
        <v/>
      </c>
      <c r="AJ124" s="4" t="str">
        <f t="shared" si="76"/>
        <v>No</v>
      </c>
      <c r="AK124" s="4" t="str">
        <f t="shared" si="77"/>
        <v>No</v>
      </c>
      <c r="AL124" s="1" t="s">
        <v>256</v>
      </c>
      <c r="AM124" s="50">
        <v>0</v>
      </c>
      <c r="AN124" s="49">
        <v>0</v>
      </c>
      <c r="AO124" s="49">
        <v>0</v>
      </c>
      <c r="AP124" s="49">
        <v>0</v>
      </c>
      <c r="AQ124" s="53">
        <f>SUM(AM124:AP124)</f>
        <v>0</v>
      </c>
      <c r="AR124" s="53">
        <v>0</v>
      </c>
      <c r="AS124" s="52">
        <v>0</v>
      </c>
      <c r="AT124" s="52">
        <v>0</v>
      </c>
      <c r="AU124" s="63" t="s">
        <v>437</v>
      </c>
      <c r="AV124" s="53">
        <f>SUM(AR124:AU124)</f>
        <v>0</v>
      </c>
      <c r="AW124" s="53">
        <f t="shared" si="102"/>
        <v>0</v>
      </c>
      <c r="AX124" s="53">
        <f t="shared" si="102"/>
        <v>0</v>
      </c>
      <c r="AY124" s="53">
        <f t="shared" si="102"/>
        <v>0</v>
      </c>
      <c r="AZ124" s="63" t="s">
        <v>437</v>
      </c>
      <c r="BA124" s="53">
        <f>SUM(AW124:AZ124)</f>
        <v>0</v>
      </c>
      <c r="BB124" s="54" t="str">
        <f t="shared" si="103"/>
        <v/>
      </c>
      <c r="BC124" s="54" t="str">
        <f t="shared" si="103"/>
        <v/>
      </c>
      <c r="BD124" s="54" t="str">
        <f t="shared" si="103"/>
        <v/>
      </c>
      <c r="BE124" s="65" t="str">
        <f t="shared" si="103"/>
        <v/>
      </c>
      <c r="BF124" s="54" t="str">
        <f t="shared" si="103"/>
        <v/>
      </c>
      <c r="BG124" s="85" t="str">
        <f t="shared" si="101"/>
        <v>No</v>
      </c>
      <c r="BH124" s="90" t="s">
        <v>161</v>
      </c>
      <c r="BI124" s="90" t="s">
        <v>161</v>
      </c>
      <c r="BJ124" s="90" t="s">
        <v>161</v>
      </c>
      <c r="BK124" s="90" t="s">
        <v>194</v>
      </c>
      <c r="BL124" s="95" t="s">
        <v>484</v>
      </c>
      <c r="BM124" s="95" t="s">
        <v>161</v>
      </c>
    </row>
    <row r="125" spans="3:65" ht="60" x14ac:dyDescent="0.25">
      <c r="C125" s="32" t="s">
        <v>156</v>
      </c>
      <c r="D125" s="56" t="s">
        <v>2</v>
      </c>
      <c r="E125" s="98" t="s">
        <v>42</v>
      </c>
      <c r="F125" s="27" t="s">
        <v>359</v>
      </c>
      <c r="G125" s="27" t="s">
        <v>585</v>
      </c>
      <c r="H125" s="27" t="s">
        <v>589</v>
      </c>
      <c r="I125" s="85" t="s">
        <v>161</v>
      </c>
      <c r="J125" s="118" t="s">
        <v>532</v>
      </c>
      <c r="K125" s="32" t="s">
        <v>202</v>
      </c>
      <c r="L125" s="85" t="s">
        <v>257</v>
      </c>
      <c r="M125" s="49" t="s">
        <v>1</v>
      </c>
      <c r="N125" s="85" t="s">
        <v>158</v>
      </c>
      <c r="O125" s="85" t="s">
        <v>159</v>
      </c>
      <c r="P125" s="86">
        <v>24238</v>
      </c>
      <c r="Q125" s="72">
        <v>25106.869994941491</v>
      </c>
      <c r="R125" s="72">
        <v>28184.140590562292</v>
      </c>
      <c r="S125" s="72">
        <v>38420.746153153021</v>
      </c>
      <c r="T125" s="70">
        <f t="shared" si="89"/>
        <v>115949.75673865681</v>
      </c>
      <c r="U125" s="87">
        <v>32432</v>
      </c>
      <c r="V125" s="72">
        <v>29169.572789999987</v>
      </c>
      <c r="W125" s="70">
        <v>17110.77232</v>
      </c>
      <c r="X125" s="72">
        <v>37578.593130000001</v>
      </c>
      <c r="Y125" s="70">
        <f t="shared" si="90"/>
        <v>116290.93823999999</v>
      </c>
      <c r="Z125" s="70">
        <f t="shared" si="91"/>
        <v>8194</v>
      </c>
      <c r="AA125" s="70">
        <f t="shared" si="92"/>
        <v>4062.7027950584961</v>
      </c>
      <c r="AB125" s="70">
        <f t="shared" si="93"/>
        <v>-11073.368270562292</v>
      </c>
      <c r="AC125" s="70">
        <f t="shared" si="94"/>
        <v>-842.1530231530196</v>
      </c>
      <c r="AD125" s="70">
        <f t="shared" si="95"/>
        <v>341.18150134318421</v>
      </c>
      <c r="AE125" s="88">
        <f t="shared" si="96"/>
        <v>0.33806419671590066</v>
      </c>
      <c r="AF125" s="88">
        <f t="shared" si="97"/>
        <v>0.16181637917737438</v>
      </c>
      <c r="AG125" s="88">
        <f t="shared" si="98"/>
        <v>-0.39289359329517065</v>
      </c>
      <c r="AH125" s="69">
        <f t="shared" si="99"/>
        <v>-2.1919226133610834E-2</v>
      </c>
      <c r="AI125" s="67">
        <f t="shared" si="100"/>
        <v>2.9424943263329571E-3</v>
      </c>
      <c r="AJ125" s="4" t="str">
        <f t="shared" si="76"/>
        <v>No</v>
      </c>
      <c r="AK125" s="4" t="str">
        <f t="shared" si="77"/>
        <v>No</v>
      </c>
      <c r="AL125" s="1" t="s">
        <v>176</v>
      </c>
      <c r="AM125" s="50">
        <v>0</v>
      </c>
      <c r="AN125" s="49">
        <v>0</v>
      </c>
      <c r="AO125" s="49">
        <v>0</v>
      </c>
      <c r="AP125" s="49">
        <v>0</v>
      </c>
      <c r="AQ125" s="53">
        <f>SUM(AM125:AP125)</f>
        <v>0</v>
      </c>
      <c r="AR125" s="53">
        <v>0</v>
      </c>
      <c r="AS125" s="52">
        <v>0</v>
      </c>
      <c r="AT125" s="52">
        <v>0</v>
      </c>
      <c r="AU125" s="63" t="s">
        <v>437</v>
      </c>
      <c r="AV125" s="53">
        <f>SUM(AR125:AU125)</f>
        <v>0</v>
      </c>
      <c r="AW125" s="53">
        <f t="shared" si="102"/>
        <v>0</v>
      </c>
      <c r="AX125" s="53">
        <f t="shared" si="102"/>
        <v>0</v>
      </c>
      <c r="AY125" s="53">
        <f t="shared" si="102"/>
        <v>0</v>
      </c>
      <c r="AZ125" s="63" t="s">
        <v>437</v>
      </c>
      <c r="BA125" s="53">
        <f>SUM(AW125:AZ125)</f>
        <v>0</v>
      </c>
      <c r="BB125" s="54" t="str">
        <f t="shared" si="103"/>
        <v/>
      </c>
      <c r="BC125" s="54" t="str">
        <f t="shared" si="103"/>
        <v/>
      </c>
      <c r="BD125" s="54" t="str">
        <f t="shared" si="103"/>
        <v/>
      </c>
      <c r="BE125" s="65" t="str">
        <f t="shared" si="103"/>
        <v/>
      </c>
      <c r="BF125" s="54" t="str">
        <f t="shared" si="103"/>
        <v/>
      </c>
      <c r="BG125" s="85" t="str">
        <f t="shared" si="101"/>
        <v>No</v>
      </c>
      <c r="BH125" s="90" t="s">
        <v>165</v>
      </c>
      <c r="BI125" s="90" t="s">
        <v>165</v>
      </c>
      <c r="BJ125" s="90" t="s">
        <v>165</v>
      </c>
      <c r="BK125" s="90" t="s">
        <v>166</v>
      </c>
      <c r="BL125" s="95" t="s">
        <v>475</v>
      </c>
      <c r="BM125" s="95" t="s">
        <v>161</v>
      </c>
    </row>
    <row r="126" spans="3:65" x14ac:dyDescent="0.25">
      <c r="W126" s="43"/>
      <c r="BA126" s="58"/>
    </row>
    <row r="129" spans="16:38" x14ac:dyDescent="0.25">
      <c r="U129" s="33"/>
      <c r="V129" s="33"/>
      <c r="AC129" s="10"/>
      <c r="AH129" s="10"/>
      <c r="AL129" s="10"/>
    </row>
    <row r="130" spans="16:38" x14ac:dyDescent="0.25">
      <c r="P130" s="66"/>
      <c r="Q130" s="66"/>
      <c r="R130" s="66"/>
      <c r="S130" s="66"/>
      <c r="T130" s="66"/>
      <c r="U130" s="66"/>
      <c r="V130" s="66"/>
      <c r="W130" s="66"/>
      <c r="X130" s="66"/>
      <c r="Y130" s="66"/>
      <c r="Z130" s="66"/>
      <c r="AA130" s="66"/>
      <c r="AB130" s="66"/>
      <c r="AC130" s="66"/>
      <c r="AD130" s="66"/>
      <c r="AE130" s="30"/>
      <c r="AF130" s="30"/>
      <c r="AG130" s="30"/>
      <c r="AH130" s="30"/>
      <c r="AI130" s="30"/>
      <c r="AJ130" s="114"/>
      <c r="AK130" s="114"/>
      <c r="AL130" s="10"/>
    </row>
    <row r="131" spans="16:38" x14ac:dyDescent="0.25">
      <c r="AC131" s="10"/>
      <c r="AH131" s="10"/>
      <c r="AL131" s="10"/>
    </row>
    <row r="132" spans="16:38" x14ac:dyDescent="0.25">
      <c r="R132" s="41"/>
      <c r="T132" s="40"/>
      <c r="U132" s="40"/>
      <c r="V132" s="40"/>
      <c r="W132" s="44"/>
      <c r="Z132" s="40"/>
      <c r="AA132" s="40"/>
      <c r="AB132" s="41"/>
      <c r="AC132" s="10"/>
      <c r="AE132" s="30"/>
      <c r="AF132" s="30"/>
      <c r="AG132" s="30"/>
      <c r="AH132" s="10"/>
      <c r="AL132" s="10"/>
    </row>
    <row r="133" spans="16:38" x14ac:dyDescent="0.25">
      <c r="W133" s="101"/>
      <c r="AC133" s="10"/>
      <c r="AH133" s="10"/>
      <c r="AL133" s="10"/>
    </row>
    <row r="134" spans="16:38" x14ac:dyDescent="0.25">
      <c r="W134" s="101"/>
    </row>
    <row r="135" spans="16:38" x14ac:dyDescent="0.25">
      <c r="W135" s="123"/>
    </row>
  </sheetData>
  <autoFilter ref="C6:BM125" xr:uid="{CF874B2B-275B-43A9-B42B-3D9929F27B78}"/>
  <mergeCells count="9">
    <mergeCell ref="BH5:BJ5"/>
    <mergeCell ref="AR5:AU5"/>
    <mergeCell ref="AW5:AZ5"/>
    <mergeCell ref="BB5:BE5"/>
    <mergeCell ref="P5:S5"/>
    <mergeCell ref="U5:X5"/>
    <mergeCell ref="Z5:AC5"/>
    <mergeCell ref="AE5:AH5"/>
    <mergeCell ref="AM5:AP5"/>
  </mergeCells>
  <hyperlinks>
    <hyperlink ref="I12" r:id="rId1" display="../../../../../:b:/t/Public/regpublic/EUgKPwP6Y9ZOr5V3B0FpBOoBuFNfpJtuazFIIoMewfg3nw" xr:uid="{F8B60D50-CF9C-47EB-8A5A-A7D22259AE73}"/>
    <hyperlink ref="I27" r:id="rId2" display="../../../../../:b:/t/Public/regpublic/EXfsplZE2clJv5NdMQOzD38BxAwy295I2WcLG_7TZgl-DQ" xr:uid="{CDADADEB-737A-4710-AD7C-575C72550FC9}"/>
    <hyperlink ref="I29" r:id="rId3" display="../../../../../:b:/t/Public/regpublic/EQiStRgC31ZJorySG77u3aEBtN-_2iokTDfcXTB35dP9jg" xr:uid="{4EA29388-7C12-4405-8ABB-08B9A385F64B}"/>
    <hyperlink ref="I30" r:id="rId4" display="../../../../../:b:/t/Public/regpublic/EQOwXXK1X01Pmy9yoxU9rmoBJki-fn5QxLJx9YuFFqxDMA" xr:uid="{E7DC3F0B-99F6-4CFF-A729-52BD07506DED}"/>
    <hyperlink ref="I31" r:id="rId5" display="../../../../../:b:/t/Public/regpublic/EW62QxmRAB1Huf3OGoXMxWUB79cQEZ40bRUhKW2Eo9Fz9Q" xr:uid="{7A7DEBF8-BE61-4DBF-B30E-8CCD22FF2D0B}"/>
    <hyperlink ref="I32" r:id="rId6" display="../../../../../:b:/t/Public/regpublic/EQiStRgC31ZJorySG77u3aEBtN-_2iokTDfcXTB35dP9jg" xr:uid="{580AADA3-8066-4524-8351-F7F4B340121E}"/>
    <hyperlink ref="I33" r:id="rId7" display="../../../../../:b:/t/Public/regpublic/EW62QxmRAB1Huf3OGoXMxWUB79cQEZ40bRUhKW2Eo9Fz9Q" xr:uid="{CA92835A-5CA0-4C30-9E71-E49BC1953B92}"/>
    <hyperlink ref="I34" r:id="rId8" display="../../../../../:b:/t/Public/regpublic/EW62QxmRAB1Huf3OGoXMxWUB79cQEZ40bRUhKW2Eo9Fz9Q" xr:uid="{4934A078-5A1C-43DE-9D60-889269D08CCE}"/>
    <hyperlink ref="I35" r:id="rId9" display="../../../../../:b:/t/Public/regpublic/EQiStRgC31ZJorySG77u3aEBtN-_2iokTDfcXTB35dP9jg" xr:uid="{EE3AC981-BEAC-456A-A215-C0F7103BB1FE}"/>
    <hyperlink ref="I36" r:id="rId10" display="../../../../../:b:/t/Public/regpublic/EW62QxmRAB1Huf3OGoXMxWUB79cQEZ40bRUhKW2Eo9Fz9Q" xr:uid="{A21F89C3-37FD-48AF-BEA7-FEF3904B34E9}"/>
    <hyperlink ref="I37" r:id="rId11" display="../../../../../:b:/t/Public/regpublic/EXfsplZE2clJv5NdMQOzD38BxAwy295I2WcLG_7TZgl-DQ" xr:uid="{D1A16D61-812C-4B15-9080-BF1ED9743576}"/>
    <hyperlink ref="I39" r:id="rId12" display="../../../../../:b:/t/Public/regpublic/EQiStRgC31ZJorySG77u3aEBtN-_2iokTDfcXTB35dP9jg" xr:uid="{32A2B939-3118-4E94-8B57-83345C72AA62}"/>
    <hyperlink ref="I48" r:id="rId13" display="../../../../../:b:/t/Public/regpublic/EQOwXXK1X01Pmy9yoxU9rmoBJki-fn5QxLJx9YuFFqxDMA" xr:uid="{E9A7A111-13C8-40FB-A128-DBBF559DFE17}"/>
    <hyperlink ref="I62" r:id="rId14" display="../../../../../:b:/t/Public/regpublic/EXfsplZE2clJv5NdMQOzD38BxAwy295I2WcLG_7TZgl-DQ" xr:uid="{EAEA3D74-03CA-4270-A11A-889B35885744}"/>
    <hyperlink ref="I64" r:id="rId15" display="../../../../../:b:/t/Public/regpublic/EQOwXXK1X01Pmy9yoxU9rmoBJki-fn5QxLJx9YuFFqxDMA" xr:uid="{992134B1-FEF9-48D9-8DC2-B16F64E598E1}"/>
    <hyperlink ref="I66" r:id="rId16" display="../../../../../:b:/t/Public/regpublic/EQOwXXK1X01Pmy9yoxU9rmoBJki-fn5QxLJx9YuFFqxDMA" xr:uid="{1E67B819-F3A8-4FEF-8BB8-B43B21912F25}"/>
    <hyperlink ref="I68" r:id="rId17" display="../../../../../:b:/t/Public/regpublic/EQOwXXK1X01Pmy9yoxU9rmoBJki-fn5QxLJx9YuFFqxDMA" xr:uid="{4BEB641F-10C4-49EA-9430-107AAB9847FD}"/>
    <hyperlink ref="I72" r:id="rId18" display="../../../../../:b:/t/Public/regpublic/Ed6q8DnxyH9Mg2BSR1n9dnQBIBfuSZo4dj1X4FuIMFPXdg" xr:uid="{508C7C9B-6A0C-40A1-8EEE-23FBB8906ED3}"/>
    <hyperlink ref="I73" r:id="rId19" display="../../../../../:b:/t/Public/regpublic/EZIZW6D8yhRErPXfp5eFsjwBuMFxpravGKSbcYDhIKzR0w" xr:uid="{DB74BD8F-66D5-40B8-8683-41C7EFC7BA5E}"/>
    <hyperlink ref="I74" r:id="rId20" display="../../../../../:b:/t/Public/regpublic/EUgKPwP6Y9ZOr5V3B0FpBOoBuFNfpJtuazFIIoMewfg3nw" xr:uid="{DE128824-6850-4A6C-B2F0-E7274D9A86B5}"/>
    <hyperlink ref="I78" r:id="rId21" display="../../../../../:b:/t/Public/regpublic/EUgKPwP6Y9ZOr5V3B0FpBOoBuFNfpJtuazFIIoMewfg3nw" xr:uid="{8EA85BC7-30BA-4457-94B6-BD5ED5D29F0A}"/>
    <hyperlink ref="I80" r:id="rId22" display="../../../../../:b:/t/Public/regpublic/EQiStRgC31ZJorySG77u3aEBtN-_2iokTDfcXTB35dP9jg" xr:uid="{0C4B9CCA-AACF-4127-8A8F-42E80101E00A}"/>
    <hyperlink ref="I87" r:id="rId23" display="../../../../../:b:/t/Public/regpublic/EUgKPwP6Y9ZOr5V3B0FpBOoBuFNfpJtuazFIIoMewfg3nw" xr:uid="{C8924941-689B-4874-94AD-0D6D45BBAC30}"/>
    <hyperlink ref="I95" r:id="rId24" display="../../../../../:b:/t/Public/regpublic/EQiStRgC31ZJorySG77u3aEBtN-_2iokTDfcXTB35dP9jg" xr:uid="{E5E94B5C-766C-421F-B9BA-BA0F3B302E78}"/>
    <hyperlink ref="I96" r:id="rId25" display="../../../../../:b:/t/Public/regpublic/EUgKPwP6Y9ZOr5V3B0FpBOoBuFNfpJtuazFIIoMewfg3nw" xr:uid="{C13130E2-EDBD-4C90-85D5-33C67D39FD97}"/>
    <hyperlink ref="I97" r:id="rId26" display="../../../../../:b:/t/Public/regpublic/EUgKPwP6Y9ZOr5V3B0FpBOoBuFNfpJtuazFIIoMewfg3nw" xr:uid="{A38764B5-B304-4D1E-9842-7F1C6129C1AA}"/>
    <hyperlink ref="I124" r:id="rId27" display="../../../../../:b:/t/Public/regpublic/EQOwXXK1X01Pmy9yoxU9rmoBJki-fn5QxLJx9YuFFqxDMA" xr:uid="{543950B3-2C67-4113-AB76-42D70188FC09}"/>
    <hyperlink ref="I52" r:id="rId28" display="../../../../../:b:/t/Public/regpublic/EUgKPwP6Y9ZOr5V3B0FpBOoBuFNfpJtuazFIIoMewfg3nw" xr:uid="{BC163345-3DE6-48F3-8044-7F75F4027C9A}"/>
    <hyperlink ref="I71" r:id="rId29" display="../../../../../:b:/t/Public/regpublic/ERy4Bs1NlYpEjYdIEj0RYwABNVfj6xYPLHJ7WJLr55Rjug" xr:uid="{2BB071D0-92EF-428C-921B-EBBB40CF3365}"/>
    <hyperlink ref="I75" r:id="rId30" display="../../../../../:b:/t/Public/regpublic/EUgKPwP6Y9ZOr5V3B0FpBOoBuFNfpJtuazFIIoMewfg3nw" xr:uid="{846DC5F3-604B-40D0-947C-5A3B6F9454AF}"/>
    <hyperlink ref="I88" r:id="rId31" display="../../../../../:b:/t/Public/regpublic/ERy4Bs1NlYpEjYdIEj0RYwABNVfj6xYPLHJ7WJLr55Rjug" xr:uid="{C8944553-96DF-4872-8D74-C1351FC6504D}"/>
    <hyperlink ref="I100" r:id="rId32" display="../../../../../:b:/t/Public/regpublic/ERy4Bs1NlYpEjYdIEj0RYwABNVfj6xYPLHJ7WJLr55Rjug" xr:uid="{7261E289-2513-43B9-9F2C-CF72B0A582F4}"/>
    <hyperlink ref="I112" r:id="rId33" display="../../../../../:b:/t/Public/regpublic/EUgKPwP6Y9ZOr5V3B0FpBOoBuFNfpJtuazFIIoMewfg3nw" xr:uid="{F63BB17C-6A09-4AED-A67B-069D1FDB6B62}"/>
    <hyperlink ref="I113" r:id="rId34" display="../../../../../:b:/t/Public/regpublic/EW62QxmRAB1Huf3OGoXMxWUB79cQEZ40bRUhKW2Eo9Fz9Q" xr:uid="{65FABF60-6EC2-4590-87D9-252297526505}"/>
    <hyperlink ref="I114" r:id="rId35" display="../../../../../:b:/t/Public/regpublic/ERy4Bs1NlYpEjYdIEj0RYwABNVfj6xYPLHJ7WJLr55Rjug" xr:uid="{787B05AE-E4E9-44A7-992B-D68BD8B5E0B1}"/>
    <hyperlink ref="I115" r:id="rId36" display="../../../../../:b:/t/Public/regpublic/ERy4Bs1NlYpEjYdIEj0RYwABNVfj6xYPLHJ7WJLr55Rjug" xr:uid="{3AC3BF6E-D564-41E3-85B3-0D1F1D4DC02A}"/>
    <hyperlink ref="I116" r:id="rId37" display="../../../../../:b:/t/Public/regpublic/ERy4Bs1NlYpEjYdIEj0RYwABNVfj6xYPLHJ7WJLr55Rjug" xr:uid="{B7A2ED29-1B7C-40D7-8354-9CDA795E5421}"/>
    <hyperlink ref="I117" r:id="rId38" display="../../../../../:b:/t/Public/regpublic/EW62QxmRAB1Huf3OGoXMxWUB79cQEZ40bRUhKW2Eo9Fz9Q" xr:uid="{6E0D360A-7802-45AA-8906-D4B4691F3C59}"/>
    <hyperlink ref="I118" r:id="rId39" display="../../../../../:b:/t/Public/regpublic/EW62QxmRAB1Huf3OGoXMxWUB79cQEZ40bRUhKW2Eo9Fz9Q" xr:uid="{3D984853-B143-4FFF-B5A2-7523917C8456}"/>
    <hyperlink ref="I120" r:id="rId40" display="../../../../../:b:/t/Public/regpublic/EW62QxmRAB1Huf3OGoXMxWUB79cQEZ40bRUhKW2Eo9Fz9Q" xr:uid="{5B451B3F-595C-4B82-9FFA-D697CE83462E}"/>
    <hyperlink ref="I121" r:id="rId41" display="../../../../../:b:/t/Public/regpublic/EXfsplZE2clJv5NdMQOzD38BxAwy295I2WcLG_7TZgl-DQ" xr:uid="{699926CB-E6C2-490E-85B2-0840826720E4}"/>
    <hyperlink ref="I122" r:id="rId42" display="../../../../../:b:/t/Public/regpublic/ERy4Bs1NlYpEjYdIEj0RYwABNVfj6xYPLHJ7WJLr55Rjug" xr:uid="{3102BB76-7595-4915-B63C-F4685FD821A5}"/>
    <hyperlink ref="I11" r:id="rId43" display="../../../../../:b:/t/Public/regpublic/EcgsJyXe7u5BsqmB7yt4PHYB04ZJAsHxtyAL3_RDdpBNzQ" xr:uid="{1EB90DDC-1DAD-4179-B2D6-9A0A20868BB1}"/>
    <hyperlink ref="I67" r:id="rId44" display="../../../../../:b:/t/Public/regpublic/EZSFYWZeDtREqeMl7ap8DqABl89nY6fE7tvLW_CAhKRkKw" xr:uid="{0C4A43B7-3031-4455-9CE1-410720FFC740}"/>
    <hyperlink ref="I76" r:id="rId45" display="../../../../../:b:/t/Public/regpublic/EcgsJyXe7u5BsqmB7yt4PHYB04ZJAsHxtyAL3_RDdpBNzQ" xr:uid="{2113395F-9A86-4E19-BF3F-08393FD3805F}"/>
    <hyperlink ref="I79" r:id="rId46" display="../../../../../:b:/t/Public/regpublic/EcgsJyXe7u5BsqmB7yt4PHYB04ZJAsHxtyAL3_RDdpBNzQ" xr:uid="{1744DED2-9D2B-439B-9BCC-6C6948310DB2}"/>
    <hyperlink ref="I81" r:id="rId47" display="../../../../../:b:/t/Public/regpublic/EcgsJyXe7u5BsqmB7yt4PHYB04ZJAsHxtyAL3_RDdpBNzQ" xr:uid="{DE27692C-AF15-4B70-B55C-10AD1500943D}"/>
    <hyperlink ref="I94" r:id="rId48" display="../../../../../:b:/t/Public/regpublic/EcgsJyXe7u5BsqmB7yt4PHYB04ZJAsHxtyAL3_RDdpBNzQ" xr:uid="{33F677F2-9449-4C5B-B2E4-AE75793032BA}"/>
    <hyperlink ref="I7" r:id="rId49" display="../../../../../:b:/t/Public/regpublic/Eb3jHFdfmxFJiQS5pjA1kh0B5RVYfdh4HsrfOuJQTYqOEg" xr:uid="{F4EF15D3-23DA-4C0C-A81F-5587B824ED1E}"/>
    <hyperlink ref="I8" r:id="rId50" display="../../../../../:b:/t/Public/regpublic/Eb3jHFdfmxFJiQS5pjA1kh0B5RVYfdh4HsrfOuJQTYqOEg" xr:uid="{FA4E3524-BD7E-4674-B91B-D5EF4E148ACC}"/>
    <hyperlink ref="I9" r:id="rId51" display="../../../../../:b:/t/Public/regpublic/Eb3jHFdfmxFJiQS5pjA1kh0B5RVYfdh4HsrfOuJQTYqOEg" xr:uid="{D6AAA616-05EF-479C-B2C4-62D923DE4CEE}"/>
    <hyperlink ref="I10" r:id="rId52" display="../../../../../:b:/t/Public/regpublic/Eb3jHFdfmxFJiQS5pjA1kh0B5RVYfdh4HsrfOuJQTYqOEg" xr:uid="{20F2C8FD-C932-4E43-A661-C289F9496A2C}"/>
    <hyperlink ref="I13" r:id="rId53" display="../../../../../:b:/t/Public/regpublic/EYCYt5JBij9ArAb0L0LIk8cBBbbEcaxnJBc4wfKeCHeCMw" xr:uid="{2B328C70-CAE2-428C-86E7-7320EF25C5AE}"/>
    <hyperlink ref="I14" r:id="rId54" display="../../../../../:b:/t/Public/regpublic/EYCYt5JBij9ArAb0L0LIk8cBBbbEcaxnJBc4wfKeCHeCMw" xr:uid="{88AC73E4-2DCC-45DD-9056-D5B11A64A9FB}"/>
    <hyperlink ref="I15" r:id="rId55" display="../../../../../:b:/t/Public/regpublic/EYCYt5JBij9ArAb0L0LIk8cBBbbEcaxnJBc4wfKeCHeCMw" xr:uid="{01198E44-4D4E-4200-B238-B69DD5E85184}"/>
    <hyperlink ref="I16" r:id="rId56" display="../../../../../:b:/t/Public/regpublic/EYCYt5JBij9ArAb0L0LIk8cBBbbEcaxnJBc4wfKeCHeCMw" xr:uid="{02319F33-DF41-406F-9DED-664AB40900CB}"/>
    <hyperlink ref="I17" r:id="rId57" display="../../../../../:b:/t/Public/regpublic/EYCYt5JBij9ArAb0L0LIk8cBBbbEcaxnJBc4wfKeCHeCMw" xr:uid="{01283109-5DEC-49AD-BEE4-6431D94F39D4}"/>
    <hyperlink ref="I18" r:id="rId58" display="../../../../../:b:/t/Public/regpublic/EYCYt5JBij9ArAb0L0LIk8cBBbbEcaxnJBc4wfKeCHeCMw" xr:uid="{8FB889ED-3354-4018-8956-67C567FCF300}"/>
    <hyperlink ref="I19" r:id="rId59" display="../../../../../:b:/t/Public/regpublic/EYCYt5JBij9ArAb0L0LIk8cBBbbEcaxnJBc4wfKeCHeCMw" xr:uid="{DE14076C-588F-40C7-BA04-158B19DF4D8C}"/>
    <hyperlink ref="I20" r:id="rId60" display="../../../../../:b:/t/Public/regpublic/EYCYt5JBij9ArAb0L0LIk8cBBbbEcaxnJBc4wfKeCHeCMw" xr:uid="{A439D3E7-85C2-497E-B99F-3F7F029A26CC}"/>
    <hyperlink ref="I21" r:id="rId61" display="../../../../../:b:/t/Public/regpublic/EYCYt5JBij9ArAb0L0LIk8cBBbbEcaxnJBc4wfKeCHeCMw" xr:uid="{24D3EB4C-6490-4001-88ED-7723636EAE37}"/>
    <hyperlink ref="I22" r:id="rId62" display="../../../../../:b:/t/Public/regpublic/EYCYt5JBij9ArAb0L0LIk8cBBbbEcaxnJBc4wfKeCHeCMw" xr:uid="{06362EBD-D739-49EE-9393-1659A49D2A2F}"/>
    <hyperlink ref="I23" r:id="rId63" display="../../../../../:b:/t/Public/regpublic/EYCYt5JBij9ArAb0L0LIk8cBBbbEcaxnJBc4wfKeCHeCMw" xr:uid="{B23962EE-6CE4-4082-B86B-6BAE6092BF43}"/>
    <hyperlink ref="I24" r:id="rId64" display="../../../../../:b:/t/Public/regpublic/EYCYt5JBij9ArAb0L0LIk8cBBbbEcaxnJBc4wfKeCHeCMw" xr:uid="{8D9022E2-5B0C-4ABA-9AAD-A82B1E0B6233}"/>
    <hyperlink ref="I25" r:id="rId65" display="../../../../../:b:/t/Public/regpublic/EYCYt5JBij9ArAb0L0LIk8cBBbbEcaxnJBc4wfKeCHeCMw" xr:uid="{EE8C80FD-2550-464A-A81A-3546B5F8A7C3}"/>
    <hyperlink ref="I26" r:id="rId66" display="../../../../../:b:/t/Public/regpublic/EYCYt5JBij9ArAb0L0LIk8cBBbbEcaxnJBc4wfKeCHeCMw" xr:uid="{1294E6AB-D0E1-45F6-85A0-808F9113F851}"/>
    <hyperlink ref="I28" r:id="rId67" display="../../../../../:b:/t/Public/regpublic/EQZNY4AYmmBJoprjUFzRUA0BuzFj0uH-4rW-tDlSd7apvw" xr:uid="{5BE5049D-80C2-4715-9A67-F32EE8B28D22}"/>
    <hyperlink ref="I38" r:id="rId68" display="../../../../../:b:/t/Public/regpublic/EaofyrWyaGZLtZGudVDcxFQBWKSN2-OTYy0tG-EHNHxZBQ" xr:uid="{48D663A2-D1BA-4169-B797-70A585C16745}"/>
    <hyperlink ref="I40" r:id="rId69" display="../../../../../:b:/t/Public/regpublic/EQZNY4AYmmBJoprjUFzRUA0BuzFj0uH-4rW-tDlSd7apvw" xr:uid="{56177529-F673-49FF-BA5F-53F6496056B0}"/>
    <hyperlink ref="I41" r:id="rId70" display="../../../../../:b:/t/Public/regpublic/EaofyrWyaGZLtZGudVDcxFQBWKSN2-OTYy0tG-EHNHxZBQ" xr:uid="{5D15DBB9-278E-41C3-8AA1-AEF63E880CD9}"/>
    <hyperlink ref="I42" r:id="rId71" display="../../../../../:b:/t/Public/regpublic/EaofyrWyaGZLtZGudVDcxFQBWKSN2-OTYy0tG-EHNHxZBQ" xr:uid="{FCCD1B00-F91A-4383-BA46-8F6DE3F6FB76}"/>
    <hyperlink ref="I43" r:id="rId72" display="../../../../../:b:/t/Public/regpublic/EaofyrWyaGZLtZGudVDcxFQBWKSN2-OTYy0tG-EHNHxZBQ" xr:uid="{F2B9601C-0371-482D-8BFD-4CCA960A42E6}"/>
    <hyperlink ref="I44" r:id="rId73" display="../../../../../:b:/t/Public/regpublic/EQbT2aKpGLVAtYwp5awcsFkB-9QBwhIcGGHg9-9qKn3cHw" xr:uid="{F3F0B2A6-B7D0-4279-AFC1-4CDE0DDA6228}"/>
    <hyperlink ref="I45" r:id="rId74" display="../../../../../:b:/t/Public/regpublic/EQbT2aKpGLVAtYwp5awcsFkB-9QBwhIcGGHg9-9qKn3cHw" xr:uid="{F27E58EE-705D-41E9-BEE4-539EACD84431}"/>
    <hyperlink ref="I46" r:id="rId75" display="../../../../../:b:/t/Public/regpublic/EQbT2aKpGLVAtYwp5awcsFkB-9QBwhIcGGHg9-9qKn3cHw" xr:uid="{5FE6C00F-51B2-438A-8C36-6ED6919E6595}"/>
    <hyperlink ref="I47" r:id="rId76" display="../../../../../:b:/t/Public/regpublic/EQbT2aKpGLVAtYwp5awcsFkB-9QBwhIcGGHg9-9qKn3cHw" xr:uid="{70331BAF-C2F0-4A63-9851-16EF243FB6AF}"/>
    <hyperlink ref="I49" r:id="rId77" display="../../../../../:b:/t/Public/regpublic/EdFqjjP4zNJFgQJV-a9sYgUBcZWCwq_WngFkrDDWjUWupQ" xr:uid="{FEFF7BED-FE75-499B-A5A0-ABBA0E713519}"/>
    <hyperlink ref="I50" r:id="rId78" display="../../../../../:b:/t/Public/regpublic/EQbT2aKpGLVAtYwp5awcsFkB-9QBwhIcGGHg9-9qKn3cHw" xr:uid="{66190099-6B9C-4E36-8F70-6AA20E6CD716}"/>
    <hyperlink ref="I51" r:id="rId79" display="../../../../../:b:/t/Public/regpublic/EQbT2aKpGLVAtYwp5awcsFkB-9QBwhIcGGHg9-9qKn3cHw" xr:uid="{76BBE8E6-B9C4-4BD0-9075-73E1801EB08D}"/>
    <hyperlink ref="I53" r:id="rId80" display="../../../../../:b:/t/Public/regpublic/EQbT2aKpGLVAtYwp5awcsFkB-9QBwhIcGGHg9-9qKn3cHw" xr:uid="{E513667B-6739-4AE6-B4EE-248866F69A6B}"/>
    <hyperlink ref="I54" r:id="rId81" display="../../../../../:b:/t/Public/regpublic/EeuiMbcanwdMq8s9UXT-qhUBPrbXNafkf6DdbfA7st-H9g" xr:uid="{EF704BE0-2E8C-4F3F-A97D-44385626613B}"/>
    <hyperlink ref="I55" r:id="rId82" display="../../../../../:b:/t/Public/regpublic/EeuiMbcanwdMq8s9UXT-qhUBPrbXNafkf6DdbfA7st-H9g" xr:uid="{8F8B6DFA-4872-482E-A8CA-F45879AAB0FC}"/>
    <hyperlink ref="I56" r:id="rId83" display="../../../../../:b:/t/Public/regpublic/EeuiMbcanwdMq8s9UXT-qhUBPrbXNafkf6DdbfA7st-H9g" xr:uid="{AD42ACBB-BAD1-4F58-B44D-FCD5CB518C51}"/>
    <hyperlink ref="I57" r:id="rId84" display="../../../../../:b:/t/Public/regpublic/EaDyr8C6UllLvREzC5btCMcBg2GORdvJ_SYymLEM7i-xew" xr:uid="{A7790C38-31EC-4787-B6A7-907F1303CE23}"/>
    <hyperlink ref="I58" r:id="rId85" display="../../../../../:b:/t/Public/regpublic/EaDyr8C6UllLvREzC5btCMcBg2GORdvJ_SYymLEM7i-xew" xr:uid="{0A1CC3F5-87DF-459D-9487-E5AAC825177D}"/>
    <hyperlink ref="I59" r:id="rId86" display="../../../../../:b:/t/Public/regpublic/EaDyr8C6UllLvREzC5btCMcBg2GORdvJ_SYymLEM7i-xew" xr:uid="{61F42FA0-DB68-4FC8-9979-16113BF1C63B}"/>
    <hyperlink ref="I60" r:id="rId87" display="../../../../../:b:/t/Public/regpublic/EaDyr8C6UllLvREzC5btCMcBg2GORdvJ_SYymLEM7i-xew" xr:uid="{22EF0B15-68E3-4A64-9E50-1F04C4F9DCAF}"/>
    <hyperlink ref="I61" r:id="rId88" display="../../../../../:b:/t/Public/regpublic/EaDyr8C6UllLvREzC5btCMcBg2GORdvJ_SYymLEM7i-xew" xr:uid="{DCAB7C3C-9C35-446D-97F1-473414CED159}"/>
    <hyperlink ref="I63" r:id="rId89" display="../../../../../:b:/t/Public/regpublic/EdFqjjP4zNJFgQJV-a9sYgUBcZWCwq_WngFkrDDWjUWupQ" xr:uid="{26D5CB5D-AB76-4D58-86F8-7B6875E03871}"/>
    <hyperlink ref="I65" r:id="rId90" display="../../../../../:b:/t/Public/regpublic/EYCYt5JBij9ArAb0L0LIk8cBBbbEcaxnJBc4wfKeCHeCMw" xr:uid="{B69CD671-2860-4916-B725-C049633C3320}"/>
    <hyperlink ref="I77" r:id="rId91" display="../../../../../:b:/t/Public/regpublic/EQOwXXK1X01Pmy9yoxU9rmoBJki-fn5QxLJx9YuFFqxDMA" xr:uid="{1C4C28BE-B9F5-4C06-9033-17141DDA390E}"/>
    <hyperlink ref="I82" r:id="rId92" display="../../../../../:b:/t/Public/regpublic/EW2uA6wZuB9KrS0u-BaHmxsB_pbmEXha9rkBymnFaUYBwQ" xr:uid="{9680607B-8653-422D-8D66-A0D785191AB2}"/>
    <hyperlink ref="I83" r:id="rId93" display="../../../../../:b:/t/Public/regpublic/Eb3jHFdfmxFJiQS5pjA1kh0B5RVYfdh4HsrfOuJQTYqOEg" xr:uid="{B3583293-43D3-46C6-BF67-BBE0203C0AA0}"/>
    <hyperlink ref="I84" r:id="rId94" display="../../../../../:b:/t/Public/regpublic/EdFqjjP4zNJFgQJV-a9sYgUBcZWCwq_WngFkrDDWjUWupQ" xr:uid="{2E893219-640E-49C7-8E8E-7AD2026C5736}"/>
    <hyperlink ref="I85" r:id="rId95" display="../../../../../:b:/t/Public/regpublic/EaofyrWyaGZLtZGudVDcxFQBWKSN2-OTYy0tG-EHNHxZBQ" xr:uid="{EC8DB11F-83B4-428B-AB9B-C2FD6A8998E7}"/>
    <hyperlink ref="I86" r:id="rId96" display="../../../../../:b:/t/Public/regpublic/EQbT2aKpGLVAtYwp5awcsFkB-9QBwhIcGGHg9-9qKn3cHw" xr:uid="{B6CE4EB6-4A2E-4530-99C7-68567375BCDB}"/>
    <hyperlink ref="I89" r:id="rId97" display="../../../../../:b:/t/Public/regpublic/EQbT2aKpGLVAtYwp5awcsFkB-9QBwhIcGGHg9-9qKn3cHw" xr:uid="{70D437FE-01F0-4D76-B2E6-FC1E89E07C2A}"/>
    <hyperlink ref="I90" r:id="rId98" display="../../../../../:b:/t/Public/regpublic/EQbT2aKpGLVAtYwp5awcsFkB-9QBwhIcGGHg9-9qKn3cHw" xr:uid="{F13B34A2-4E21-4331-90B8-9EAAEB2D5F54}"/>
    <hyperlink ref="I91" r:id="rId99" display="../../../../../:b:/t/Public/regpublic/EQbT2aKpGLVAtYwp5awcsFkB-9QBwhIcGGHg9-9qKn3cHw" xr:uid="{B752A818-07BC-4139-86E6-3AB04FEBCC3A}"/>
    <hyperlink ref="I92" r:id="rId100" display="../../../../../:b:/t/Public/regpublic/EQbT2aKpGLVAtYwp5awcsFkB-9QBwhIcGGHg9-9qKn3cHw" xr:uid="{A6F89875-2AE8-4AAD-96CE-7EB88A6002E1}"/>
    <hyperlink ref="I93" r:id="rId101" display="../../../../../:b:/t/Public/regpublic/EYc3sKbP6GlMtbjO9n9h2bMBGk3vD7yi0cIzzUWVfg6Nnw" xr:uid="{480DDC86-04F2-4B6F-A192-BEAD8B9A1806}"/>
    <hyperlink ref="I98" r:id="rId102" display="../../../../../:b:/t/Public/regpublic/EYc3sKbP6GlMtbjO9n9h2bMBGk3vD7yi0cIzzUWVfg6Nnw" xr:uid="{D3690001-9EF4-4AFD-839D-CA5A60FA3621}"/>
    <hyperlink ref="I99" r:id="rId103" display="../../../../../:b:/t/Public/regpublic/EYc3sKbP6GlMtbjO9n9h2bMBGk3vD7yi0cIzzUWVfg6Nnw" xr:uid="{AEE1086B-E36F-4511-A4A0-E20768A18EFA}"/>
    <hyperlink ref="I101" r:id="rId104" display="../../../../../:b:/t/Public/regpublic/EaofyrWyaGZLtZGudVDcxFQBWKSN2-OTYy0tG-EHNHxZBQ" xr:uid="{9419514D-164E-4DDC-8F4F-6E4B4355CACF}"/>
    <hyperlink ref="I102" r:id="rId105" display="../../../../../:b:/t/Public/regpublic/EcA0ISBRLfBGn9CVMTr9R9EB8sCBlKwCEcBOPHhZ0-rIhg" xr:uid="{8F308AB1-B4FE-43F1-95C2-0F5C1AAA574A}"/>
    <hyperlink ref="I103" r:id="rId106" display="../../../../../:b:/t/Public/regpublic/EcA0ISBRLfBGn9CVMTr9R9EB8sCBlKwCEcBOPHhZ0-rIhg" xr:uid="{07554CB5-BEDA-47D0-8A12-407E17AF7D7A}"/>
    <hyperlink ref="I104" r:id="rId107" display="../../../../../:b:/t/Public/regpublic/EcA0ISBRLfBGn9CVMTr9R9EB8sCBlKwCEcBOPHhZ0-rIhg" xr:uid="{F1A801D6-A819-433E-80D9-F9EFA9C485DF}"/>
    <hyperlink ref="I105" r:id="rId108" display="../../../../../:b:/t/Public/regpublic/EcA0ISBRLfBGn9CVMTr9R9EB8sCBlKwCEcBOPHhZ0-rIhg" xr:uid="{A2102F2B-2631-4F07-AFC3-68052BA742F6}"/>
    <hyperlink ref="I106" r:id="rId109" display="../../../../../:b:/t/Public/regpublic/EcA0ISBRLfBGn9CVMTr9R9EB8sCBlKwCEcBOPHhZ0-rIhg" xr:uid="{B420C017-0780-432C-91F3-F63A398B50E0}"/>
    <hyperlink ref="I107" r:id="rId110" display="../../../../../:b:/t/Public/regpublic/EcA0ISBRLfBGn9CVMTr9R9EB8sCBlKwCEcBOPHhZ0-rIhg" xr:uid="{1F8ACFB0-3AEE-45EB-8BC5-94F36AF34B62}"/>
    <hyperlink ref="I108" r:id="rId111" display="../../../../../:b:/t/Public/regpublic/EcA0ISBRLfBGn9CVMTr9R9EB8sCBlKwCEcBOPHhZ0-rIhg" xr:uid="{14862803-963F-4AE5-A367-8E03E8858274}"/>
    <hyperlink ref="I109" r:id="rId112" display="../../../../../:b:/t/Public/regpublic/EaofyrWyaGZLtZGudVDcxFQBWKSN2-OTYy0tG-EHNHxZBQ" xr:uid="{2309DEF8-E37E-45E0-8C65-798230D586F8}"/>
    <hyperlink ref="I110" r:id="rId113" display="../../../../../:b:/t/Public/regpublic/EaofyrWyaGZLtZGudVDcxFQBWKSN2-OTYy0tG-EHNHxZBQ" xr:uid="{C52B832B-5E0E-4295-991B-9A9007F510A6}"/>
    <hyperlink ref="I111" r:id="rId114" display="../../../../../:b:/t/Public/regpublic/EaofyrWyaGZLtZGudVDcxFQBWKSN2-OTYy0tG-EHNHxZBQ" xr:uid="{B10EC9D1-6070-45CF-81B5-7DE3FB8F7D0F}"/>
    <hyperlink ref="I119" r:id="rId115" display="../../../../../:b:/t/Public/regpublic/ERy4Bs1NlYpEjYdIEj0RYwABNVfj6xYPLHJ7WJLr55Rjug" xr:uid="{BA7306C3-5603-4E66-95E9-CCF6E529D6F0}"/>
    <hyperlink ref="I123" r:id="rId116" display="../../../../../:b:/t/Public/regpublic/EaofyrWyaGZLtZGudVDcxFQBWKSN2-OTYy0tG-EHNHxZBQ" xr:uid="{AE8517F4-CE8E-42ED-A18C-FAA2BF29AB27}"/>
    <hyperlink ref="J48" r:id="rId117" xr:uid="{0C1BDAFE-80AE-49F0-A937-B2AF94CCB604}"/>
    <hyperlink ref="J49" r:id="rId118" xr:uid="{D01AD104-96B8-4C27-8DC8-16631D2047BD}"/>
    <hyperlink ref="J62" r:id="rId119" xr:uid="{D0924FDC-A2DE-4D9D-9B87-795CB1B8656A}"/>
    <hyperlink ref="J63" r:id="rId120" xr:uid="{1D14CD6C-976F-4F74-9C3F-ADD985A617A8}"/>
    <hyperlink ref="J68" r:id="rId121" xr:uid="{1BDC67BD-2886-424A-8C1F-58BE23DEE7A0}"/>
    <hyperlink ref="J69" r:id="rId122" xr:uid="{D16483A9-5DC2-4790-BE33-52138CA8EE7F}"/>
    <hyperlink ref="J70" r:id="rId123" xr:uid="{D5561C7E-82AF-4A41-B2FE-7F2266766E4F}"/>
    <hyperlink ref="I69" r:id="rId124" display="../../../../../:b:/t/Public/regpublic/EQOwXXK1X01Pmy9yoxU9rmoBJki-fn5QxLJx9YuFFqxDMA" xr:uid="{CBEC0588-E7B1-45DE-9A0B-20F979EF711A}"/>
    <hyperlink ref="I70" r:id="rId125" display="../../../../../:b:/t/Public/regpublic/EQOwXXK1X01Pmy9yoxU9rmoBJki-fn5QxLJx9YuFFqxDMA" xr:uid="{60F52D2D-9FF5-4688-B478-7821F482D274}"/>
    <hyperlink ref="J84" r:id="rId126" xr:uid="{7FE1204A-CCEA-4CCF-B44F-425B8B05D578}"/>
    <hyperlink ref="J85" r:id="rId127" xr:uid="{D007766C-7F39-4238-8696-40F14ED4C739}"/>
    <hyperlink ref="J124" r:id="rId128" xr:uid="{EFF55B84-8680-4305-A07F-B332595C9484}"/>
    <hyperlink ref="J125" r:id="rId129" xr:uid="{75ADAFA7-54E1-48BE-ACF8-3721F670AD36}"/>
  </hyperlinks>
  <pageMargins left="0.7" right="0.7" top="0.75" bottom="0.75" header="0.3" footer="0.3"/>
  <pageSetup orientation="portrait" r:id="rId13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EBBF93BDCF44488A8003CC70687449" ma:contentTypeVersion="8" ma:contentTypeDescription="Create a new document." ma:contentTypeScope="" ma:versionID="252f0d3dcb119f81dee675ebe73c83eb">
  <xsd:schema xmlns:xsd="http://www.w3.org/2001/XMLSchema" xmlns:xs="http://www.w3.org/2001/XMLSchema" xmlns:p="http://schemas.microsoft.com/office/2006/metadata/properties" xmlns:ns2="8365960e-de64-4297-8c2f-b38e81fc0f58" xmlns:ns3="912f540d-d409-4b25-9a6c-10b1df9809fd" targetNamespace="http://schemas.microsoft.com/office/2006/metadata/properties" ma:root="true" ma:fieldsID="7f2377f884ccbc61a81eb947d643623e" ns2:_="" ns3:_="">
    <xsd:import namespace="8365960e-de64-4297-8c2f-b38e81fc0f58"/>
    <xsd:import namespace="912f540d-d409-4b25-9a6c-10b1df9809f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65960e-de64-4297-8c2f-b38e81fc0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2f540d-d409-4b25-9a6c-10b1df9809f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5A8BC7-E246-4E3D-96ED-FB9FBD286DF0}"/>
</file>

<file path=customXml/itemProps2.xml><?xml version="1.0" encoding="utf-8"?>
<ds:datastoreItem xmlns:ds="http://schemas.openxmlformats.org/officeDocument/2006/customXml" ds:itemID="{37A42623-33C3-4571-BFC6-57F8A03E147E}"/>
</file>

<file path=customXml/itemProps3.xml><?xml version="1.0" encoding="utf-8"?>
<ds:datastoreItem xmlns:ds="http://schemas.openxmlformats.org/officeDocument/2006/customXml" ds:itemID="{7A014DB2-B6F8-4B5D-A439-125CA6BA07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 O&amp;M RSAR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2025-04-30T20:27:48Z</dcterms:created>
  <dcterms:modified xsi:type="dcterms:W3CDTF">2025-04-30T20:28:14Z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2025-04-30T20:27:50Z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82c4c908-3b34-4a7a-ba00-1ebd9d2e0853</vt:lpwstr>
  </property>
  <property fmtid="{D5CDD505-2E9C-101B-9397-08002B2CF9AE}" pid="8" name="MSIP_Label_bc3dd1c7-2c40-4a31-84b2-bec599b321a0_ContentBits">
    <vt:lpwstr>0</vt:lpwstr>
  </property>
  <property fmtid="{D5CDD505-2E9C-101B-9397-08002B2CF9AE}" pid="9" name="ContentTypeId">
    <vt:lpwstr>0x010100A2EBBF93BDCF44488A8003CC70687449</vt:lpwstr>
  </property>
</Properties>
</file>