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5480" windowHeight="11640" tabRatio="920" activeTab="2"/>
  </bookViews>
  <sheets>
    <sheet name="Claim Form Summary" sheetId="1" r:id="rId1"/>
    <sheet name="Data Fields" sheetId="2" r:id="rId2"/>
    <sheet name="Weighted Avg" sheetId="3" r:id="rId3"/>
    <sheet name="SSA" sheetId="4" r:id="rId4"/>
    <sheet name="Lines 1 &amp; 2 " sheetId="5" r:id="rId5"/>
    <sheet name="Lines 3 &amp; 4 " sheetId="6" r:id="rId6"/>
    <sheet name="Line 5" sheetId="7" r:id="rId7"/>
    <sheet name="Lines 6 &amp; 7" sheetId="8" r:id="rId8"/>
    <sheet name="Lines 8 &amp; 9" sheetId="9" r:id="rId9"/>
    <sheet name="Lines 10 &amp; 11" sheetId="10" r:id="rId10"/>
  </sheets>
  <definedNames>
    <definedName name="_ftn1" localSheetId="1">'Data Fields'!#REF!</definedName>
    <definedName name="_ftnref1" localSheetId="1">'Lines 8 &amp; 9'!#REF!</definedName>
  </definedNames>
  <calcPr fullCalcOnLoad="1"/>
</workbook>
</file>

<file path=xl/sharedStrings.xml><?xml version="1.0" encoding="utf-8"?>
<sst xmlns="http://schemas.openxmlformats.org/spreadsheetml/2006/main" count="444" uniqueCount="257">
  <si>
    <t>Claim Form and Instructions</t>
  </si>
  <si>
    <t>California LifeLine Report and Claim Form</t>
  </si>
  <si>
    <t>For Period of ______________</t>
  </si>
  <si>
    <t>California LifeLine Service Provider _______________</t>
  </si>
  <si>
    <t>CPCN # _________</t>
  </si>
  <si>
    <t>BASIC SERVICE RECOVERY</t>
  </si>
  <si>
    <t>1.  Allowable SSA for Flat Rate Service</t>
  </si>
  <si>
    <t>1.5Allowable SSA for Flat Rate Service (Disabled)</t>
  </si>
  <si>
    <t>2.  Allowable SSA for Measured Rate Service</t>
  </si>
  <si>
    <r>
      <t>2.5</t>
    </r>
    <r>
      <rPr>
        <sz val="7"/>
        <rFont val="Times New Roman"/>
        <family val="1"/>
      </rPr>
      <t xml:space="preserve">    </t>
    </r>
    <r>
      <rPr>
        <sz val="9"/>
        <rFont val="Calibri"/>
        <family val="0"/>
      </rPr>
      <t>Allowable SSA for Measured Rate Service (Disabled)</t>
    </r>
  </si>
  <si>
    <t>3.  Connection Charges</t>
  </si>
  <si>
    <r>
      <t>3.5</t>
    </r>
    <r>
      <rPr>
        <sz val="7"/>
        <rFont val="Times New Roman"/>
        <family val="1"/>
      </rPr>
      <t xml:space="preserve">    </t>
    </r>
    <r>
      <rPr>
        <sz val="9"/>
        <rFont val="Calibri"/>
        <family val="0"/>
      </rPr>
      <t>Connection Charges (Disabled)</t>
    </r>
  </si>
  <si>
    <t>4.  Conversion Charges</t>
  </si>
  <si>
    <r>
      <t>4.5</t>
    </r>
    <r>
      <rPr>
        <sz val="7"/>
        <rFont val="Times New Roman"/>
        <family val="1"/>
      </rPr>
      <t xml:space="preserve">    </t>
    </r>
    <r>
      <rPr>
        <sz val="9"/>
        <rFont val="Calibri"/>
        <family val="0"/>
      </rPr>
      <t>Conversion Charges (Disabled)</t>
    </r>
  </si>
  <si>
    <t>5.  Allowable Recovery – Untimed Calls</t>
  </si>
  <si>
    <r>
      <t>5.5</t>
    </r>
    <r>
      <rPr>
        <sz val="7"/>
        <rFont val="Times New Roman"/>
        <family val="1"/>
      </rPr>
      <t xml:space="preserve">    </t>
    </r>
    <r>
      <rPr>
        <sz val="9"/>
        <rFont val="Calibri"/>
        <family val="0"/>
      </rPr>
      <t xml:space="preserve">Allowable Recovery – Untimed Calls (Disabled) </t>
    </r>
  </si>
  <si>
    <t>6.  FCC End User Surcharges (EUCL)</t>
  </si>
  <si>
    <r>
      <t>6.5</t>
    </r>
    <r>
      <rPr>
        <sz val="7"/>
        <rFont val="Times New Roman"/>
        <family val="1"/>
      </rPr>
      <t xml:space="preserve">    </t>
    </r>
    <r>
      <rPr>
        <sz val="9"/>
        <rFont val="Calibri"/>
        <family val="0"/>
      </rPr>
      <t>FCC End User Surcharge (EUCL) (Disabled)</t>
    </r>
  </si>
  <si>
    <t>ADMINISTRATIVE EXPENSE RECOVERY</t>
  </si>
  <si>
    <t>8.  Incremental Administrative Expenses</t>
  </si>
  <si>
    <t xml:space="preserve">9.  Administrative Expense Cost Factor  </t>
  </si>
  <si>
    <t>10.  Implementation Costs -New Reporting Requirements (Non-Recurring):</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</si>
  <si>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</si>
  <si>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</si>
  <si>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</si>
  <si>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</si>
  <si>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</si>
  <si>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</si>
  <si>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</si>
  <si>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</si>
  <si>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</si>
  <si>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r>
      <t>*Claimed amounts should be net of the support, if any, which the California LifeLine Service</t>
    </r>
    <r>
      <rPr>
        <sz val="11"/>
        <rFont val="Calibri"/>
        <family val="0"/>
      </rPr>
      <t xml:space="preserve"> </t>
    </r>
    <r>
      <rPr>
        <sz val="10"/>
        <rFont val="Calibri"/>
        <family val="0"/>
      </rPr>
      <t>Provider expects to receive from the federal Lifeline Universal Service Fund (USF)..</t>
    </r>
  </si>
  <si>
    <t>Subscriber Statistics</t>
  </si>
  <si>
    <t>Type of Subscriber Data</t>
  </si>
  <si>
    <t>Count</t>
  </si>
  <si>
    <t>New Connections</t>
  </si>
  <si>
    <t>New Conversion</t>
  </si>
  <si>
    <t>End-of-month Flat Rate subscribers</t>
  </si>
  <si>
    <t>End-of-month Measured Rate subscribers</t>
  </si>
  <si>
    <r>
      <t>End-of-month Disabled subscribers with 2</t>
    </r>
    <r>
      <rPr>
        <vertAlign val="superscript"/>
        <sz val="11"/>
        <rFont val="Calibri"/>
        <family val="0"/>
      </rPr>
      <t>nd</t>
    </r>
    <r>
      <rPr>
        <sz val="11"/>
        <rFont val="Calibri"/>
        <family val="0"/>
      </rPr>
      <t xml:space="preserve"> Lines</t>
    </r>
  </si>
  <si>
    <t>End-of-month Total Subscribers</t>
  </si>
  <si>
    <t>(Col A)</t>
  </si>
  <si>
    <t>(Col B)</t>
  </si>
  <si>
    <t>(Col C)</t>
  </si>
  <si>
    <t>(Col D)</t>
  </si>
  <si>
    <t>(Col E)</t>
  </si>
  <si>
    <t>(Col F)</t>
  </si>
  <si>
    <t>(Col G)</t>
  </si>
  <si>
    <t>(Col H)</t>
  </si>
  <si>
    <t>(Col I)</t>
  </si>
  <si>
    <t>(Col J)</t>
  </si>
  <si>
    <t>Type of Service</t>
  </si>
  <si>
    <t>Regular Basic Service Rate</t>
  </si>
  <si>
    <t>Rate Group</t>
  </si>
  <si>
    <t>Flat</t>
  </si>
  <si>
    <t>Measured</t>
  </si>
  <si>
    <t>SSA Calculation for 2nd Lifeline Line for TTY, or Add’l Household*</t>
  </si>
  <si>
    <t>Lifeline Rate</t>
  </si>
  <si>
    <t>Claim Form Line #</t>
  </si>
  <si>
    <t>Service Description</t>
  </si>
  <si>
    <t>Reimbursement Amount Per Subscriber</t>
  </si>
  <si>
    <t>Weighted Average Subscriber Count</t>
  </si>
  <si>
    <t>Total</t>
  </si>
  <si>
    <t xml:space="preserve">Flat Rate </t>
  </si>
  <si>
    <t xml:space="preserve">Measured Rate  </t>
  </si>
  <si>
    <t xml:space="preserve">Measured Rate (Disabled ) </t>
  </si>
  <si>
    <t xml:space="preserve"> </t>
  </si>
  <si>
    <t>ILEC Rate</t>
  </si>
  <si>
    <t>CLEC Rate</t>
  </si>
  <si>
    <t>Quantity</t>
  </si>
  <si>
    <t>Total Expected Revenue</t>
  </si>
  <si>
    <t>(Col D or F x Col G)</t>
  </si>
  <si>
    <t>Amount Billed to LifeLine Subscribers</t>
  </si>
  <si>
    <t>x Col G</t>
  </si>
  <si>
    <t>Amount Billed to Fund</t>
  </si>
  <si>
    <t>Connection Charges</t>
  </si>
  <si>
    <r>
      <t>Connection Charges (Disabled 2</t>
    </r>
    <r>
      <rPr>
        <vertAlign val="superscript"/>
        <sz val="9"/>
        <rFont val="Calibri"/>
        <family val="0"/>
      </rPr>
      <t>nd</t>
    </r>
    <r>
      <rPr>
        <sz val="9"/>
        <rFont val="Calibri"/>
        <family val="0"/>
      </rPr>
      <t xml:space="preserve"> Line)</t>
    </r>
  </si>
  <si>
    <t>Conversion Charges</t>
  </si>
  <si>
    <r>
      <t>Conversion Charges (Disabled   2</t>
    </r>
    <r>
      <rPr>
        <vertAlign val="superscript"/>
        <sz val="9"/>
        <rFont val="Calibri"/>
        <family val="0"/>
      </rPr>
      <t>nd</t>
    </r>
    <r>
      <rPr>
        <sz val="9"/>
        <rFont val="Calibri"/>
        <family val="0"/>
      </rPr>
      <t xml:space="preserve"> Line)</t>
    </r>
  </si>
  <si>
    <t>Allowable Recovery Untimed Calls</t>
  </si>
  <si>
    <t>Calls</t>
  </si>
  <si>
    <t>Rate</t>
  </si>
  <si>
    <t>Amount</t>
  </si>
  <si>
    <t>31-40</t>
  </si>
  <si>
    <t>41-60</t>
  </si>
  <si>
    <t xml:space="preserve">Total </t>
  </si>
  <si>
    <t>(EUCL X No. of Subscribers)</t>
  </si>
  <si>
    <t>(until 12/31/12)</t>
  </si>
  <si>
    <r>
      <t>EUCL Charge ( subscriber with 1</t>
    </r>
    <r>
      <rPr>
        <vertAlign val="superscript"/>
        <sz val="9"/>
        <rFont val="Calibri"/>
        <family val="0"/>
      </rPr>
      <t>st</t>
    </r>
    <r>
      <rPr>
        <sz val="9"/>
        <rFont val="Calibri"/>
        <family val="0"/>
      </rPr>
      <t xml:space="preserve"> Line)</t>
    </r>
  </si>
  <si>
    <r>
      <t>EUCL Charge (Disabled 2</t>
    </r>
    <r>
      <rPr>
        <vertAlign val="superscript"/>
        <sz val="9"/>
        <rFont val="Calibri"/>
        <family val="0"/>
      </rPr>
      <t>nd</t>
    </r>
    <r>
      <rPr>
        <sz val="9"/>
        <rFont val="Calibri"/>
        <family val="0"/>
      </rPr>
      <t xml:space="preserve"> Line)</t>
    </r>
  </si>
  <si>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</si>
  <si>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</si>
  <si>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</si>
  <si>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</si>
  <si>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</si>
  <si>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</si>
  <si>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</si>
  <si>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</si>
  <si>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</si>
  <si>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</si>
  <si>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</si>
  <si>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</si>
  <si>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</si>
  <si>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</si>
  <si>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</si>
  <si>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</si>
  <si>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1.  SSA Calculation</t>
  </si>
  <si>
    <t>Reimbursement for 1st LifeLine line</t>
  </si>
  <si>
    <t>Total  (Reimbursement Amount X Weighted Average)</t>
  </si>
  <si>
    <t>ILEC Service Territory</t>
  </si>
  <si>
    <t>Line 8 - Incremental Administrative Expense</t>
  </si>
  <si>
    <t>Incremental Administrative Expense calculation</t>
  </si>
  <si>
    <t>Total weighted average subscriber count</t>
  </si>
  <si>
    <t>Line 9 - Administrative Expense Cost Factor</t>
  </si>
  <si>
    <t>Administrative Expense Cost Factor per subscriber*</t>
  </si>
  <si>
    <t>*As of December 1, 2011 and will be adjusted annually based on CPI.</t>
  </si>
  <si>
    <t>Administrative Expense Cost Factor calculation</t>
  </si>
  <si>
    <t>Total Administrative Expense Cost Factor - enter amount on Line 9 of Claim Form (Col B x Col C)</t>
  </si>
  <si>
    <t>5</t>
  </si>
  <si>
    <t>5.5</t>
  </si>
  <si>
    <t>Allowable Recovery Untimed Calls (Disabled )</t>
  </si>
  <si>
    <t>(Col K)</t>
  </si>
  <si>
    <t>Lost Revenue (Col C-E-F)</t>
  </si>
  <si>
    <t>Rate Group*</t>
  </si>
  <si>
    <t>2.   Lines 1, 1.5, 2, and 2.5 for monthly recurring charges</t>
  </si>
  <si>
    <t>3.  Lines 3, 3.5, 4, and 4.5 for non-recurring charges.</t>
  </si>
  <si>
    <t xml:space="preserve">4.  Lines 5 and 5.5 for Untimed Calls </t>
  </si>
  <si>
    <t>5. Lines 6 and 6.5 for EUCL charge</t>
  </si>
  <si>
    <t xml:space="preserve">7.  Line 8 and 9 for Administrative Expense Recovery </t>
  </si>
  <si>
    <t xml:space="preserve">8.  Line 10 for Implementation costs </t>
  </si>
  <si>
    <t>Claim Form Line 1 SSA FR</t>
  </si>
  <si>
    <t>Claim Form Line 1.5 SSA FR Disabled</t>
  </si>
  <si>
    <t>Claim Form Line 2 SSA MR Disabled</t>
  </si>
  <si>
    <t>Claim Form Line 2.5 SSA MR</t>
  </si>
  <si>
    <t>Claim Form Line 3 Connection</t>
  </si>
  <si>
    <t>Claim Form Line 3.5 Connection Disabled</t>
  </si>
  <si>
    <t>Claim Form Line 4.5 Conversion Disabled</t>
  </si>
  <si>
    <t>Claim Form Line 4 Conversion</t>
  </si>
  <si>
    <t>Claim Form Line 5.5 Untimed Calls Disabled</t>
  </si>
  <si>
    <t>Claim Form Line 6 EUCL</t>
  </si>
  <si>
    <t>Claim Form Line 6.5 EUCL Disabled</t>
  </si>
  <si>
    <t>Claim Form Line 7 Surcharges/Taxes</t>
  </si>
  <si>
    <t>Claim Form Line 8 Incremental Admin Expenses</t>
  </si>
  <si>
    <t>Claim Form Line 9 Admin Expense Cost Factor</t>
  </si>
  <si>
    <t>Claim Form Line 10 Implementation</t>
  </si>
  <si>
    <t>New Connection</t>
  </si>
  <si>
    <t>EOM FR Subscribers</t>
  </si>
  <si>
    <t>EOM MR Subscribers</t>
  </si>
  <si>
    <t>EOM Disabled subscribers with 2nd lines</t>
  </si>
  <si>
    <t>EOM Total Subscribers</t>
  </si>
  <si>
    <t xml:space="preserve">7.  Surcharges and Taxes </t>
  </si>
  <si>
    <t>(Use the lesser  of CLEC or ILEC Rate)</t>
  </si>
  <si>
    <t>6.  Line 7 for Surcharges and Taxes</t>
  </si>
  <si>
    <t>Enter data fields from Claim Form and Workpapers in TEXT format</t>
  </si>
  <si>
    <t>11. Other expenses, true-ups and credits</t>
  </si>
  <si>
    <t xml:space="preserve">12.  TOTAL CLAIMS* </t>
  </si>
  <si>
    <t>Email completed California LifeLine Claim Form and all supporting workpapers to lifelineclaim@cpuc.ca.gov</t>
  </si>
  <si>
    <t>Claim Form Line 11 Other Charges, True-ups, Credits</t>
  </si>
  <si>
    <t>Claim Form Line 12 Total Claim</t>
  </si>
  <si>
    <t xml:space="preserve"> (Choose either Line 8 or Line 9 Methodology)</t>
  </si>
  <si>
    <t>End-of-month Total Weighted Average Subscribers</t>
  </si>
  <si>
    <t>EOM Total Weighted Average Subscribers</t>
  </si>
  <si>
    <t>Tribal Lands</t>
  </si>
  <si>
    <t>TTY Indicator</t>
  </si>
  <si>
    <t>Total Weighted Average</t>
  </si>
  <si>
    <t>F</t>
  </si>
  <si>
    <t>N</t>
  </si>
  <si>
    <t>54.00</t>
  </si>
  <si>
    <t>54</t>
  </si>
  <si>
    <t>1507.00</t>
  </si>
  <si>
    <t>1505</t>
  </si>
  <si>
    <t>Y</t>
  </si>
  <si>
    <t>902.00</t>
  </si>
  <si>
    <t>902</t>
  </si>
  <si>
    <t>8.00</t>
  </si>
  <si>
    <t>8</t>
  </si>
  <si>
    <t>41.00</t>
  </si>
  <si>
    <t>41</t>
  </si>
  <si>
    <t>145.00</t>
  </si>
  <si>
    <t>145</t>
  </si>
  <si>
    <t>95.60</t>
  </si>
  <si>
    <t>95</t>
  </si>
  <si>
    <t>M</t>
  </si>
  <si>
    <t>1.00</t>
  </si>
  <si>
    <t>1</t>
  </si>
  <si>
    <t>2.00</t>
  </si>
  <si>
    <t>2</t>
  </si>
  <si>
    <t>Rate Group with Corresponding Tariffed Rate</t>
  </si>
  <si>
    <t>1SW</t>
  </si>
  <si>
    <t>2WC</t>
  </si>
  <si>
    <t>3SW</t>
  </si>
  <si>
    <t>4SW</t>
  </si>
  <si>
    <t>5SW1</t>
  </si>
  <si>
    <t>6SW</t>
  </si>
  <si>
    <t>7SW</t>
  </si>
  <si>
    <t>8SW</t>
  </si>
  <si>
    <t>EOM Status Count</t>
  </si>
  <si>
    <t>State Reimbursement Amount per Subscriber                   (Col I+J)</t>
  </si>
  <si>
    <t xml:space="preserve">Amount of SSA Eligible for Reimbursement (Lesser of Col G or H) </t>
  </si>
  <si>
    <t>State Reimbursement Amount per Subscriber               (Col I+J)</t>
  </si>
  <si>
    <t>LifeLine Rate</t>
  </si>
  <si>
    <r>
      <t xml:space="preserve">Federal Tiers 2 &amp; 3 </t>
    </r>
    <r>
      <rPr>
        <vertAlign val="superscript"/>
        <sz val="9"/>
        <rFont val="Arial"/>
        <family val="2"/>
      </rPr>
      <t>1</t>
    </r>
  </si>
  <si>
    <r>
      <t xml:space="preserve">EAS Additional Support </t>
    </r>
    <r>
      <rPr>
        <vertAlign val="superscript"/>
        <sz val="9"/>
        <rFont val="Arial"/>
        <family val="2"/>
      </rPr>
      <t>2</t>
    </r>
  </si>
  <si>
    <t>Footnote</t>
  </si>
  <si>
    <t>2.  California LifeLine Providers may claim EAS lost revenue in addition to the SSA until 12-31-2012.</t>
  </si>
  <si>
    <t>SSA Calculation for Tribal Subscribers</t>
  </si>
  <si>
    <r>
      <t xml:space="preserve">Federal Tiers 2, 3 &amp; 4 </t>
    </r>
    <r>
      <rPr>
        <vertAlign val="superscript"/>
        <sz val="9"/>
        <rFont val="Arial"/>
        <family val="2"/>
      </rPr>
      <t>1</t>
    </r>
  </si>
  <si>
    <t>1.  Non-ETC may claim the federal Tiers 2, 3 and 4 support from State until 12/31/2012.</t>
  </si>
  <si>
    <r>
      <t xml:space="preserve">Maximum SSA - </t>
    </r>
    <r>
      <rPr>
        <b/>
        <sz val="9"/>
        <color indexed="12"/>
        <rFont val="Arial"/>
        <family val="2"/>
      </rPr>
      <t>$11.50</t>
    </r>
  </si>
  <si>
    <t>Line 7 - Bill and Keep / Rate Case Surcharge</t>
  </si>
  <si>
    <t>Line 7 - Federal Excise Tax</t>
  </si>
  <si>
    <t>Line 7 - Local Tax</t>
  </si>
  <si>
    <t>Line 8 - Incremental Admin Expense - Data Processing</t>
  </si>
  <si>
    <t>Line 8 - Incremental Admin Expense - Notification</t>
  </si>
  <si>
    <t>line 8 - Incremental Admin Expense - Accounting</t>
  </si>
  <si>
    <t>Line 8 - Incremental Admin Expense - Service Rep Costs</t>
  </si>
  <si>
    <t>Line 8 - Incremental Admin Expense - Legal</t>
  </si>
  <si>
    <t>Line 8 - Incremental Admin Expense - Deferred Payment Costs</t>
  </si>
  <si>
    <t>Line 8 - Actual Incremental Administrative Cost per subscriber</t>
  </si>
  <si>
    <t>Line 8 - Allowable Incremental Administrative Cost per subscriber</t>
  </si>
  <si>
    <t>Line 9 - Allowable Administrative Expense Cost Factor</t>
  </si>
  <si>
    <t>Line 10 - Implementation - Data Processing</t>
  </si>
  <si>
    <t>Line 10 - Implementation  - Notification</t>
  </si>
  <si>
    <t>Line 10 - Implementation  - Accounting</t>
  </si>
  <si>
    <t>Line 10 - Implementation  - Service Rep Costs</t>
  </si>
  <si>
    <t>Line 10 - Implementation  - Legal</t>
  </si>
  <si>
    <t>Service Type</t>
  </si>
  <si>
    <t>State Makeup for Federal Tiers 2 &amp; 3</t>
  </si>
  <si>
    <t>Regular Basic Rate ($)</t>
  </si>
  <si>
    <t>LifeLine Rate ($)</t>
  </si>
  <si>
    <t>Lost Revenue (Col C-E)</t>
  </si>
  <si>
    <r>
      <t xml:space="preserve">Maximum SSA - </t>
    </r>
    <r>
      <rPr>
        <b/>
        <sz val="9"/>
        <color indexed="12"/>
        <rFont val="Arial"/>
        <family val="2"/>
      </rPr>
      <t>$11.50 + 3.50 (SSA + Col F)</t>
    </r>
  </si>
  <si>
    <r>
      <t>Flat Rate  (Disabled 2</t>
    </r>
    <r>
      <rPr>
        <b/>
        <vertAlign val="superscript"/>
        <sz val="10"/>
        <rFont val="Calibri"/>
        <family val="2"/>
      </rPr>
      <t>nd</t>
    </r>
    <r>
      <rPr>
        <b/>
        <sz val="10"/>
        <rFont val="Calibri"/>
        <family val="2"/>
      </rPr>
      <t xml:space="preserve"> )</t>
    </r>
  </si>
  <si>
    <t>Tribal</t>
  </si>
  <si>
    <t>For non-ILEC only</t>
  </si>
  <si>
    <t>(Col H-I-J)</t>
  </si>
  <si>
    <t>Linkup Amount from USAC (Form 497)</t>
  </si>
  <si>
    <t>Sample for CLEC's</t>
  </si>
  <si>
    <t>AT&amp;T</t>
  </si>
  <si>
    <r>
      <t xml:space="preserve">EUCL Rate </t>
    </r>
    <r>
      <rPr>
        <b/>
        <vertAlign val="superscript"/>
        <sz val="9"/>
        <rFont val="Calibri"/>
        <family val="2"/>
      </rPr>
      <t>1</t>
    </r>
  </si>
  <si>
    <t>1.  EUCL is capped at USAC Tier 1 rate of $6.50 limited to the ILEC's service territory rate.</t>
  </si>
  <si>
    <t>Number of Weighted Avg Subscribers</t>
  </si>
  <si>
    <t>TPA IT work</t>
  </si>
  <si>
    <t>Claim filing</t>
  </si>
  <si>
    <t>LifeLine tariff filing</t>
  </si>
  <si>
    <t>6.5</t>
  </si>
  <si>
    <t>Total Incremental Administrative Expense (from above chart) ($)</t>
  </si>
  <si>
    <t>Actual Incremental Administrative Cost per subscriber ($)</t>
  </si>
  <si>
    <t>Allowable Incremental Administrative Cost per subscriber (Enter the smaller amount from Col D or Col E) ($)</t>
  </si>
  <si>
    <t>Incremental Administrative Cost per subscriber capped at $0.50* ($)</t>
  </si>
  <si>
    <t>Total Incremental Administrative Expense - enter amount on Line 8 of Claim Form (Col C x Col F) ($)</t>
  </si>
  <si>
    <t>Claim Form Line 5 Untimed Calls</t>
  </si>
  <si>
    <t>Other expenses, true-ups and credits</t>
  </si>
  <si>
    <t>Line 11 - Other Expenses - true-ups and credits</t>
  </si>
  <si>
    <t>DRAFT SAMPLE 12-21-2011</t>
  </si>
  <si>
    <t>2657</t>
  </si>
  <si>
    <t>California LifeLine Administrator Weighted Average Report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</si>
</sst>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55">
    <font>
      <sz val="10"/>
      <name val="Arial"/>
      <family val="0"/>
    </font>
    <font>
      <b/>
      <u val="single"/>
      <sz val="12"/>
      <name val="Times New Roman"/>
      <family val="1"/>
    </font>
    <font>
      <sz val="12"/>
      <name val="Times New Roman"/>
      <family val="1"/>
    </font>
    <font>
      <sz val="14"/>
      <color indexed="8"/>
      <name val="Times New Roman"/>
      <family val="1"/>
    </font>
    <font>
      <sz val="11"/>
      <name val="Calibri"/>
      <family val="0"/>
    </font>
    <font>
      <sz val="11"/>
      <color indexed="8"/>
      <name val="Calibri"/>
      <family val="0"/>
    </font>
    <font>
      <u val="single"/>
      <sz val="11"/>
      <name val="Calibri"/>
      <family val="0"/>
    </font>
    <font>
      <b/>
      <sz val="11"/>
      <name val="Calibri"/>
      <family val="0"/>
    </font>
    <font>
      <sz val="9"/>
      <name val="Calibri"/>
      <family val="0"/>
    </font>
    <font>
      <sz val="7"/>
      <name val="Times New Roman"/>
      <family val="1"/>
    </font>
    <font>
      <sz val="10"/>
      <name val="Calibri"/>
      <family val="0"/>
    </font>
    <font>
      <sz val="10"/>
      <name val="Times New Roman"/>
      <family val="1"/>
    </font>
    <font>
      <u val="single"/>
      <sz val="12"/>
      <name val="Times New Roman"/>
      <family val="1"/>
    </font>
    <font>
      <sz val="9"/>
      <name val="Times New Roman"/>
      <family val="1"/>
    </font>
    <font>
      <sz val="12"/>
      <color indexed="8"/>
      <name val="Times New Roman"/>
      <family val="1"/>
    </font>
    <font>
      <sz val="10"/>
      <name val="Book Antiqua"/>
      <family val="1"/>
    </font>
    <font>
      <b/>
      <u val="single"/>
      <sz val="11"/>
      <name val="Calibri"/>
      <family val="0"/>
    </font>
    <font>
      <vertAlign val="superscript"/>
      <sz val="11"/>
      <name val="Calibri"/>
      <family val="0"/>
    </font>
    <font>
      <b/>
      <sz val="12"/>
      <name val="Times New Roman"/>
      <family val="1"/>
    </font>
    <font>
      <sz val="9"/>
      <name val="Arial"/>
      <family val="2"/>
    </font>
    <font>
      <b/>
      <sz val="10"/>
      <name val="Arial"/>
      <family val="2"/>
    </font>
    <font>
      <b/>
      <sz val="9"/>
      <name val="Calibri"/>
      <family val="0"/>
    </font>
    <font>
      <vertAlign val="superscript"/>
      <sz val="9"/>
      <name val="Calibri"/>
      <family val="0"/>
    </font>
    <font>
      <u val="single"/>
      <sz val="10"/>
      <color indexed="12"/>
      <name val="Arial"/>
      <family val="0"/>
    </font>
    <font>
      <u val="single"/>
      <sz val="9"/>
      <name val="Calibri"/>
      <family val="0"/>
    </font>
    <font>
      <b/>
      <sz val="12"/>
      <name val="Arial"/>
      <family val="2"/>
    </font>
    <font>
      <sz val="8"/>
      <name val="Arial"/>
      <family val="0"/>
    </font>
    <font>
      <b/>
      <sz val="9"/>
      <color indexed="12"/>
      <name val="Calibri"/>
      <family val="0"/>
    </font>
    <font>
      <b/>
      <sz val="11"/>
      <name val="Arial"/>
      <family val="2"/>
    </font>
    <font>
      <b/>
      <sz val="9"/>
      <name val="Arial"/>
      <family val="2"/>
    </font>
    <font>
      <b/>
      <sz val="11"/>
      <color indexed="8"/>
      <name val="Calibri"/>
      <family val="2"/>
    </font>
    <font>
      <b/>
      <sz val="10"/>
      <color indexed="10"/>
      <name val="Arial"/>
      <family val="2"/>
    </font>
    <font>
      <vertAlign val="superscript"/>
      <sz val="9"/>
      <name val="Arial"/>
      <family val="2"/>
    </font>
    <font>
      <b/>
      <u val="single"/>
      <sz val="10"/>
      <name val="Arial"/>
      <family val="2"/>
    </font>
    <font>
      <b/>
      <sz val="9"/>
      <color indexed="12"/>
      <name val="Arial"/>
      <family val="2"/>
    </font>
    <font>
      <b/>
      <sz val="10"/>
      <name val="Calibri"/>
      <family val="2"/>
    </font>
    <font>
      <b/>
      <vertAlign val="superscript"/>
      <sz val="10"/>
      <name val="Calibri"/>
      <family val="2"/>
    </font>
    <font>
      <b/>
      <sz val="10"/>
      <color indexed="10"/>
      <name val="Calibri"/>
      <family val="2"/>
    </font>
    <font>
      <b/>
      <vertAlign val="superscrip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0" fillId="0" borderId="9" applyNumberFormat="0" applyFill="0" applyAlignment="0" applyProtection="0"/>
    <xf numFmtId="0" fontId="54" fillId="0" borderId="0" applyNumberFormat="0" applyFill="0" applyBorder="0" applyAlignment="0" applyProtection="0"/>
  </cellStyleXfs>
  <cellXfs count="30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horizontal="left" indent="4"/>
    </xf>
    <xf numFmtId="0" fontId="10" fillId="0" borderId="0" xfId="0" applyFont="1" applyAlignment="1">
      <alignment horizontal="left" indent="2"/>
    </xf>
    <xf numFmtId="0" fontId="12" fillId="0" borderId="0" xfId="0" applyFont="1" applyAlignment="1">
      <alignment/>
    </xf>
    <xf numFmtId="0" fontId="13" fillId="0" borderId="0" xfId="0" applyFont="1" applyAlignment="1">
      <alignment/>
    </xf>
    <xf numFmtId="0" fontId="10" fillId="0" borderId="0" xfId="0" applyFont="1" applyAlignment="1">
      <alignment/>
    </xf>
    <xf numFmtId="0" fontId="14" fillId="0" borderId="0" xfId="0" applyFont="1" applyAlignment="1">
      <alignment/>
    </xf>
    <xf numFmtId="0" fontId="11" fillId="0" borderId="0" xfId="0" applyFont="1" applyAlignment="1">
      <alignment horizontal="justify"/>
    </xf>
    <xf numFmtId="0" fontId="2" fillId="0" borderId="0" xfId="0" applyFont="1" applyAlignment="1">
      <alignment/>
    </xf>
    <xf numFmtId="0" fontId="15" fillId="0" borderId="0" xfId="0" applyFont="1" applyAlignment="1">
      <alignment/>
    </xf>
    <xf numFmtId="0" fontId="16" fillId="0" borderId="0" xfId="0" applyFont="1"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0" xfId="0" applyAlignment="1">
      <alignment wrapText="1"/>
    </xf>
    <xf numFmtId="0" fontId="19" fillId="0" borderId="11" xfId="0" applyFont="1" applyBorder="1" applyAlignment="1">
      <alignment horizontal="center"/>
    </xf>
    <xf numFmtId="0" fontId="19" fillId="0" borderId="13" xfId="0" applyFont="1" applyBorder="1" applyAlignment="1">
      <alignment horizontal="center" vertical="top" wrapText="1"/>
    </xf>
    <xf numFmtId="0" fontId="0" fillId="0" borderId="12" xfId="0" applyBorder="1" applyAlignment="1">
      <alignment/>
    </xf>
    <xf numFmtId="8" fontId="19" fillId="0" borderId="13" xfId="0" applyNumberFormat="1" applyFont="1" applyBorder="1" applyAlignment="1">
      <alignment horizontal="right"/>
    </xf>
    <xf numFmtId="0" fontId="20" fillId="0" borderId="0" xfId="0" applyFont="1" applyAlignment="1">
      <alignment/>
    </xf>
    <xf numFmtId="0" fontId="4" fillId="0" borderId="0" xfId="0" applyFont="1" applyAlignment="1">
      <alignment wrapText="1"/>
    </xf>
    <xf numFmtId="0" fontId="0" fillId="0" borderId="11" xfId="0" applyBorder="1" applyAlignment="1">
      <alignment/>
    </xf>
    <xf numFmtId="0" fontId="0" fillId="0" borderId="14" xfId="0" applyBorder="1" applyAlignment="1">
      <alignment/>
    </xf>
    <xf numFmtId="0" fontId="19" fillId="0" borderId="15" xfId="0" applyFont="1" applyBorder="1" applyAlignment="1">
      <alignment horizontal="center" vertical="top" wrapText="1"/>
    </xf>
    <xf numFmtId="8" fontId="19" fillId="0" borderId="15" xfId="0" applyNumberFormat="1" applyFont="1" applyBorder="1" applyAlignment="1">
      <alignment horizontal="right"/>
    </xf>
    <xf numFmtId="0" fontId="0" fillId="0" borderId="12" xfId="0" applyBorder="1" applyAlignment="1">
      <alignment horizontal="center"/>
    </xf>
    <xf numFmtId="0" fontId="8" fillId="0" borderId="12" xfId="0" applyFont="1" applyBorder="1" applyAlignment="1">
      <alignment horizontal="center"/>
    </xf>
    <xf numFmtId="0" fontId="8" fillId="0" borderId="13" xfId="0" applyFont="1" applyBorder="1" applyAlignment="1">
      <alignment/>
    </xf>
    <xf numFmtId="0" fontId="8" fillId="0" borderId="13" xfId="0" applyFont="1" applyBorder="1" applyAlignment="1">
      <alignment vertical="top" wrapText="1"/>
    </xf>
    <xf numFmtId="0" fontId="8" fillId="0" borderId="13" xfId="0" applyFont="1" applyBorder="1" applyAlignment="1">
      <alignment wrapText="1"/>
    </xf>
    <xf numFmtId="0" fontId="21" fillId="0" borderId="16" xfId="0" applyFont="1" applyBorder="1" applyAlignment="1">
      <alignment horizontal="center" wrapText="1"/>
    </xf>
    <xf numFmtId="0" fontId="21" fillId="0" borderId="12" xfId="0" applyFont="1" applyBorder="1" applyAlignment="1">
      <alignment horizontal="center" wrapText="1"/>
    </xf>
    <xf numFmtId="0" fontId="8" fillId="0" borderId="17" xfId="0" applyFont="1" applyBorder="1" applyAlignment="1">
      <alignment/>
    </xf>
    <xf numFmtId="0" fontId="8" fillId="0" borderId="18" xfId="0" applyFont="1" applyBorder="1" applyAlignment="1">
      <alignment/>
    </xf>
    <xf numFmtId="0" fontId="8" fillId="0" borderId="18" xfId="0" applyFont="1" applyBorder="1" applyAlignment="1">
      <alignment horizontal="center"/>
    </xf>
    <xf numFmtId="0" fontId="8" fillId="0" borderId="19" xfId="0" applyFont="1" applyBorder="1" applyAlignment="1">
      <alignment/>
    </xf>
    <xf numFmtId="0" fontId="0" fillId="0" borderId="20" xfId="0" applyBorder="1" applyAlignment="1">
      <alignment/>
    </xf>
    <xf numFmtId="0" fontId="8" fillId="0" borderId="13" xfId="0" applyFont="1" applyBorder="1" applyAlignment="1">
      <alignment horizontal="center"/>
    </xf>
    <xf numFmtId="0" fontId="7" fillId="0" borderId="0" xfId="0" applyFont="1" applyAlignment="1">
      <alignment/>
    </xf>
    <xf numFmtId="0" fontId="4" fillId="0" borderId="0" xfId="0" applyFont="1" applyAlignment="1">
      <alignment horizontal="left" indent="6"/>
    </xf>
    <xf numFmtId="0" fontId="8" fillId="0" borderId="0" xfId="0" applyFont="1" applyAlignment="1">
      <alignment horizontal="left" indent="6"/>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3" fontId="2" fillId="0" borderId="13" xfId="0" applyNumberFormat="1" applyFont="1" applyBorder="1" applyAlignment="1">
      <alignment horizontal="center" vertical="top" wrapText="1"/>
    </xf>
    <xf numFmtId="8" fontId="2" fillId="0" borderId="13" xfId="0" applyNumberFormat="1" applyFont="1" applyBorder="1" applyAlignment="1">
      <alignment horizontal="center" vertical="top" wrapText="1"/>
    </xf>
    <xf numFmtId="0" fontId="21" fillId="0" borderId="11" xfId="0" applyFont="1" applyBorder="1" applyAlignment="1">
      <alignment vertical="top" wrapText="1"/>
    </xf>
    <xf numFmtId="0" fontId="21" fillId="0" borderId="13" xfId="0" applyFont="1" applyBorder="1" applyAlignment="1">
      <alignment vertical="top" wrapText="1"/>
    </xf>
    <xf numFmtId="0" fontId="4" fillId="0" borderId="0" xfId="0" applyFont="1" applyAlignment="1">
      <alignment horizontal="left" indent="4"/>
    </xf>
    <xf numFmtId="0" fontId="4" fillId="0" borderId="20" xfId="0" applyFont="1" applyBorder="1" applyAlignment="1">
      <alignment vertical="top" wrapText="1"/>
    </xf>
    <xf numFmtId="0" fontId="4" fillId="0" borderId="12" xfId="0" applyFont="1" applyBorder="1" applyAlignment="1">
      <alignment horizontal="left" vertical="top" wrapText="1" indent="1"/>
    </xf>
    <xf numFmtId="0" fontId="7" fillId="0" borderId="12" xfId="0" applyFont="1" applyBorder="1" applyAlignment="1">
      <alignment vertical="top" wrapText="1"/>
    </xf>
    <xf numFmtId="0" fontId="8" fillId="0" borderId="21" xfId="0" applyFont="1" applyBorder="1" applyAlignment="1">
      <alignment/>
    </xf>
    <xf numFmtId="0" fontId="0" fillId="0" borderId="21" xfId="0" applyBorder="1" applyAlignment="1">
      <alignment/>
    </xf>
    <xf numFmtId="0" fontId="19" fillId="0" borderId="10" xfId="0" applyFont="1" applyBorder="1" applyAlignment="1">
      <alignment horizontal="center" wrapText="1"/>
    </xf>
    <xf numFmtId="0" fontId="2" fillId="0" borderId="0" xfId="0" applyFont="1" applyAlignment="1">
      <alignment wrapText="1"/>
    </xf>
    <xf numFmtId="8" fontId="19" fillId="0" borderId="11" xfId="0" applyNumberFormat="1" applyFont="1" applyBorder="1" applyAlignment="1">
      <alignment horizontal="right"/>
    </xf>
    <xf numFmtId="0" fontId="4" fillId="0" borderId="0" xfId="0" applyFont="1" applyBorder="1" applyAlignment="1">
      <alignment wrapText="1"/>
    </xf>
    <xf numFmtId="0" fontId="0" fillId="0" borderId="0" xfId="0" applyBorder="1" applyAlignment="1">
      <alignment/>
    </xf>
    <xf numFmtId="0" fontId="0" fillId="0" borderId="10" xfId="0" applyBorder="1" applyAlignment="1">
      <alignment wrapText="1"/>
    </xf>
    <xf numFmtId="0" fontId="19" fillId="0" borderId="10" xfId="0" applyFont="1" applyBorder="1" applyAlignment="1">
      <alignment horizontal="center" vertical="top" wrapText="1"/>
    </xf>
    <xf numFmtId="8" fontId="19" fillId="0" borderId="10" xfId="0" applyNumberFormat="1" applyFont="1" applyBorder="1" applyAlignment="1">
      <alignment horizontal="right"/>
    </xf>
    <xf numFmtId="0" fontId="7" fillId="0" borderId="0" xfId="0" applyFont="1" applyAlignment="1">
      <alignment/>
    </xf>
    <xf numFmtId="0" fontId="7" fillId="0" borderId="0" xfId="0" applyFont="1" applyAlignment="1">
      <alignment horizontal="left"/>
    </xf>
    <xf numFmtId="0" fontId="21" fillId="0" borderId="10" xfId="0" applyFont="1" applyBorder="1" applyAlignment="1">
      <alignment horizontal="center" wrapText="1"/>
    </xf>
    <xf numFmtId="0" fontId="8" fillId="0" borderId="10" xfId="0" applyFont="1" applyBorder="1" applyAlignment="1">
      <alignment vertical="top" wrapText="1"/>
    </xf>
    <xf numFmtId="0" fontId="18" fillId="0" borderId="0" xfId="0" applyFont="1" applyAlignment="1">
      <alignment horizontal="left"/>
    </xf>
    <xf numFmtId="0" fontId="8" fillId="0" borderId="18" xfId="0" applyFont="1" applyBorder="1" applyAlignment="1">
      <alignment wrapText="1"/>
    </xf>
    <xf numFmtId="0" fontId="21" fillId="0" borderId="0" xfId="0" applyFont="1" applyBorder="1" applyAlignment="1">
      <alignment horizontal="center"/>
    </xf>
    <xf numFmtId="0" fontId="21" fillId="0" borderId="22"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23" xfId="0" applyFont="1" applyBorder="1" applyAlignment="1">
      <alignment horizontal="center"/>
    </xf>
    <xf numFmtId="0" fontId="0" fillId="0" borderId="16" xfId="0" applyBorder="1" applyAlignment="1">
      <alignment/>
    </xf>
    <xf numFmtId="0" fontId="20" fillId="0" borderId="12" xfId="0" applyFont="1" applyBorder="1" applyAlignment="1">
      <alignment/>
    </xf>
    <xf numFmtId="0" fontId="27" fillId="0" borderId="16" xfId="0" applyFont="1" applyBorder="1" applyAlignment="1">
      <alignment horizontal="center" vertical="center" wrapText="1"/>
    </xf>
    <xf numFmtId="0" fontId="7" fillId="0" borderId="0" xfId="0" applyFont="1" applyAlignment="1">
      <alignment horizontal="left" wrapText="1"/>
    </xf>
    <xf numFmtId="0" fontId="21" fillId="0" borderId="19" xfId="0" applyFont="1" applyBorder="1" applyAlignment="1">
      <alignment wrapText="1"/>
    </xf>
    <xf numFmtId="0" fontId="21" fillId="0" borderId="13" xfId="0" applyFont="1" applyBorder="1" applyAlignment="1">
      <alignment wrapText="1"/>
    </xf>
    <xf numFmtId="49" fontId="8" fillId="0" borderId="0" xfId="0" applyNumberFormat="1" applyFont="1" applyAlignment="1">
      <alignment/>
    </xf>
    <xf numFmtId="49" fontId="8" fillId="0" borderId="20" xfId="0" applyNumberFormat="1" applyFont="1" applyBorder="1" applyAlignment="1">
      <alignment horizontal="center"/>
    </xf>
    <xf numFmtId="49" fontId="8" fillId="0" borderId="12" xfId="0" applyNumberFormat="1" applyFont="1" applyBorder="1" applyAlignment="1">
      <alignment horizontal="center"/>
    </xf>
    <xf numFmtId="49" fontId="4" fillId="0" borderId="0" xfId="0" applyNumberFormat="1" applyFont="1" applyAlignment="1">
      <alignment/>
    </xf>
    <xf numFmtId="49" fontId="7" fillId="0" borderId="0" xfId="0" applyNumberFormat="1" applyFont="1" applyAlignment="1">
      <alignment horizontal="left"/>
    </xf>
    <xf numFmtId="49" fontId="21" fillId="0" borderId="10" xfId="0" applyNumberFormat="1" applyFont="1" applyBorder="1" applyAlignment="1">
      <alignment vertical="top" wrapText="1"/>
    </xf>
    <xf numFmtId="49" fontId="8" fillId="0" borderId="12" xfId="0" applyNumberFormat="1" applyFont="1" applyBorder="1" applyAlignment="1">
      <alignment vertical="top" wrapText="1"/>
    </xf>
    <xf numFmtId="49" fontId="21" fillId="0" borderId="12" xfId="0" applyNumberFormat="1" applyFont="1" applyBorder="1" applyAlignment="1">
      <alignment vertical="top" wrapText="1"/>
    </xf>
    <xf numFmtId="49" fontId="0" fillId="0" borderId="0" xfId="0" applyNumberFormat="1" applyAlignment="1">
      <alignment/>
    </xf>
    <xf numFmtId="0" fontId="25" fillId="0" borderId="0" xfId="0" applyFont="1" applyAlignment="1">
      <alignment/>
    </xf>
    <xf numFmtId="0" fontId="0" fillId="0" borderId="10" xfId="0" applyBorder="1" applyAlignment="1">
      <alignment/>
    </xf>
    <xf numFmtId="8" fontId="0" fillId="0" borderId="10" xfId="0" applyNumberFormat="1" applyBorder="1" applyAlignment="1">
      <alignment/>
    </xf>
    <xf numFmtId="0" fontId="4" fillId="24" borderId="13" xfId="0" applyFont="1" applyFill="1" applyBorder="1" applyAlignment="1">
      <alignment vertical="top" wrapText="1"/>
    </xf>
    <xf numFmtId="8" fontId="2" fillId="24" borderId="13" xfId="0" applyNumberFormat="1" applyFont="1" applyFill="1" applyBorder="1" applyAlignment="1">
      <alignment horizontal="center" vertical="top" wrapText="1"/>
    </xf>
    <xf numFmtId="0" fontId="8" fillId="24" borderId="13" xfId="0" applyFont="1" applyFill="1" applyBorder="1" applyAlignment="1">
      <alignment/>
    </xf>
    <xf numFmtId="0" fontId="0" fillId="0" borderId="16" xfId="0" applyBorder="1" applyAlignment="1">
      <alignment horizontal="center"/>
    </xf>
    <xf numFmtId="0" fontId="20" fillId="0" borderId="16" xfId="0" applyFont="1" applyBorder="1" applyAlignment="1">
      <alignment horizontal="center"/>
    </xf>
    <xf numFmtId="0" fontId="20" fillId="0" borderId="10" xfId="0" applyFont="1" applyBorder="1" applyAlignment="1">
      <alignment horizontal="center"/>
    </xf>
    <xf numFmtId="49" fontId="21" fillId="0" borderId="16" xfId="0" applyNumberFormat="1" applyFont="1" applyBorder="1" applyAlignment="1">
      <alignment horizontal="center" vertical="top" wrapText="1"/>
    </xf>
    <xf numFmtId="49" fontId="21" fillId="0" borderId="10" xfId="0" applyNumberFormat="1" applyFont="1" applyBorder="1" applyAlignment="1">
      <alignment horizontal="center" vertical="top" wrapText="1"/>
    </xf>
    <xf numFmtId="0" fontId="19" fillId="0" borderId="10" xfId="0" applyFont="1" applyBorder="1" applyAlignment="1">
      <alignment wrapText="1"/>
    </xf>
    <xf numFmtId="0" fontId="0" fillId="0" borderId="20" xfId="0" applyBorder="1" applyAlignment="1">
      <alignment horizontal="center"/>
    </xf>
    <xf numFmtId="0" fontId="0" fillId="0" borderId="24" xfId="0" applyBorder="1" applyAlignment="1">
      <alignment/>
    </xf>
    <xf numFmtId="0" fontId="19" fillId="0" borderId="10" xfId="0" applyFont="1" applyFill="1" applyBorder="1" applyAlignment="1">
      <alignment horizontal="center" vertical="top" wrapText="1"/>
    </xf>
    <xf numFmtId="0" fontId="19" fillId="0" borderId="14" xfId="0" applyFont="1" applyBorder="1" applyAlignment="1">
      <alignment horizontal="right"/>
    </xf>
    <xf numFmtId="8" fontId="19" fillId="0" borderId="14" xfId="0" applyNumberFormat="1" applyFont="1" applyBorder="1" applyAlignment="1">
      <alignment horizontal="right"/>
    </xf>
    <xf numFmtId="0" fontId="19" fillId="0" borderId="24" xfId="0" applyFont="1" applyBorder="1" applyAlignment="1">
      <alignment wrapText="1"/>
    </xf>
    <xf numFmtId="8" fontId="19" fillId="0" borderId="11" xfId="0" applyNumberFormat="1" applyFont="1" applyFill="1" applyBorder="1" applyAlignment="1">
      <alignment horizontal="right"/>
    </xf>
    <xf numFmtId="0" fontId="0" fillId="0" borderId="0" xfId="0" applyFont="1" applyBorder="1" applyAlignment="1">
      <alignment/>
    </xf>
    <xf numFmtId="0" fontId="19" fillId="0" borderId="15" xfId="0" applyFont="1" applyBorder="1" applyAlignment="1">
      <alignment horizontal="right"/>
    </xf>
    <xf numFmtId="3" fontId="19" fillId="0" borderId="11" xfId="0" applyNumberFormat="1" applyFont="1" applyBorder="1" applyAlignment="1">
      <alignment horizontal="center"/>
    </xf>
    <xf numFmtId="3" fontId="19" fillId="0" borderId="10" xfId="0" applyNumberFormat="1" applyFont="1" applyBorder="1" applyAlignment="1">
      <alignment horizontal="center" vertical="top" wrapText="1"/>
    </xf>
    <xf numFmtId="168" fontId="19" fillId="0" borderId="15" xfId="0" applyNumberFormat="1" applyFont="1" applyBorder="1" applyAlignment="1">
      <alignment horizontal="right"/>
    </xf>
    <xf numFmtId="0" fontId="28" fillId="0" borderId="0" xfId="0" applyFont="1" applyAlignment="1">
      <alignment/>
    </xf>
    <xf numFmtId="0" fontId="19" fillId="0" borderId="0" xfId="0" applyFont="1" applyAlignment="1">
      <alignment wrapText="1"/>
    </xf>
    <xf numFmtId="0" fontId="19" fillId="0" borderId="0" xfId="0" applyFont="1" applyAlignment="1">
      <alignment wrapText="1"/>
    </xf>
    <xf numFmtId="0" fontId="29" fillId="0" borderId="0" xfId="0" applyFont="1" applyAlignment="1">
      <alignment wrapText="1"/>
    </xf>
    <xf numFmtId="0" fontId="31" fillId="0" borderId="10" xfId="0" applyFont="1" applyBorder="1" applyAlignment="1">
      <alignment/>
    </xf>
    <xf numFmtId="0" fontId="19" fillId="0" borderId="13" xfId="0" applyFont="1" applyBorder="1" applyAlignment="1">
      <alignment horizontal="right"/>
    </xf>
    <xf numFmtId="6" fontId="19" fillId="0" borderId="13" xfId="0" applyNumberFormat="1" applyFont="1" applyBorder="1" applyAlignment="1">
      <alignment horizontal="right"/>
    </xf>
    <xf numFmtId="49" fontId="0" fillId="0" borderId="25" xfId="0" applyNumberFormat="1" applyBorder="1" applyAlignment="1">
      <alignment/>
    </xf>
    <xf numFmtId="0" fontId="30" fillId="0" borderId="25" xfId="0" applyFont="1" applyBorder="1" applyAlignment="1">
      <alignment wrapText="1"/>
    </xf>
    <xf numFmtId="0" fontId="33" fillId="0" borderId="0" xfId="0" applyFont="1" applyAlignment="1">
      <alignment wrapText="1"/>
    </xf>
    <xf numFmtId="0" fontId="0" fillId="0" borderId="0" xfId="0" applyFill="1" applyAlignment="1">
      <alignment/>
    </xf>
    <xf numFmtId="8" fontId="19" fillId="0" borderId="13" xfId="0" applyNumberFormat="1" applyFon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0" fontId="19" fillId="0" borderId="11" xfId="0" applyFont="1" applyFill="1" applyBorder="1" applyAlignment="1">
      <alignment horizontal="center"/>
    </xf>
    <xf numFmtId="2" fontId="0" fillId="0" borderId="25" xfId="0" applyNumberFormat="1" applyBorder="1" applyAlignment="1">
      <alignment/>
    </xf>
    <xf numFmtId="49" fontId="0" fillId="0" borderId="25" xfId="0" applyNumberFormat="1" applyFill="1" applyBorder="1" applyAlignment="1">
      <alignment/>
    </xf>
    <xf numFmtId="49" fontId="0" fillId="22" borderId="25" xfId="0" applyNumberFormat="1" applyFont="1" applyFill="1" applyBorder="1" applyAlignment="1">
      <alignment/>
    </xf>
    <xf numFmtId="49" fontId="0" fillId="22" borderId="25" xfId="0" applyNumberFormat="1" applyFill="1" applyBorder="1" applyAlignment="1">
      <alignment/>
    </xf>
    <xf numFmtId="49" fontId="0" fillId="25" borderId="25" xfId="0" applyNumberFormat="1" applyFont="1" applyFill="1" applyBorder="1" applyAlignment="1">
      <alignment/>
    </xf>
    <xf numFmtId="49" fontId="19" fillId="0" borderId="13" xfId="0" applyNumberFormat="1" applyFont="1" applyBorder="1" applyAlignment="1">
      <alignment horizontal="right"/>
    </xf>
    <xf numFmtId="0" fontId="0" fillId="0" borderId="22" xfId="0" applyBorder="1" applyAlignment="1">
      <alignment horizontal="center"/>
    </xf>
    <xf numFmtId="0" fontId="0" fillId="0" borderId="22" xfId="0" applyBorder="1" applyAlignment="1">
      <alignment/>
    </xf>
    <xf numFmtId="0" fontId="0" fillId="0" borderId="26" xfId="0" applyBorder="1" applyAlignment="1">
      <alignment horizontal="center"/>
    </xf>
    <xf numFmtId="0" fontId="19" fillId="0" borderId="16" xfId="0" applyFont="1" applyBorder="1" applyAlignment="1">
      <alignment wrapText="1"/>
    </xf>
    <xf numFmtId="0" fontId="19" fillId="0" borderId="26" xfId="0" applyFont="1" applyBorder="1" applyAlignment="1">
      <alignment wrapText="1"/>
    </xf>
    <xf numFmtId="0" fontId="19" fillId="0" borderId="0" xfId="0" applyFont="1" applyBorder="1" applyAlignment="1">
      <alignment wrapText="1"/>
    </xf>
    <xf numFmtId="0" fontId="0" fillId="0" borderId="17" xfId="0" applyBorder="1" applyAlignment="1">
      <alignment/>
    </xf>
    <xf numFmtId="0" fontId="19" fillId="0" borderId="20" xfId="0" applyFont="1" applyBorder="1" applyAlignment="1">
      <alignment horizontal="center" vertical="top" wrapText="1"/>
    </xf>
    <xf numFmtId="0" fontId="19" fillId="0" borderId="20" xfId="0" applyFont="1" applyBorder="1" applyAlignment="1">
      <alignment wrapText="1"/>
    </xf>
    <xf numFmtId="0" fontId="19" fillId="0" borderId="12" xfId="0" applyFont="1" applyBorder="1" applyAlignment="1">
      <alignment wrapText="1"/>
    </xf>
    <xf numFmtId="49" fontId="19" fillId="0" borderId="10" xfId="0" applyNumberFormat="1" applyFont="1" applyBorder="1" applyAlignment="1">
      <alignment horizontal="right"/>
    </xf>
    <xf numFmtId="0" fontId="0" fillId="0" borderId="0" xfId="0" applyBorder="1" applyAlignment="1">
      <alignment horizontal="center"/>
    </xf>
    <xf numFmtId="49" fontId="19" fillId="0" borderId="11" xfId="0" applyNumberFormat="1" applyFont="1" applyBorder="1" applyAlignment="1">
      <alignment horizontal="right"/>
    </xf>
    <xf numFmtId="2" fontId="19" fillId="0" borderId="13" xfId="0" applyNumberFormat="1" applyFont="1" applyBorder="1" applyAlignment="1">
      <alignment horizontal="right"/>
    </xf>
    <xf numFmtId="2" fontId="19" fillId="0" borderId="11" xfId="0" applyNumberFormat="1" applyFont="1" applyBorder="1" applyAlignment="1">
      <alignment horizontal="right"/>
    </xf>
    <xf numFmtId="2" fontId="19" fillId="0" borderId="25" xfId="0" applyNumberFormat="1" applyFont="1" applyBorder="1" applyAlignment="1">
      <alignment horizontal="right"/>
    </xf>
    <xf numFmtId="2" fontId="19" fillId="0" borderId="25" xfId="0" applyNumberFormat="1" applyFont="1" applyFill="1" applyBorder="1" applyAlignment="1">
      <alignment horizontal="right"/>
    </xf>
    <xf numFmtId="0" fontId="0" fillId="0" borderId="27" xfId="0" applyBorder="1" applyAlignment="1">
      <alignment wrapText="1"/>
    </xf>
    <xf numFmtId="0" fontId="0" fillId="0" borderId="25" xfId="0" applyBorder="1" applyAlignment="1">
      <alignment wrapText="1"/>
    </xf>
    <xf numFmtId="0" fontId="0" fillId="0" borderId="0" xfId="0" applyAlignment="1">
      <alignment/>
    </xf>
    <xf numFmtId="49" fontId="35" fillId="0" borderId="0" xfId="0" applyNumberFormat="1" applyFont="1" applyAlignment="1">
      <alignment horizontal="left"/>
    </xf>
    <xf numFmtId="0" fontId="35" fillId="0" borderId="0" xfId="0" applyFont="1" applyAlignment="1">
      <alignment horizontal="left"/>
    </xf>
    <xf numFmtId="0" fontId="35" fillId="0" borderId="10" xfId="0" applyFont="1" applyBorder="1" applyAlignment="1">
      <alignment horizontal="center" wrapText="1"/>
    </xf>
    <xf numFmtId="49" fontId="35" fillId="0" borderId="10" xfId="0" applyNumberFormat="1" applyFont="1" applyBorder="1" applyAlignment="1">
      <alignment horizontal="center" wrapText="1"/>
    </xf>
    <xf numFmtId="0" fontId="35" fillId="0" borderId="20" xfId="0" applyFont="1" applyBorder="1" applyAlignment="1">
      <alignment horizontal="center" wrapText="1"/>
    </xf>
    <xf numFmtId="0" fontId="35" fillId="0" borderId="12" xfId="0" applyFont="1" applyBorder="1" applyAlignment="1">
      <alignment horizontal="center" wrapText="1"/>
    </xf>
    <xf numFmtId="49" fontId="35" fillId="0" borderId="10" xfId="0" applyNumberFormat="1" applyFont="1" applyBorder="1" applyAlignment="1">
      <alignment horizontal="center" vertical="top" wrapText="1"/>
    </xf>
    <xf numFmtId="0" fontId="35" fillId="0" borderId="10" xfId="0" applyFont="1" applyBorder="1" applyAlignment="1">
      <alignment horizontal="right" wrapText="1"/>
    </xf>
    <xf numFmtId="49" fontId="35" fillId="0" borderId="10" xfId="0" applyNumberFormat="1" applyFont="1" applyBorder="1" applyAlignment="1">
      <alignment horizontal="right" wrapText="1"/>
    </xf>
    <xf numFmtId="4" fontId="35" fillId="0" borderId="10" xfId="0" applyNumberFormat="1" applyFont="1" applyBorder="1" applyAlignment="1">
      <alignment horizontal="right" wrapText="1"/>
    </xf>
    <xf numFmtId="0" fontId="35" fillId="0" borderId="0" xfId="0" applyFont="1" applyAlignment="1">
      <alignment/>
    </xf>
    <xf numFmtId="0" fontId="35" fillId="0" borderId="0" xfId="0" applyFont="1" applyAlignment="1">
      <alignment horizontal="right"/>
    </xf>
    <xf numFmtId="0" fontId="35" fillId="0" borderId="0" xfId="0" applyFont="1" applyAlignment="1">
      <alignment/>
    </xf>
    <xf numFmtId="0" fontId="35" fillId="0" borderId="0" xfId="0" applyFont="1" applyAlignment="1">
      <alignment wrapText="1"/>
    </xf>
    <xf numFmtId="0" fontId="35" fillId="0" borderId="0" xfId="0" applyFont="1" applyAlignment="1">
      <alignment horizontal="right" wrapText="1"/>
    </xf>
    <xf numFmtId="0" fontId="35" fillId="0" borderId="16" xfId="0" applyFont="1" applyBorder="1" applyAlignment="1">
      <alignment horizontal="left"/>
    </xf>
    <xf numFmtId="0" fontId="35" fillId="0" borderId="16" xfId="0" applyFont="1" applyBorder="1" applyAlignment="1">
      <alignment/>
    </xf>
    <xf numFmtId="0" fontId="35" fillId="0" borderId="10" xfId="0" applyFont="1" applyBorder="1" applyAlignment="1">
      <alignment horizontal="center" vertical="top" wrapText="1"/>
    </xf>
    <xf numFmtId="0" fontId="35" fillId="0" borderId="10" xfId="0" applyFont="1" applyBorder="1" applyAlignment="1">
      <alignment/>
    </xf>
    <xf numFmtId="0" fontId="35" fillId="0" borderId="10" xfId="0" applyFont="1" applyBorder="1" applyAlignment="1">
      <alignment horizontal="left"/>
    </xf>
    <xf numFmtId="0" fontId="35" fillId="0" borderId="12" xfId="0" applyFont="1" applyBorder="1" applyAlignment="1">
      <alignment/>
    </xf>
    <xf numFmtId="0" fontId="35" fillId="0" borderId="0" xfId="0" applyFont="1" applyAlignment="1">
      <alignment horizontal="center"/>
    </xf>
    <xf numFmtId="0" fontId="35" fillId="0" borderId="0" xfId="0" applyFont="1" applyBorder="1" applyAlignment="1">
      <alignment horizontal="center" wrapText="1"/>
    </xf>
    <xf numFmtId="4" fontId="35" fillId="0" borderId="0" xfId="0" applyNumberFormat="1" applyFont="1" applyAlignment="1">
      <alignment/>
    </xf>
    <xf numFmtId="4" fontId="35" fillId="0" borderId="0" xfId="0" applyNumberFormat="1" applyFont="1" applyAlignment="1">
      <alignment wrapText="1"/>
    </xf>
    <xf numFmtId="4" fontId="35" fillId="0" borderId="10" xfId="0" applyNumberFormat="1" applyFont="1" applyBorder="1" applyAlignment="1">
      <alignment horizontal="center" wrapText="1"/>
    </xf>
    <xf numFmtId="4" fontId="19" fillId="0" borderId="13" xfId="0" applyNumberFormat="1" applyFont="1" applyFill="1" applyBorder="1" applyAlignment="1">
      <alignment horizontal="right"/>
    </xf>
    <xf numFmtId="4" fontId="35" fillId="0" borderId="0" xfId="0" applyNumberFormat="1" applyFont="1" applyAlignment="1">
      <alignment horizontal="center" wrapText="1"/>
    </xf>
    <xf numFmtId="0" fontId="35" fillId="0" borderId="26" xfId="0" applyFont="1" applyBorder="1" applyAlignment="1">
      <alignment horizontal="center" wrapText="1"/>
    </xf>
    <xf numFmtId="0" fontId="35" fillId="0" borderId="22" xfId="0" applyFont="1" applyBorder="1" applyAlignment="1">
      <alignment horizontal="center" wrapText="1"/>
    </xf>
    <xf numFmtId="49" fontId="35" fillId="0" borderId="0" xfId="0" applyNumberFormat="1" applyFont="1" applyBorder="1" applyAlignment="1">
      <alignment horizontal="center" wrapText="1"/>
    </xf>
    <xf numFmtId="4" fontId="35" fillId="0" borderId="0" xfId="0" applyNumberFormat="1" applyFont="1" applyBorder="1" applyAlignment="1">
      <alignment horizontal="center" wrapText="1"/>
    </xf>
    <xf numFmtId="0" fontId="35" fillId="0" borderId="0" xfId="0" applyFont="1" applyBorder="1" applyAlignment="1">
      <alignment horizontal="right" wrapText="1"/>
    </xf>
    <xf numFmtId="4" fontId="35" fillId="0" borderId="0" xfId="0" applyNumberFormat="1" applyFont="1" applyBorder="1" applyAlignment="1">
      <alignment horizontal="right" wrapText="1"/>
    </xf>
    <xf numFmtId="0" fontId="35" fillId="0" borderId="14" xfId="0" applyFont="1" applyBorder="1" applyAlignment="1">
      <alignment horizontal="center" wrapText="1"/>
    </xf>
    <xf numFmtId="49" fontId="35" fillId="0" borderId="24" xfId="0" applyNumberFormat="1" applyFont="1" applyBorder="1" applyAlignment="1">
      <alignment horizontal="center" wrapText="1"/>
    </xf>
    <xf numFmtId="4" fontId="35" fillId="0" borderId="14" xfId="0" applyNumberFormat="1" applyFont="1" applyBorder="1" applyAlignment="1">
      <alignment horizontal="center" wrapText="1"/>
    </xf>
    <xf numFmtId="0" fontId="35" fillId="0" borderId="26" xfId="0" applyFont="1" applyBorder="1" applyAlignment="1">
      <alignment horizontal="left"/>
    </xf>
    <xf numFmtId="0" fontId="35" fillId="0" borderId="0" xfId="0" applyFont="1" applyBorder="1" applyAlignment="1">
      <alignment horizontal="center" vertical="top" wrapText="1"/>
    </xf>
    <xf numFmtId="4" fontId="21" fillId="0" borderId="10" xfId="0" applyNumberFormat="1" applyFont="1" applyFill="1" applyBorder="1" applyAlignment="1">
      <alignment horizontal="right"/>
    </xf>
    <xf numFmtId="0" fontId="35" fillId="0" borderId="0" xfId="0" applyFont="1" applyBorder="1" applyAlignment="1">
      <alignment horizontal="left"/>
    </xf>
    <xf numFmtId="0" fontId="35" fillId="0" borderId="0" xfId="0" applyFont="1" applyBorder="1" applyAlignment="1">
      <alignment/>
    </xf>
    <xf numFmtId="0" fontId="35" fillId="0" borderId="24" xfId="0" applyFont="1" applyBorder="1" applyAlignment="1">
      <alignment horizontal="left"/>
    </xf>
    <xf numFmtId="0" fontId="35" fillId="0" borderId="11" xfId="0" applyFont="1" applyBorder="1" applyAlignment="1">
      <alignment horizontal="center"/>
    </xf>
    <xf numFmtId="0" fontId="35" fillId="0" borderId="24" xfId="0" applyFont="1" applyBorder="1" applyAlignment="1">
      <alignment horizontal="center" vertical="top" wrapText="1"/>
    </xf>
    <xf numFmtId="4" fontId="35" fillId="0" borderId="14" xfId="0" applyNumberFormat="1" applyFont="1" applyBorder="1" applyAlignment="1">
      <alignment horizontal="right" wrapText="1"/>
    </xf>
    <xf numFmtId="0" fontId="35" fillId="0" borderId="14" xfId="0" applyFont="1" applyBorder="1" applyAlignment="1">
      <alignment horizontal="right" wrapText="1"/>
    </xf>
    <xf numFmtId="0" fontId="35" fillId="0" borderId="17" xfId="0" applyFont="1" applyBorder="1" applyAlignment="1">
      <alignment horizontal="left"/>
    </xf>
    <xf numFmtId="49" fontId="35" fillId="0" borderId="11" xfId="0" applyNumberFormat="1" applyFont="1" applyBorder="1" applyAlignment="1">
      <alignment horizontal="center" vertical="top" wrapText="1"/>
    </xf>
    <xf numFmtId="0" fontId="35" fillId="0" borderId="14" xfId="0" applyFont="1" applyBorder="1" applyAlignment="1">
      <alignment horizontal="left"/>
    </xf>
    <xf numFmtId="0" fontId="35" fillId="0" borderId="24" xfId="0" applyFont="1" applyBorder="1" applyAlignment="1">
      <alignment/>
    </xf>
    <xf numFmtId="0" fontId="35" fillId="0" borderId="14" xfId="0" applyFont="1" applyBorder="1" applyAlignment="1">
      <alignment horizontal="center"/>
    </xf>
    <xf numFmtId="0" fontId="35" fillId="0" borderId="24" xfId="0" applyFont="1" applyBorder="1" applyAlignment="1">
      <alignment horizontal="center"/>
    </xf>
    <xf numFmtId="4" fontId="35" fillId="0" borderId="0" xfId="0" applyNumberFormat="1" applyFont="1" applyFill="1" applyAlignment="1">
      <alignment horizontal="right" wrapText="1"/>
    </xf>
    <xf numFmtId="4" fontId="35" fillId="0" borderId="10" xfId="0" applyNumberFormat="1" applyFont="1" applyFill="1" applyBorder="1" applyAlignment="1">
      <alignment horizontal="right" wrapText="1"/>
    </xf>
    <xf numFmtId="4" fontId="35" fillId="0" borderId="0" xfId="0" applyNumberFormat="1" applyFont="1" applyFill="1" applyBorder="1" applyAlignment="1">
      <alignment horizontal="right" wrapText="1"/>
    </xf>
    <xf numFmtId="0" fontId="33" fillId="0" borderId="0" xfId="0" applyFont="1" applyAlignment="1">
      <alignment/>
    </xf>
    <xf numFmtId="49" fontId="0" fillId="0" borderId="28" xfId="0" applyNumberFormat="1" applyFill="1" applyBorder="1" applyAlignment="1">
      <alignment/>
    </xf>
    <xf numFmtId="2" fontId="0" fillId="0" borderId="25" xfId="0" applyNumberFormat="1" applyBorder="1" applyAlignment="1">
      <alignment horizontal="right"/>
    </xf>
    <xf numFmtId="2" fontId="8" fillId="0" borderId="10" xfId="0" applyNumberFormat="1" applyFont="1" applyBorder="1" applyAlignment="1">
      <alignment vertical="top" wrapText="1"/>
    </xf>
    <xf numFmtId="2" fontId="8" fillId="0" borderId="13" xfId="0" applyNumberFormat="1" applyFont="1" applyBorder="1" applyAlignment="1">
      <alignment vertical="top" wrapText="1"/>
    </xf>
    <xf numFmtId="2" fontId="8" fillId="24" borderId="13" xfId="0" applyNumberFormat="1" applyFont="1" applyFill="1" applyBorder="1" applyAlignment="1">
      <alignment vertical="top" wrapText="1"/>
    </xf>
    <xf numFmtId="2" fontId="0" fillId="0" borderId="0" xfId="0" applyNumberFormat="1" applyAlignment="1">
      <alignment/>
    </xf>
    <xf numFmtId="43" fontId="0" fillId="0" borderId="25" xfId="0" applyNumberFormat="1" applyBorder="1" applyAlignment="1">
      <alignment horizontal="right"/>
    </xf>
    <xf numFmtId="0" fontId="0" fillId="24" borderId="10" xfId="0" applyFont="1" applyFill="1" applyBorder="1" applyAlignment="1">
      <alignment horizontal="right" vertical="center"/>
    </xf>
    <xf numFmtId="0" fontId="0" fillId="24" borderId="11" xfId="0" applyFont="1" applyFill="1" applyBorder="1" applyAlignment="1">
      <alignment horizontal="right" vertical="center"/>
    </xf>
    <xf numFmtId="4" fontId="8" fillId="0" borderId="13" xfId="0" applyNumberFormat="1" applyFont="1" applyBorder="1" applyAlignment="1">
      <alignment/>
    </xf>
    <xf numFmtId="49" fontId="8" fillId="0" borderId="12" xfId="0" applyNumberFormat="1" applyFont="1" applyBorder="1" applyAlignment="1">
      <alignment horizontal="center"/>
    </xf>
    <xf numFmtId="4" fontId="8" fillId="0" borderId="15" xfId="0" applyNumberFormat="1" applyFont="1" applyBorder="1" applyAlignment="1">
      <alignment horizontal="right" wrapText="1"/>
    </xf>
    <xf numFmtId="4" fontId="8" fillId="0" borderId="0" xfId="0" applyNumberFormat="1" applyFont="1" applyBorder="1" applyAlignment="1">
      <alignment wrapText="1"/>
    </xf>
    <xf numFmtId="4" fontId="8" fillId="24" borderId="12" xfId="0" applyNumberFormat="1" applyFont="1" applyFill="1" applyBorder="1" applyAlignment="1">
      <alignment wrapText="1"/>
    </xf>
    <xf numFmtId="0" fontId="0" fillId="0" borderId="10" xfId="0" applyFont="1" applyBorder="1" applyAlignment="1">
      <alignment wrapText="1"/>
    </xf>
    <xf numFmtId="4" fontId="0" fillId="0" borderId="10" xfId="0" applyNumberFormat="1" applyBorder="1" applyAlignment="1">
      <alignment/>
    </xf>
    <xf numFmtId="4" fontId="0" fillId="24" borderId="10" xfId="0" applyNumberFormat="1" applyFill="1" applyBorder="1" applyAlignment="1">
      <alignment/>
    </xf>
    <xf numFmtId="4" fontId="4" fillId="0" borderId="13" xfId="0" applyNumberFormat="1" applyFont="1" applyBorder="1" applyAlignment="1">
      <alignment vertical="top" wrapText="1"/>
    </xf>
    <xf numFmtId="4" fontId="4" fillId="2" borderId="13" xfId="0" applyNumberFormat="1" applyFont="1" applyFill="1" applyBorder="1" applyAlignment="1">
      <alignment vertical="top" wrapText="1"/>
    </xf>
    <xf numFmtId="4" fontId="37" fillId="24" borderId="10" xfId="0" applyNumberFormat="1" applyFont="1" applyFill="1" applyBorder="1" applyAlignment="1">
      <alignment horizontal="right" wrapText="1"/>
    </xf>
    <xf numFmtId="4" fontId="0" fillId="0" borderId="0" xfId="0" applyNumberFormat="1" applyAlignment="1">
      <alignment/>
    </xf>
    <xf numFmtId="8" fontId="0" fillId="0" borderId="0" xfId="0" applyNumberFormat="1" applyAlignment="1">
      <alignment/>
    </xf>
    <xf numFmtId="0" fontId="4" fillId="0" borderId="12" xfId="0" applyFont="1" applyBorder="1" applyAlignment="1">
      <alignment vertical="top" wrapText="1"/>
    </xf>
    <xf numFmtId="0" fontId="7" fillId="0" borderId="13" xfId="0" applyFont="1" applyBorder="1" applyAlignment="1">
      <alignment vertical="top"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0" xfId="0" applyFont="1" applyBorder="1" applyAlignment="1">
      <alignment vertical="top" wrapText="1"/>
    </xf>
    <xf numFmtId="0" fontId="8" fillId="0" borderId="0" xfId="0" applyFont="1" applyAlignment="1">
      <alignment/>
    </xf>
    <xf numFmtId="0" fontId="7" fillId="0" borderId="12" xfId="0" applyFont="1" applyBorder="1" applyAlignment="1">
      <alignment vertical="top" wrapText="1"/>
    </xf>
    <xf numFmtId="0" fontId="4" fillId="24" borderId="13" xfId="0" applyFont="1" applyFill="1" applyBorder="1" applyAlignment="1">
      <alignment vertical="top" wrapText="1"/>
    </xf>
    <xf numFmtId="4" fontId="24" fillId="0" borderId="29" xfId="0" applyNumberFormat="1" applyFont="1" applyBorder="1" applyAlignment="1">
      <alignment/>
    </xf>
    <xf numFmtId="4" fontId="24" fillId="0" borderId="21" xfId="0" applyNumberFormat="1" applyFont="1" applyBorder="1" applyAlignment="1">
      <alignment/>
    </xf>
    <xf numFmtId="4" fontId="8" fillId="0" borderId="0" xfId="0" applyNumberFormat="1" applyFont="1" applyAlignment="1">
      <alignment/>
    </xf>
    <xf numFmtId="0" fontId="8" fillId="0" borderId="0" xfId="0" applyFont="1" applyAlignment="1">
      <alignment/>
    </xf>
    <xf numFmtId="0" fontId="24" fillId="0" borderId="29" xfId="0" applyFont="1" applyBorder="1" applyAlignment="1">
      <alignment/>
    </xf>
    <xf numFmtId="8" fontId="8" fillId="0" borderId="0" xfId="0" applyNumberFormat="1" applyFont="1" applyAlignment="1">
      <alignment/>
    </xf>
    <xf numFmtId="8" fontId="24" fillId="0" borderId="29" xfId="0" applyNumberFormat="1" applyFont="1" applyBorder="1" applyAlignment="1">
      <alignment/>
    </xf>
    <xf numFmtId="2" fontId="8" fillId="0" borderId="21" xfId="0" applyNumberFormat="1" applyFont="1" applyBorder="1" applyAlignment="1">
      <alignment/>
    </xf>
    <xf numFmtId="0" fontId="8" fillId="0" borderId="29" xfId="0" applyFont="1" applyBorder="1" applyAlignment="1">
      <alignment/>
    </xf>
    <xf numFmtId="4" fontId="10" fillId="0" borderId="21" xfId="0" applyNumberFormat="1" applyFont="1" applyBorder="1" applyAlignment="1">
      <alignment/>
    </xf>
    <xf numFmtId="43" fontId="35" fillId="0" borderId="10" xfId="0" applyNumberFormat="1" applyFont="1" applyBorder="1" applyAlignment="1">
      <alignment horizontal="right" wrapText="1"/>
    </xf>
    <xf numFmtId="43" fontId="0" fillId="0" borderId="0" xfId="0" applyNumberFormat="1" applyFont="1" applyAlignment="1">
      <alignment/>
    </xf>
    <xf numFmtId="3" fontId="4" fillId="0" borderId="13" xfId="0" applyNumberFormat="1" applyFont="1" applyBorder="1" applyAlignment="1">
      <alignment vertical="top" wrapText="1"/>
    </xf>
    <xf numFmtId="3" fontId="0" fillId="0" borderId="0" xfId="0" applyNumberFormat="1" applyAlignment="1">
      <alignment/>
    </xf>
    <xf numFmtId="4" fontId="8" fillId="24" borderId="16" xfId="0" applyNumberFormat="1" applyFont="1" applyFill="1" applyBorder="1" applyAlignment="1">
      <alignment wrapText="1"/>
    </xf>
    <xf numFmtId="4" fontId="8" fillId="24" borderId="12" xfId="0" applyNumberFormat="1" applyFont="1" applyFill="1" applyBorder="1" applyAlignment="1">
      <alignment wrapText="1"/>
    </xf>
    <xf numFmtId="49" fontId="21" fillId="0" borderId="16" xfId="0" applyNumberFormat="1" applyFont="1" applyBorder="1" applyAlignment="1">
      <alignment horizontal="center"/>
    </xf>
    <xf numFmtId="49" fontId="21" fillId="0" borderId="12" xfId="0" applyNumberFormat="1" applyFont="1" applyBorder="1" applyAlignment="1">
      <alignment horizontal="center"/>
    </xf>
    <xf numFmtId="0" fontId="21" fillId="0" borderId="16" xfId="0" applyFont="1" applyBorder="1" applyAlignment="1">
      <alignment/>
    </xf>
    <xf numFmtId="0" fontId="10" fillId="0" borderId="0" xfId="0" applyFont="1" applyAlignment="1">
      <alignment/>
    </xf>
    <xf numFmtId="0" fontId="0" fillId="0" borderId="0" xfId="0" applyAlignment="1">
      <alignment/>
    </xf>
    <xf numFmtId="0" fontId="20" fillId="0" borderId="15" xfId="0" applyFont="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0" fillId="0" borderId="0" xfId="0" applyAlignment="1">
      <alignment wrapText="1"/>
    </xf>
    <xf numFmtId="0" fontId="25" fillId="0" borderId="0" xfId="0" applyFont="1" applyBorder="1" applyAlignment="1">
      <alignment wrapText="1"/>
    </xf>
    <xf numFmtId="0" fontId="20" fillId="0" borderId="15" xfId="0" applyFont="1" applyBorder="1" applyAlignment="1">
      <alignment wrapText="1"/>
    </xf>
    <xf numFmtId="0" fontId="0" fillId="0" borderId="15" xfId="0" applyBorder="1" applyAlignment="1">
      <alignment wrapText="1"/>
    </xf>
    <xf numFmtId="0" fontId="0" fillId="0" borderId="0" xfId="0" applyFont="1" applyBorder="1" applyAlignment="1">
      <alignment wrapText="1"/>
    </xf>
    <xf numFmtId="0" fontId="8" fillId="0" borderId="22"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21" fillId="0" borderId="16" xfId="0" applyFont="1" applyBorder="1" applyAlignment="1">
      <alignment horizontal="center" wrapText="1"/>
    </xf>
    <xf numFmtId="0" fontId="21" fillId="0" borderId="12" xfId="0" applyFont="1" applyBorder="1" applyAlignment="1">
      <alignment horizontal="center" wrapText="1"/>
    </xf>
    <xf numFmtId="0" fontId="21" fillId="0" borderId="16" xfId="0" applyFont="1" applyBorder="1" applyAlignment="1">
      <alignment wrapText="1"/>
    </xf>
    <xf numFmtId="0" fontId="21" fillId="0" borderId="12" xfId="0" applyFont="1" applyBorder="1" applyAlignment="1">
      <alignment wrapText="1"/>
    </xf>
    <xf numFmtId="0" fontId="2" fillId="0" borderId="24"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1" fillId="0" borderId="12" xfId="0" applyFont="1" applyBorder="1" applyAlignment="1">
      <alignment/>
    </xf>
    <xf numFmtId="49" fontId="7" fillId="0" borderId="0" xfId="0" applyNumberFormat="1" applyFont="1" applyAlignment="1">
      <alignment horizontal="left"/>
    </xf>
    <xf numFmtId="0" fontId="0" fillId="0" borderId="0" xfId="0" applyAlignment="1">
      <alignment horizontal="left"/>
    </xf>
    <xf numFmtId="0" fontId="8" fillId="0" borderId="16" xfId="0" applyFont="1" applyBorder="1" applyAlignment="1">
      <alignment wrapText="1"/>
    </xf>
    <xf numFmtId="0" fontId="8" fillId="0" borderId="12" xfId="0" applyFont="1" applyBorder="1" applyAlignment="1">
      <alignment wrapText="1"/>
    </xf>
    <xf numFmtId="4" fontId="8" fillId="0" borderId="16" xfId="0" applyNumberFormat="1" applyFont="1" applyBorder="1" applyAlignment="1">
      <alignment/>
    </xf>
    <xf numFmtId="4" fontId="8" fillId="0" borderId="12" xfId="0" applyNumberFormat="1" applyFont="1" applyBorder="1" applyAlignment="1">
      <alignment/>
    </xf>
    <xf numFmtId="4" fontId="8" fillId="0" borderId="17" xfId="0" applyNumberFormat="1" applyFont="1" applyBorder="1" applyAlignment="1">
      <alignment horizontal="right" wrapText="1"/>
    </xf>
    <xf numFmtId="4" fontId="8" fillId="0" borderId="26" xfId="0" applyNumberFormat="1" applyFont="1" applyBorder="1" applyAlignment="1">
      <alignment horizontal="right" wrapText="1"/>
    </xf>
    <xf numFmtId="4" fontId="4" fillId="0" borderId="16" xfId="0" applyNumberFormat="1" applyFont="1" applyBorder="1" applyAlignment="1">
      <alignment vertical="top" wrapText="1"/>
    </xf>
    <xf numFmtId="4" fontId="4" fillId="0" borderId="20" xfId="0" applyNumberFormat="1" applyFont="1" applyBorder="1" applyAlignment="1">
      <alignment vertical="top" wrapText="1"/>
    </xf>
    <xf numFmtId="4" fontId="4" fillId="0" borderId="12" xfId="0" applyNumberFormat="1" applyFont="1" applyBorder="1" applyAlignment="1">
      <alignment vertical="top" wrapText="1"/>
    </xf>
    <xf numFmtId="0" fontId="4" fillId="0" borderId="16" xfId="0" applyFont="1" applyBorder="1" applyAlignment="1">
      <alignment vertical="top" wrapText="1"/>
    </xf>
    <xf numFmtId="0" fontId="4" fillId="0" borderId="20" xfId="0" applyFont="1" applyBorder="1" applyAlignment="1">
      <alignment vertical="top" wrapText="1"/>
    </xf>
    <xf numFmtId="0" fontId="4" fillId="0" borderId="1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6"/>
  <sheetViews>
    <sheetView zoomScalePageLayoutView="0" workbookViewId="0" topLeftCell="A1">
      <selection activeCell="B9" sqref="B9"/>
    </sheetView>
  </sheetViews>
  <sheetFormatPr defaultColWidth="9.140625" defaultRowHeight="12.75"/>
  <cols>
    <col min="1" max="1" width="71.421875" style="0" customWidth="1"/>
    <col min="2" max="2" width="30.28125" style="0" customWidth="1"/>
  </cols>
  <sheetData>
    <row r="1" ht="16.5" thickBot="1">
      <c r="A1" s="2" t="s">
        <v>0</v>
      </c>
    </row>
    <row r="2" spans="1:2" ht="19.5" thickBot="1">
      <c r="A2" s="3" t="s">
        <v>1</v>
      </c>
      <c r="B2" s="124" t="s">
        <v>254</v>
      </c>
    </row>
    <row r="3" ht="15">
      <c r="A3" s="4" t="s">
        <v>2</v>
      </c>
    </row>
    <row r="4" ht="15">
      <c r="A4" s="5"/>
    </row>
    <row r="5" ht="15">
      <c r="A5" s="5" t="s">
        <v>3</v>
      </c>
    </row>
    <row r="6" ht="15">
      <c r="A6" s="5" t="s">
        <v>4</v>
      </c>
    </row>
    <row r="7" ht="15">
      <c r="A7" s="6"/>
    </row>
    <row r="8" ht="15">
      <c r="A8" s="7" t="s">
        <v>5</v>
      </c>
    </row>
    <row r="9" spans="1:2" ht="12.75">
      <c r="A9" s="8" t="s">
        <v>6</v>
      </c>
      <c r="B9" s="249">
        <f>'Lines 1 &amp; 2 '!$F$10</f>
        <v>25225.390000000003</v>
      </c>
    </row>
    <row r="10" spans="1:2" ht="12.75">
      <c r="A10" s="9" t="s">
        <v>7</v>
      </c>
      <c r="B10" s="248">
        <f>'Lines 1 &amp; 2 '!$F$13</f>
        <v>1301.5</v>
      </c>
    </row>
    <row r="11" spans="1:2" ht="12.75">
      <c r="A11" s="8"/>
      <c r="B11" s="160"/>
    </row>
    <row r="12" spans="1:2" ht="12.75">
      <c r="A12" s="8" t="s">
        <v>8</v>
      </c>
      <c r="B12" s="250">
        <f>'Lines 1 &amp; 2 '!$F$17</f>
        <v>28</v>
      </c>
    </row>
    <row r="13" spans="1:2" ht="12.75">
      <c r="A13" s="9" t="s">
        <v>9</v>
      </c>
      <c r="B13" s="248">
        <f>'Lines 1 &amp; 2 '!$F$20</f>
        <v>0</v>
      </c>
    </row>
    <row r="14" spans="1:2" ht="12.75">
      <c r="A14" s="8"/>
      <c r="B14" s="160"/>
    </row>
    <row r="15" spans="1:2" ht="12.75">
      <c r="A15" s="8" t="s">
        <v>10</v>
      </c>
      <c r="B15" s="251">
        <f>'Lines 3 &amp; 4 '!$K$9</f>
        <v>187.5</v>
      </c>
    </row>
    <row r="16" spans="1:2" ht="12.75">
      <c r="A16" s="9" t="s">
        <v>11</v>
      </c>
      <c r="B16" s="252">
        <f>'Lines 3 &amp; 4 '!$K$10</f>
        <v>175</v>
      </c>
    </row>
    <row r="17" spans="1:2" ht="12.75">
      <c r="A17" s="8"/>
      <c r="B17" s="160"/>
    </row>
    <row r="18" spans="1:2" ht="12.75">
      <c r="A18" s="8" t="s">
        <v>12</v>
      </c>
      <c r="B18" s="251">
        <f>'Lines 3 &amp; 4 '!$K$11</f>
        <v>125</v>
      </c>
    </row>
    <row r="19" spans="1:2" ht="12.75">
      <c r="A19" s="9" t="s">
        <v>13</v>
      </c>
      <c r="B19" s="252">
        <f>'Lines 3 &amp; 4 '!$K$12</f>
        <v>10</v>
      </c>
    </row>
    <row r="20" spans="1:2" ht="12.75">
      <c r="A20" s="8"/>
      <c r="B20" s="160"/>
    </row>
    <row r="21" spans="1:2" ht="12.75">
      <c r="A21" s="8" t="s">
        <v>14</v>
      </c>
      <c r="B21" s="253">
        <f>'Line 5'!$E$9</f>
        <v>0</v>
      </c>
    </row>
    <row r="22" spans="1:2" ht="12.75">
      <c r="A22" s="9" t="s">
        <v>15</v>
      </c>
      <c r="B22" s="254">
        <f>'Line 5'!$E$18</f>
        <v>0</v>
      </c>
    </row>
    <row r="23" spans="1:2" ht="12.75">
      <c r="A23" s="8"/>
      <c r="B23" s="160"/>
    </row>
    <row r="24" spans="1:2" ht="12.75">
      <c r="A24" s="8" t="s">
        <v>16</v>
      </c>
      <c r="B24" s="250">
        <f>'Lines 6 &amp; 7'!$E$5</f>
        <v>17911.399999999998</v>
      </c>
    </row>
    <row r="25" spans="1:2" ht="12.75">
      <c r="A25" s="9" t="s">
        <v>17</v>
      </c>
      <c r="B25" s="248">
        <f>'Lines 6 &amp; 7'!$E$7</f>
        <v>621.4</v>
      </c>
    </row>
    <row r="26" spans="1:2" ht="12.75">
      <c r="A26" s="8"/>
      <c r="B26" s="160"/>
    </row>
    <row r="27" spans="1:2" ht="12.75">
      <c r="A27" s="8" t="s">
        <v>150</v>
      </c>
      <c r="B27" s="255">
        <f>'Lines 6 &amp; 7'!$C$17</f>
        <v>3586</v>
      </c>
    </row>
    <row r="28" spans="1:2" ht="12.75">
      <c r="A28" s="10"/>
      <c r="B28" s="160"/>
    </row>
    <row r="29" spans="1:2" ht="15.75">
      <c r="A29" s="11" t="s">
        <v>18</v>
      </c>
      <c r="B29" s="160"/>
    </row>
    <row r="30" spans="1:2" ht="12.75">
      <c r="A30" s="12" t="s">
        <v>159</v>
      </c>
      <c r="B30" s="160"/>
    </row>
    <row r="31" spans="1:2" ht="12.75">
      <c r="A31" s="8" t="s">
        <v>19</v>
      </c>
      <c r="B31" s="250">
        <f>'Lines 8 &amp; 9'!$G$22</f>
        <v>1377.8</v>
      </c>
    </row>
    <row r="32" spans="1:2" ht="12.75">
      <c r="A32" s="8" t="s">
        <v>20</v>
      </c>
      <c r="B32" s="256"/>
    </row>
    <row r="33" ht="12.75">
      <c r="A33" s="8"/>
    </row>
    <row r="34" ht="12.75">
      <c r="A34" s="8"/>
    </row>
    <row r="35" ht="12.75">
      <c r="A35" s="8"/>
    </row>
    <row r="36" spans="1:2" ht="12.75">
      <c r="A36" s="8" t="s">
        <v>21</v>
      </c>
      <c r="B36" s="61">
        <f>'Lines 10 &amp; 11'!$C$10</f>
        <v>0</v>
      </c>
    </row>
    <row r="37" spans="1:2" ht="12.75">
      <c r="A37" s="8" t="s">
        <v>105</v>
      </c>
      <c r="B37" s="8"/>
    </row>
    <row r="38" spans="1:2" ht="12.75">
      <c r="A38" s="245" t="s">
        <v>154</v>
      </c>
      <c r="B38" s="60">
        <f>'Lines 10 &amp; 11'!$C$19</f>
        <v>0</v>
      </c>
    </row>
    <row r="39" spans="1:2" ht="19.5" customHeight="1">
      <c r="A39" s="13" t="s">
        <v>155</v>
      </c>
      <c r="B39" s="257">
        <f>SUM(B9:B38)</f>
        <v>50548.990000000005</v>
      </c>
    </row>
    <row r="40" ht="15.75">
      <c r="A40" s="14"/>
    </row>
    <row r="41" ht="60.75" customHeight="1">
      <c r="A41" s="15" t="s">
        <v>22</v>
      </c>
    </row>
    <row r="42" ht="12.75">
      <c r="A42" s="15"/>
    </row>
    <row r="43" spans="1:2" ht="25.5">
      <c r="A43" s="15" t="s">
        <v>23</v>
      </c>
      <c r="B43" s="15" t="s">
        <v>24</v>
      </c>
    </row>
    <row r="44" spans="1:2" ht="25.5">
      <c r="A44" s="15" t="s">
        <v>25</v>
      </c>
      <c r="B44" s="15" t="s">
        <v>26</v>
      </c>
    </row>
    <row r="45" spans="1:2" ht="13.5">
      <c r="A45" s="17" t="s">
        <v>27</v>
      </c>
      <c r="B45" s="17" t="s">
        <v>28</v>
      </c>
    </row>
    <row r="46" spans="1:2" ht="12.75">
      <c r="A46" s="13" t="s">
        <v>29</v>
      </c>
      <c r="B46" s="13" t="s">
        <v>30</v>
      </c>
    </row>
    <row r="47" ht="15">
      <c r="A47" s="5"/>
    </row>
    <row r="50" spans="1:2" ht="15">
      <c r="A50" s="267" t="s">
        <v>31</v>
      </c>
      <c r="B50" s="268"/>
    </row>
    <row r="51" ht="12.75">
      <c r="A51" s="13"/>
    </row>
    <row r="52" ht="12.75">
      <c r="A52" t="s">
        <v>156</v>
      </c>
    </row>
    <row r="57" ht="15">
      <c r="A57" s="18" t="s">
        <v>32</v>
      </c>
    </row>
    <row r="58" ht="15.75" thickBot="1">
      <c r="A58" s="5"/>
    </row>
    <row r="59" spans="1:2" ht="15.75" thickBot="1">
      <c r="A59" s="19" t="s">
        <v>33</v>
      </c>
      <c r="B59" s="20" t="s">
        <v>34</v>
      </c>
    </row>
    <row r="60" spans="1:2" ht="15.75" thickBot="1">
      <c r="A60" s="21" t="s">
        <v>35</v>
      </c>
      <c r="B60" s="260"/>
    </row>
    <row r="61" spans="1:2" ht="15.75" thickBot="1">
      <c r="A61" s="21" t="s">
        <v>36</v>
      </c>
      <c r="B61" s="260"/>
    </row>
    <row r="62" spans="1:2" ht="15.75" thickBot="1">
      <c r="A62" s="21" t="s">
        <v>37</v>
      </c>
      <c r="B62" s="260"/>
    </row>
    <row r="63" spans="1:2" ht="15.75" thickBot="1">
      <c r="A63" s="21" t="s">
        <v>38</v>
      </c>
      <c r="B63" s="260"/>
    </row>
    <row r="64" spans="1:2" ht="18" thickBot="1">
      <c r="A64" s="21" t="s">
        <v>39</v>
      </c>
      <c r="B64" s="260">
        <v>0</v>
      </c>
    </row>
    <row r="65" spans="1:2" ht="15.75" thickBot="1">
      <c r="A65" s="21" t="s">
        <v>40</v>
      </c>
      <c r="B65" s="260"/>
    </row>
    <row r="66" spans="1:2" ht="15.75" thickBot="1">
      <c r="A66" s="21" t="s">
        <v>160</v>
      </c>
      <c r="B66" s="260"/>
    </row>
  </sheetData>
  <sheetProtection/>
  <mergeCells count="1">
    <mergeCell ref="A50:B50"/>
  </mergeCells>
  <printOptions/>
  <pageMargins left="0.25" right="0.25" top="1" bottom="1" header="0.5" footer="0.5"/>
  <pageSetup horizontalDpi="600" verticalDpi="600" orientation="portrait" r:id="rId1"/>
  <rowBreaks count="1" manualBreakCount="1">
    <brk id="54" max="255" man="1"/>
  </rowBreaks>
</worksheet>
</file>

<file path=xl/worksheets/sheet10.xml><?xml version="1.0" encoding="utf-8"?>
<worksheet xmlns="http://schemas.openxmlformats.org/spreadsheetml/2006/main" xmlns:r="http://schemas.openxmlformats.org/officeDocument/2006/relationships">
  <dimension ref="A1:D19"/>
  <sheetViews>
    <sheetView zoomScalePageLayoutView="0" workbookViewId="0" topLeftCell="A1">
      <selection activeCell="B31" sqref="B31"/>
    </sheetView>
  </sheetViews>
  <sheetFormatPr defaultColWidth="9.140625" defaultRowHeight="12.75"/>
  <cols>
    <col min="2" max="2" width="36.421875" style="0" customWidth="1"/>
    <col min="3" max="3" width="21.57421875" style="0" customWidth="1"/>
    <col min="4" max="4" width="37.8515625" style="0" customWidth="1"/>
  </cols>
  <sheetData>
    <row r="1" spans="1:2" ht="15">
      <c r="A1" s="91" t="s">
        <v>129</v>
      </c>
      <c r="B1" s="70"/>
    </row>
    <row r="2" ht="16.5" thickBot="1">
      <c r="A2" s="16"/>
    </row>
    <row r="3" spans="1:4" ht="21.75" customHeight="1">
      <c r="A3" s="281" t="s">
        <v>58</v>
      </c>
      <c r="B3" s="242" t="s">
        <v>90</v>
      </c>
      <c r="C3" s="243" t="s">
        <v>82</v>
      </c>
      <c r="D3" s="243" t="s">
        <v>95</v>
      </c>
    </row>
    <row r="4" spans="1:4" ht="15.75" customHeight="1" thickBot="1">
      <c r="A4" s="282"/>
      <c r="B4" s="59"/>
      <c r="C4" s="241"/>
      <c r="D4" s="241"/>
    </row>
    <row r="5" spans="1:4" ht="21" customHeight="1" thickBot="1">
      <c r="A5" s="103">
        <v>10</v>
      </c>
      <c r="B5" s="240" t="s">
        <v>96</v>
      </c>
      <c r="C5" s="22"/>
      <c r="D5" s="22"/>
    </row>
    <row r="6" spans="1:4" ht="19.5" customHeight="1" thickBot="1">
      <c r="A6" s="45"/>
      <c r="B6" s="21" t="s">
        <v>104</v>
      </c>
      <c r="C6" s="22"/>
      <c r="D6" s="22"/>
    </row>
    <row r="7" spans="1:4" ht="23.25" customHeight="1" thickBot="1">
      <c r="A7" s="45"/>
      <c r="B7" s="21" t="s">
        <v>98</v>
      </c>
      <c r="C7" s="22"/>
      <c r="D7" s="22"/>
    </row>
    <row r="8" spans="1:4" ht="15.75" thickBot="1">
      <c r="A8" s="45"/>
      <c r="B8" s="21" t="s">
        <v>99</v>
      </c>
      <c r="C8" s="22"/>
      <c r="D8" s="22"/>
    </row>
    <row r="9" spans="1:4" ht="15.75" thickBot="1">
      <c r="A9" s="26"/>
      <c r="B9" s="21" t="s">
        <v>100</v>
      </c>
      <c r="C9" s="22"/>
      <c r="D9" s="22"/>
    </row>
    <row r="10" spans="1:4" ht="15.75" thickBot="1">
      <c r="A10" s="5"/>
      <c r="B10" s="59" t="s">
        <v>62</v>
      </c>
      <c r="C10" s="99">
        <v>0</v>
      </c>
      <c r="D10" s="22"/>
    </row>
    <row r="11" ht="15">
      <c r="A11" s="5"/>
    </row>
    <row r="15" ht="13.5" thickBot="1"/>
    <row r="16" ht="13.5" thickBot="1">
      <c r="A16" s="281" t="s">
        <v>58</v>
      </c>
    </row>
    <row r="17" spans="1:4" ht="15.75" thickBot="1">
      <c r="A17" s="282"/>
      <c r="B17" s="244" t="s">
        <v>252</v>
      </c>
      <c r="C17" s="20" t="s">
        <v>82</v>
      </c>
      <c r="D17" s="20" t="s">
        <v>95</v>
      </c>
    </row>
    <row r="18" spans="1:4" ht="15.75" thickBot="1">
      <c r="A18" s="103">
        <v>11</v>
      </c>
      <c r="B18" s="21"/>
      <c r="C18" s="22"/>
      <c r="D18" s="22"/>
    </row>
    <row r="19" spans="2:4" ht="15.75" thickBot="1">
      <c r="B19" s="246" t="s">
        <v>62</v>
      </c>
      <c r="C19" s="247">
        <v>0</v>
      </c>
      <c r="D19" s="22"/>
    </row>
  </sheetData>
  <sheetProtection/>
  <mergeCells count="2">
    <mergeCell ref="A3:A4"/>
    <mergeCell ref="A16:A1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Q4"/>
  <sheetViews>
    <sheetView zoomScalePageLayoutView="0" workbookViewId="0" topLeftCell="A1">
      <selection activeCell="AP11" sqref="AP11"/>
    </sheetView>
  </sheetViews>
  <sheetFormatPr defaultColWidth="9.140625" defaultRowHeight="12.75"/>
  <cols>
    <col min="5" max="5" width="11.140625" style="0" customWidth="1"/>
    <col min="6" max="7" width="10.57421875" style="0" customWidth="1"/>
    <col min="8" max="8" width="10.421875" style="0" customWidth="1"/>
    <col min="17" max="17" width="11.00390625" style="0" customWidth="1"/>
    <col min="18" max="18" width="10.421875" style="0" customWidth="1"/>
    <col min="19" max="19" width="11.140625" style="0" customWidth="1"/>
    <col min="20" max="20" width="11.7109375" style="0" customWidth="1"/>
    <col min="21" max="21" width="12.00390625" style="0" customWidth="1"/>
    <col min="22" max="22" width="10.421875" style="0" customWidth="1"/>
    <col min="23" max="23" width="10.8515625" style="0" customWidth="1"/>
    <col min="24" max="25" width="12.28125" style="0" customWidth="1"/>
    <col min="26" max="26" width="10.00390625" style="0" customWidth="1"/>
    <col min="27" max="27" width="12.28125" style="0" customWidth="1"/>
    <col min="28" max="28" width="12.8515625" style="0" customWidth="1"/>
    <col min="29" max="29" width="12.00390625" style="0" customWidth="1"/>
    <col min="30" max="30" width="11.28125" style="0" customWidth="1"/>
    <col min="31" max="31" width="12.00390625" style="0" customWidth="1"/>
    <col min="32" max="32" width="11.7109375" style="0" customWidth="1"/>
    <col min="33" max="33" width="12.00390625" style="0" customWidth="1"/>
    <col min="34" max="34" width="13.57421875" style="0" customWidth="1"/>
    <col min="35" max="35" width="14.140625" style="0" customWidth="1"/>
    <col min="36" max="36" width="13.7109375" style="0" customWidth="1"/>
    <col min="37" max="37" width="14.140625" style="0" customWidth="1"/>
    <col min="38" max="38" width="11.7109375" style="0" customWidth="1"/>
  </cols>
  <sheetData>
    <row r="1" ht="15.75">
      <c r="A1" s="96" t="s">
        <v>153</v>
      </c>
    </row>
    <row r="3" spans="1:43" s="121" customFormat="1" ht="72">
      <c r="A3" s="121" t="s">
        <v>130</v>
      </c>
      <c r="B3" s="121" t="s">
        <v>131</v>
      </c>
      <c r="C3" s="121" t="s">
        <v>133</v>
      </c>
      <c r="D3" s="121" t="s">
        <v>132</v>
      </c>
      <c r="E3" s="121" t="s">
        <v>134</v>
      </c>
      <c r="F3" s="121" t="s">
        <v>135</v>
      </c>
      <c r="G3" s="121" t="s">
        <v>137</v>
      </c>
      <c r="H3" s="121" t="s">
        <v>136</v>
      </c>
      <c r="I3" s="122" t="s">
        <v>251</v>
      </c>
      <c r="J3" s="121" t="s">
        <v>138</v>
      </c>
      <c r="K3" s="121" t="s">
        <v>139</v>
      </c>
      <c r="L3" s="121" t="s">
        <v>140</v>
      </c>
      <c r="M3" s="121" t="s">
        <v>141</v>
      </c>
      <c r="N3" s="121" t="s">
        <v>142</v>
      </c>
      <c r="O3" s="121" t="s">
        <v>143</v>
      </c>
      <c r="P3" s="121" t="s">
        <v>144</v>
      </c>
      <c r="Q3" s="122" t="s">
        <v>157</v>
      </c>
      <c r="R3" s="123" t="s">
        <v>158</v>
      </c>
      <c r="S3" s="121" t="s">
        <v>145</v>
      </c>
      <c r="T3" s="121" t="s">
        <v>36</v>
      </c>
      <c r="U3" s="121" t="s">
        <v>146</v>
      </c>
      <c r="V3" s="121" t="s">
        <v>147</v>
      </c>
      <c r="W3" s="121" t="s">
        <v>148</v>
      </c>
      <c r="X3" s="121" t="s">
        <v>149</v>
      </c>
      <c r="Y3" s="121" t="s">
        <v>161</v>
      </c>
      <c r="Z3" s="121" t="s">
        <v>209</v>
      </c>
      <c r="AA3" s="121" t="s">
        <v>210</v>
      </c>
      <c r="AB3" s="121" t="s">
        <v>211</v>
      </c>
      <c r="AC3" s="121" t="s">
        <v>212</v>
      </c>
      <c r="AD3" s="121" t="s">
        <v>213</v>
      </c>
      <c r="AE3" s="121" t="s">
        <v>214</v>
      </c>
      <c r="AF3" s="121" t="s">
        <v>215</v>
      </c>
      <c r="AG3" s="121" t="s">
        <v>216</v>
      </c>
      <c r="AH3" s="122" t="s">
        <v>217</v>
      </c>
      <c r="AI3" s="122" t="s">
        <v>218</v>
      </c>
      <c r="AJ3" s="121" t="s">
        <v>219</v>
      </c>
      <c r="AK3" s="121" t="s">
        <v>220</v>
      </c>
      <c r="AL3" s="121" t="s">
        <v>221</v>
      </c>
      <c r="AM3" s="121" t="s">
        <v>222</v>
      </c>
      <c r="AN3" s="121" t="s">
        <v>223</v>
      </c>
      <c r="AO3" s="121" t="s">
        <v>224</v>
      </c>
      <c r="AP3" s="121" t="s">
        <v>225</v>
      </c>
      <c r="AQ3" s="122" t="s">
        <v>253</v>
      </c>
    </row>
    <row r="4" spans="1:43" ht="12.75">
      <c r="A4" s="238">
        <f>'Lines 1 &amp; 2 '!$F$10</f>
        <v>25225.390000000003</v>
      </c>
      <c r="B4" s="238">
        <f>'Lines 1 &amp; 2 '!$F$13</f>
        <v>1301.5</v>
      </c>
      <c r="C4" s="238">
        <f>'Lines 1 &amp; 2 '!$F$17</f>
        <v>28</v>
      </c>
      <c r="D4" s="238">
        <f>'Lines 1 &amp; 2 '!$F$20</f>
        <v>0</v>
      </c>
      <c r="E4">
        <f>'Lines 3 &amp; 4 '!$K$9</f>
        <v>187.5</v>
      </c>
      <c r="F4">
        <f>'Lines 3 &amp; 4 '!$K$10</f>
        <v>175</v>
      </c>
      <c r="G4">
        <f>'Lines 3 &amp; 4 '!$K$11</f>
        <v>125</v>
      </c>
      <c r="H4">
        <f>'Lines 3 &amp; 4 '!$K$12</f>
        <v>10</v>
      </c>
      <c r="I4" s="239">
        <f>'Line 5'!$E$9</f>
        <v>0</v>
      </c>
      <c r="J4" s="239">
        <f>'Line 5'!$E$18</f>
        <v>0</v>
      </c>
      <c r="K4" s="238">
        <f>'Lines 6 &amp; 7'!$E$5</f>
        <v>17911.399999999998</v>
      </c>
      <c r="L4" s="238">
        <f>'Lines 6 &amp; 7'!$E$7</f>
        <v>621.4</v>
      </c>
      <c r="M4" s="223">
        <f>'Lines 6 &amp; 7'!$C$17</f>
        <v>3586</v>
      </c>
      <c r="N4" s="238">
        <f>'Lines 8 &amp; 9'!$G$22</f>
        <v>1377.8</v>
      </c>
      <c r="O4" s="239">
        <f>'Lines 8 &amp; 9'!$C$32</f>
        <v>0.03</v>
      </c>
      <c r="P4">
        <f>'Lines 10 &amp; 11'!$C$10</f>
        <v>0</v>
      </c>
      <c r="Q4">
        <f>'Lines 10 &amp; 11'!$C$19</f>
        <v>0</v>
      </c>
      <c r="R4" s="238">
        <f>'Claim Form Summary'!$B$39</f>
        <v>50548.990000000005</v>
      </c>
      <c r="S4">
        <f>'Claim Form Summary'!$B$60</f>
        <v>0</v>
      </c>
      <c r="T4">
        <f>'Claim Form Summary'!$B$61</f>
        <v>0</v>
      </c>
      <c r="U4">
        <f>'Claim Form Summary'!$B$62</f>
        <v>0</v>
      </c>
      <c r="V4">
        <f>'Claim Form Summary'!$B$63</f>
        <v>0</v>
      </c>
      <c r="W4" s="259">
        <f>'Claim Form Summary'!$B$64</f>
        <v>0</v>
      </c>
      <c r="X4" s="261">
        <f>'Claim Form Summary'!$B$65</f>
        <v>0</v>
      </c>
      <c r="Y4">
        <f>'Weighted Avg'!$F$13</f>
        <v>2753</v>
      </c>
      <c r="Z4" s="223">
        <f>'Lines 6 &amp; 7'!$C$14</f>
        <v>2500</v>
      </c>
      <c r="AA4" s="223">
        <f>'Lines 6 &amp; 7'!$C$15</f>
        <v>351</v>
      </c>
      <c r="AB4" s="223">
        <f>'Lines 6 &amp; 7'!$C$16</f>
        <v>735</v>
      </c>
      <c r="AC4" s="238">
        <f>'Lines 8 &amp; 9'!$B$7</f>
        <v>2500</v>
      </c>
      <c r="AD4" s="238">
        <f>'Lines 8 &amp; 9'!$B$8</f>
        <v>0</v>
      </c>
      <c r="AE4" s="238">
        <f>'Lines 8 &amp; 9'!$B$9</f>
        <v>1000</v>
      </c>
      <c r="AF4" s="238">
        <f>'Lines 8 &amp; 9'!$B$10</f>
        <v>250</v>
      </c>
      <c r="AG4" s="238">
        <f>'Lines 8 &amp; 9'!$B$11</f>
        <v>350</v>
      </c>
      <c r="AH4" s="238">
        <f>'Lines 8 &amp; 9'!$B$12</f>
        <v>0</v>
      </c>
      <c r="AI4" s="238">
        <f>'Lines 8 &amp; 9'!$D$22</f>
        <v>1.487879227754391</v>
      </c>
      <c r="AJ4" s="238">
        <f>'Lines 8 &amp; 9'!$F$22</f>
        <v>0.5</v>
      </c>
      <c r="AK4" s="239">
        <f>'Lines 8 &amp; 9'!$C$32</f>
        <v>0.03</v>
      </c>
      <c r="AL4">
        <f>'Lines 10 &amp; 11'!$C$5</f>
        <v>0</v>
      </c>
      <c r="AM4">
        <f>'Lines 10 &amp; 11'!$C$6</f>
        <v>0</v>
      </c>
      <c r="AN4">
        <f>'Lines 10 &amp; 11'!$C$7</f>
        <v>0</v>
      </c>
      <c r="AO4">
        <f>'Lines 10 &amp; 11'!$C$8</f>
        <v>0</v>
      </c>
      <c r="AP4">
        <f>'Lines 10 &amp; 11'!$C$9</f>
        <v>0</v>
      </c>
      <c r="AQ4">
        <f>'Lines 10 &amp; 11'!$C$19</f>
        <v>0</v>
      </c>
    </row>
  </sheetData>
  <sheetProtection/>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A1" sqref="A1"/>
    </sheetView>
  </sheetViews>
  <sheetFormatPr defaultColWidth="9.140625" defaultRowHeight="12.75"/>
  <cols>
    <col min="1" max="1" width="14.140625" style="0" customWidth="1"/>
    <col min="2" max="2" width="13.8515625" style="0" customWidth="1"/>
    <col min="3" max="3" width="12.7109375" style="0" customWidth="1"/>
    <col min="4" max="4" width="13.8515625" style="0" customWidth="1"/>
    <col min="5" max="5" width="16.00390625" style="0" customWidth="1"/>
    <col min="6" max="6" width="12.57421875" style="0" customWidth="1"/>
  </cols>
  <sheetData>
    <row r="1" ht="12.75">
      <c r="A1" s="28" t="s">
        <v>256</v>
      </c>
    </row>
    <row r="3" spans="1:6" s="23" customFormat="1" ht="30">
      <c r="A3" s="128" t="s">
        <v>226</v>
      </c>
      <c r="B3" s="128" t="s">
        <v>53</v>
      </c>
      <c r="C3" s="128" t="s">
        <v>162</v>
      </c>
      <c r="D3" s="128" t="s">
        <v>163</v>
      </c>
      <c r="E3" s="128" t="s">
        <v>164</v>
      </c>
      <c r="F3" s="128" t="s">
        <v>196</v>
      </c>
    </row>
    <row r="4" spans="1:6" ht="12.75">
      <c r="A4" s="127" t="s">
        <v>165</v>
      </c>
      <c r="B4" s="127" t="s">
        <v>188</v>
      </c>
      <c r="C4" s="127" t="s">
        <v>166</v>
      </c>
      <c r="D4" s="127" t="s">
        <v>166</v>
      </c>
      <c r="E4" s="224" t="s">
        <v>167</v>
      </c>
      <c r="F4" s="219" t="s">
        <v>168</v>
      </c>
    </row>
    <row r="5" spans="1:6" ht="12.75">
      <c r="A5" s="127" t="s">
        <v>165</v>
      </c>
      <c r="B5" s="127" t="s">
        <v>189</v>
      </c>
      <c r="C5" s="127" t="s">
        <v>166</v>
      </c>
      <c r="D5" s="127" t="s">
        <v>166</v>
      </c>
      <c r="E5" s="224" t="s">
        <v>169</v>
      </c>
      <c r="F5" s="219" t="s">
        <v>170</v>
      </c>
    </row>
    <row r="6" spans="1:6" ht="12.75">
      <c r="A6" s="127" t="s">
        <v>165</v>
      </c>
      <c r="B6" s="127" t="s">
        <v>190</v>
      </c>
      <c r="C6" s="137" t="s">
        <v>171</v>
      </c>
      <c r="D6" s="127" t="s">
        <v>166</v>
      </c>
      <c r="E6" s="224" t="s">
        <v>172</v>
      </c>
      <c r="F6" s="219" t="s">
        <v>173</v>
      </c>
    </row>
    <row r="7" spans="1:6" ht="12.75">
      <c r="A7" s="127" t="s">
        <v>165</v>
      </c>
      <c r="B7" s="127" t="s">
        <v>191</v>
      </c>
      <c r="C7" s="127" t="s">
        <v>166</v>
      </c>
      <c r="D7" s="127" t="s">
        <v>166</v>
      </c>
      <c r="E7" s="224" t="s">
        <v>174</v>
      </c>
      <c r="F7" s="219" t="s">
        <v>175</v>
      </c>
    </row>
    <row r="8" spans="1:6" ht="12.75">
      <c r="A8" s="127" t="s">
        <v>165</v>
      </c>
      <c r="B8" s="127" t="s">
        <v>192</v>
      </c>
      <c r="C8" s="127" t="s">
        <v>166</v>
      </c>
      <c r="D8" s="127" t="s">
        <v>166</v>
      </c>
      <c r="E8" s="224" t="s">
        <v>176</v>
      </c>
      <c r="F8" s="219" t="s">
        <v>177</v>
      </c>
    </row>
    <row r="9" spans="1:6" ht="12.75">
      <c r="A9" s="127" t="s">
        <v>165</v>
      </c>
      <c r="B9" s="127" t="s">
        <v>193</v>
      </c>
      <c r="C9" s="138" t="s">
        <v>171</v>
      </c>
      <c r="D9" s="127" t="s">
        <v>166</v>
      </c>
      <c r="E9" s="224" t="s">
        <v>178</v>
      </c>
      <c r="F9" s="219" t="s">
        <v>179</v>
      </c>
    </row>
    <row r="10" spans="1:6" ht="12.75">
      <c r="A10" s="127" t="s">
        <v>165</v>
      </c>
      <c r="B10" s="127" t="s">
        <v>193</v>
      </c>
      <c r="C10" s="127" t="s">
        <v>166</v>
      </c>
      <c r="D10" s="139" t="s">
        <v>171</v>
      </c>
      <c r="E10" s="224" t="s">
        <v>180</v>
      </c>
      <c r="F10" s="219" t="s">
        <v>181</v>
      </c>
    </row>
    <row r="11" spans="1:6" ht="12.75">
      <c r="A11" s="127" t="s">
        <v>182</v>
      </c>
      <c r="B11" s="127" t="s">
        <v>194</v>
      </c>
      <c r="C11" s="136" t="s">
        <v>166</v>
      </c>
      <c r="D11" s="127" t="s">
        <v>166</v>
      </c>
      <c r="E11" s="224" t="s">
        <v>183</v>
      </c>
      <c r="F11" s="219" t="s">
        <v>184</v>
      </c>
    </row>
    <row r="12" spans="1:6" ht="13.5" thickBot="1">
      <c r="A12" s="127" t="s">
        <v>182</v>
      </c>
      <c r="B12" s="127" t="s">
        <v>195</v>
      </c>
      <c r="C12" s="136" t="s">
        <v>166</v>
      </c>
      <c r="D12" s="127" t="s">
        <v>166</v>
      </c>
      <c r="E12" s="224" t="s">
        <v>185</v>
      </c>
      <c r="F12" s="219" t="s">
        <v>186</v>
      </c>
    </row>
    <row r="13" spans="4:6" ht="13.5" thickBot="1">
      <c r="D13" s="218"/>
      <c r="E13" s="225">
        <v>2755.6</v>
      </c>
      <c r="F13" s="226">
        <v>2753</v>
      </c>
    </row>
    <row r="17" ht="12.75">
      <c r="A17" s="28" t="s">
        <v>187</v>
      </c>
    </row>
    <row r="18" spans="1:3" s="23" customFormat="1" ht="51">
      <c r="A18" s="158" t="s">
        <v>187</v>
      </c>
      <c r="B18" s="158" t="s">
        <v>228</v>
      </c>
      <c r="C18" s="159" t="s">
        <v>229</v>
      </c>
    </row>
    <row r="19" spans="1:3" ht="12.75">
      <c r="A19" s="127" t="s">
        <v>188</v>
      </c>
      <c r="B19" s="135">
        <v>21</v>
      </c>
      <c r="C19" s="156">
        <v>6.84</v>
      </c>
    </row>
    <row r="20" spans="1:3" ht="12.75">
      <c r="A20" s="127" t="s">
        <v>189</v>
      </c>
      <c r="B20" s="135">
        <v>20.5</v>
      </c>
      <c r="C20" s="156">
        <v>6.5</v>
      </c>
    </row>
    <row r="21" spans="1:3" ht="12.75">
      <c r="A21" s="127" t="s">
        <v>190</v>
      </c>
      <c r="B21" s="135">
        <v>21.5</v>
      </c>
      <c r="C21" s="135">
        <v>1</v>
      </c>
    </row>
    <row r="22" spans="1:3" ht="12.75">
      <c r="A22" s="127" t="s">
        <v>191</v>
      </c>
      <c r="B22" s="135">
        <v>21.5</v>
      </c>
      <c r="C22" s="156">
        <v>7.95</v>
      </c>
    </row>
    <row r="23" spans="1:3" ht="12.75">
      <c r="A23" s="127" t="s">
        <v>192</v>
      </c>
      <c r="B23" s="135">
        <v>21.5</v>
      </c>
      <c r="C23" s="156">
        <v>6.84</v>
      </c>
    </row>
    <row r="24" spans="1:3" ht="12.75">
      <c r="A24" s="127" t="s">
        <v>193</v>
      </c>
      <c r="B24" s="135">
        <v>19.5</v>
      </c>
      <c r="C24" s="157">
        <v>1</v>
      </c>
    </row>
    <row r="25" spans="1:3" ht="12.75">
      <c r="A25" s="127" t="s">
        <v>193</v>
      </c>
      <c r="B25" s="135">
        <v>20</v>
      </c>
      <c r="C25" s="156">
        <v>7.95</v>
      </c>
    </row>
    <row r="26" spans="1:3" ht="12.75">
      <c r="A26" s="127" t="s">
        <v>194</v>
      </c>
      <c r="B26" s="135">
        <v>11.5</v>
      </c>
      <c r="C26" s="157">
        <v>2.5</v>
      </c>
    </row>
    <row r="27" spans="1:3" ht="12.75">
      <c r="A27" s="127" t="s">
        <v>195</v>
      </c>
      <c r="B27" s="135">
        <v>12</v>
      </c>
      <c r="C27" s="157">
        <v>2.5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P45"/>
  <sheetViews>
    <sheetView zoomScalePageLayoutView="0" workbookViewId="0" topLeftCell="A19">
      <selection activeCell="K35" sqref="K35"/>
    </sheetView>
  </sheetViews>
  <sheetFormatPr defaultColWidth="9.140625" defaultRowHeight="12.75"/>
  <cols>
    <col min="1" max="1" width="13.140625" style="23" customWidth="1"/>
    <col min="2" max="2" width="11.8515625" style="0" customWidth="1"/>
    <col min="6" max="6" width="8.7109375" style="0" customWidth="1"/>
    <col min="7" max="7" width="11.8515625" style="0" customWidth="1"/>
    <col min="8" max="8" width="14.00390625" style="0" customWidth="1"/>
    <col min="9" max="9" width="15.140625" style="0" customWidth="1"/>
    <col min="10" max="10" width="17.7109375" style="0" customWidth="1"/>
    <col min="11" max="11" width="15.28125" style="130" customWidth="1"/>
  </cols>
  <sheetData>
    <row r="1" spans="1:6" ht="27.75" customHeight="1">
      <c r="A1" s="274" t="s">
        <v>106</v>
      </c>
      <c r="B1" s="268"/>
      <c r="C1" s="268"/>
      <c r="D1" s="268"/>
      <c r="E1" s="268"/>
      <c r="F1" s="268"/>
    </row>
    <row r="2" ht="11.25" customHeight="1"/>
    <row r="3" spans="1:10" ht="27.75" customHeight="1" thickBot="1">
      <c r="A3" s="269" t="s">
        <v>107</v>
      </c>
      <c r="B3" s="269"/>
      <c r="C3" s="269"/>
      <c r="D3" s="269"/>
      <c r="E3" s="269"/>
      <c r="F3" s="269"/>
      <c r="G3" s="269"/>
      <c r="H3" s="269"/>
      <c r="I3" s="269"/>
      <c r="J3" s="269"/>
    </row>
    <row r="4" spans="1:11" ht="13.5" thickBot="1">
      <c r="A4" s="62" t="s">
        <v>41</v>
      </c>
      <c r="B4" s="24" t="s">
        <v>42</v>
      </c>
      <c r="C4" s="24" t="s">
        <v>43</v>
      </c>
      <c r="D4" s="24" t="s">
        <v>44</v>
      </c>
      <c r="E4" s="24" t="s">
        <v>45</v>
      </c>
      <c r="F4" s="24" t="s">
        <v>46</v>
      </c>
      <c r="G4" s="24" t="s">
        <v>47</v>
      </c>
      <c r="H4" s="24" t="s">
        <v>48</v>
      </c>
      <c r="I4" s="24" t="s">
        <v>49</v>
      </c>
      <c r="J4" s="24" t="s">
        <v>50</v>
      </c>
      <c r="K4" s="134" t="s">
        <v>121</v>
      </c>
    </row>
    <row r="5" spans="1:12" ht="66" customHeight="1" thickBot="1">
      <c r="A5" s="67" t="s">
        <v>58</v>
      </c>
      <c r="B5" s="148" t="s">
        <v>51</v>
      </c>
      <c r="C5" s="25" t="s">
        <v>52</v>
      </c>
      <c r="D5" s="25" t="s">
        <v>53</v>
      </c>
      <c r="E5" s="25" t="s">
        <v>200</v>
      </c>
      <c r="F5" s="25" t="s">
        <v>201</v>
      </c>
      <c r="G5" s="25" t="s">
        <v>122</v>
      </c>
      <c r="H5" s="68" t="s">
        <v>208</v>
      </c>
      <c r="I5" s="25" t="s">
        <v>198</v>
      </c>
      <c r="J5" s="32" t="s">
        <v>202</v>
      </c>
      <c r="K5" s="110" t="s">
        <v>197</v>
      </c>
      <c r="L5" s="130"/>
    </row>
    <row r="6" spans="1:12" ht="13.5" thickBot="1">
      <c r="A6" s="147"/>
      <c r="B6" s="144"/>
      <c r="C6" s="27">
        <f>'Weighted Avg'!B19</f>
        <v>21</v>
      </c>
      <c r="D6" s="140" t="str">
        <f>'Weighted Avg'!B4</f>
        <v>1SW</v>
      </c>
      <c r="E6" s="27">
        <v>6.84</v>
      </c>
      <c r="F6" s="27">
        <v>3.5</v>
      </c>
      <c r="G6" s="27">
        <f>C6-E6-F6</f>
        <v>10.66</v>
      </c>
      <c r="H6" s="27">
        <v>11.5</v>
      </c>
      <c r="I6" s="27">
        <f>IF(G6&gt;H6,H6,G6)</f>
        <v>10.66</v>
      </c>
      <c r="J6" s="27">
        <v>0</v>
      </c>
      <c r="K6" s="131">
        <f>I6+J6</f>
        <v>10.66</v>
      </c>
      <c r="L6" s="130"/>
    </row>
    <row r="7" spans="1:12" s="66" customFormat="1" ht="13.5" thickBot="1">
      <c r="A7" s="141">
        <v>1</v>
      </c>
      <c r="B7" s="149" t="s">
        <v>54</v>
      </c>
      <c r="C7" s="69">
        <f>'Weighted Avg'!B20</f>
        <v>20.5</v>
      </c>
      <c r="D7" s="151" t="str">
        <f>'Weighted Avg'!B5</f>
        <v>2WC</v>
      </c>
      <c r="E7" s="69">
        <v>6.5</v>
      </c>
      <c r="F7" s="69">
        <v>3.5</v>
      </c>
      <c r="G7" s="27">
        <f>C7-E7-F7</f>
        <v>10.5</v>
      </c>
      <c r="H7" s="69">
        <v>11.5</v>
      </c>
      <c r="I7" s="27">
        <f>IF(G7&gt;H7,H7,G7)</f>
        <v>10.5</v>
      </c>
      <c r="J7" s="69">
        <v>1.62</v>
      </c>
      <c r="K7" s="131">
        <f>I7+J7</f>
        <v>12.120000000000001</v>
      </c>
      <c r="L7" s="132"/>
    </row>
    <row r="8" spans="1:12" s="66" customFormat="1" ht="13.5" thickBot="1">
      <c r="A8" s="142"/>
      <c r="B8" s="149"/>
      <c r="C8" s="69">
        <f>'Weighted Avg'!B22</f>
        <v>21.5</v>
      </c>
      <c r="D8" s="151" t="str">
        <f>'Weighted Avg'!B7</f>
        <v>4SW</v>
      </c>
      <c r="E8" s="69">
        <v>7.95</v>
      </c>
      <c r="F8" s="27">
        <v>3.5</v>
      </c>
      <c r="G8" s="27">
        <f>C8-E8-F8</f>
        <v>10.05</v>
      </c>
      <c r="H8" s="69">
        <v>11.5</v>
      </c>
      <c r="I8" s="27">
        <f>IF(G8&gt;H8,H8,G8)</f>
        <v>10.05</v>
      </c>
      <c r="J8" s="69">
        <v>0</v>
      </c>
      <c r="K8" s="131">
        <f>I8+J8</f>
        <v>10.05</v>
      </c>
      <c r="L8" s="132"/>
    </row>
    <row r="9" spans="1:12" s="66" customFormat="1" ht="13.5" thickBot="1">
      <c r="A9" s="142"/>
      <c r="B9" s="149"/>
      <c r="C9" s="69">
        <f>'Weighted Avg'!B23</f>
        <v>21.5</v>
      </c>
      <c r="D9" s="151" t="str">
        <f>'Weighted Avg'!B8</f>
        <v>5SW1</v>
      </c>
      <c r="E9" s="69">
        <v>6.84</v>
      </c>
      <c r="F9" s="27">
        <v>3.5</v>
      </c>
      <c r="G9" s="27">
        <f>C9-E9-F9</f>
        <v>11.16</v>
      </c>
      <c r="H9" s="69">
        <v>11.5</v>
      </c>
      <c r="I9" s="27">
        <f>IF(G9&gt;H9,H9,G9)</f>
        <v>11.16</v>
      </c>
      <c r="J9" s="69">
        <v>0</v>
      </c>
      <c r="K9" s="131">
        <f>I9+J9</f>
        <v>11.16</v>
      </c>
      <c r="L9" s="132"/>
    </row>
    <row r="10" spans="1:12" ht="13.5" thickBot="1">
      <c r="A10" s="143"/>
      <c r="B10" s="150"/>
      <c r="C10" s="69"/>
      <c r="D10" s="151"/>
      <c r="E10" s="69"/>
      <c r="F10" s="27"/>
      <c r="G10" s="27"/>
      <c r="H10" s="69"/>
      <c r="I10" s="27"/>
      <c r="J10" s="69"/>
      <c r="K10" s="131"/>
      <c r="L10" s="130"/>
    </row>
    <row r="11" spans="1:12" ht="22.5" customHeight="1" thickBot="1">
      <c r="A11" s="1"/>
      <c r="B11" s="145"/>
      <c r="C11" s="112"/>
      <c r="D11" s="111"/>
      <c r="E11" s="112"/>
      <c r="F11" s="112"/>
      <c r="G11" s="112"/>
      <c r="H11" s="112"/>
      <c r="I11" s="112"/>
      <c r="J11" s="112"/>
      <c r="K11" s="114"/>
      <c r="L11" s="130"/>
    </row>
    <row r="12" spans="1:12" ht="13.5" thickBot="1">
      <c r="A12" s="102"/>
      <c r="B12" s="144"/>
      <c r="C12" s="27">
        <v>12.37</v>
      </c>
      <c r="D12" s="140" t="str">
        <f>'Weighted Avg'!B11</f>
        <v>7SW</v>
      </c>
      <c r="E12" s="27">
        <v>3.66</v>
      </c>
      <c r="F12" s="27">
        <v>3.5</v>
      </c>
      <c r="G12" s="27">
        <v>5.21</v>
      </c>
      <c r="H12" s="27">
        <v>11.5</v>
      </c>
      <c r="I12" s="27">
        <v>5.21</v>
      </c>
      <c r="J12" s="27">
        <v>0</v>
      </c>
      <c r="K12" s="131">
        <v>5.21</v>
      </c>
      <c r="L12" s="130"/>
    </row>
    <row r="13" spans="1:12" ht="13.5" thickBot="1">
      <c r="A13" s="108">
        <v>2</v>
      </c>
      <c r="B13" s="150" t="s">
        <v>55</v>
      </c>
      <c r="C13" s="27">
        <v>19.4</v>
      </c>
      <c r="D13" s="140" t="str">
        <f>'Weighted Avg'!B12</f>
        <v>8SW</v>
      </c>
      <c r="E13" s="27">
        <v>7.17</v>
      </c>
      <c r="F13" s="27">
        <v>3.5</v>
      </c>
      <c r="G13" s="27">
        <v>8.73</v>
      </c>
      <c r="H13" s="27">
        <v>11.5</v>
      </c>
      <c r="I13" s="27">
        <v>8.73</v>
      </c>
      <c r="J13" s="27">
        <v>0</v>
      </c>
      <c r="K13" s="131">
        <v>8.73</v>
      </c>
      <c r="L13" s="130"/>
    </row>
    <row r="14" spans="1:12" ht="13.5" thickBot="1">
      <c r="A14" s="34"/>
      <c r="B14" s="107"/>
      <c r="C14" s="109"/>
      <c r="D14" s="31"/>
      <c r="E14" s="31"/>
      <c r="F14" s="31"/>
      <c r="G14" s="31"/>
      <c r="H14" s="31"/>
      <c r="I14" s="31"/>
      <c r="J14" s="30"/>
      <c r="K14" s="133"/>
      <c r="L14" s="130"/>
    </row>
    <row r="15" spans="1:12" ht="15.75">
      <c r="A15" s="63"/>
      <c r="L15" s="130"/>
    </row>
    <row r="16" ht="12.75">
      <c r="L16" s="130"/>
    </row>
    <row r="17" spans="1:12" ht="15.75">
      <c r="A17" s="63"/>
      <c r="L17" s="130"/>
    </row>
    <row r="18" spans="1:15" s="23" customFormat="1" ht="17.25" customHeight="1" thickBot="1">
      <c r="A18" s="275" t="s">
        <v>56</v>
      </c>
      <c r="B18" s="275"/>
      <c r="C18" s="275"/>
      <c r="D18" s="275"/>
      <c r="E18" s="275"/>
      <c r="F18" s="276"/>
      <c r="G18" s="276"/>
      <c r="H18" s="276"/>
      <c r="I18" s="276"/>
      <c r="J18" s="276"/>
      <c r="K18" s="270"/>
      <c r="L18" s="270"/>
      <c r="M18" s="277"/>
      <c r="N18" s="277"/>
      <c r="O18" s="29"/>
    </row>
    <row r="19" spans="1:11" ht="13.5" thickBot="1">
      <c r="A19" s="62" t="s">
        <v>41</v>
      </c>
      <c r="B19" s="24" t="s">
        <v>42</v>
      </c>
      <c r="C19" s="24" t="s">
        <v>43</v>
      </c>
      <c r="D19" s="24" t="s">
        <v>44</v>
      </c>
      <c r="E19" s="24" t="s">
        <v>45</v>
      </c>
      <c r="F19" s="24" t="s">
        <v>46</v>
      </c>
      <c r="G19" s="24" t="s">
        <v>47</v>
      </c>
      <c r="H19" s="24" t="s">
        <v>48</v>
      </c>
      <c r="I19" s="24" t="s">
        <v>49</v>
      </c>
      <c r="J19" s="24" t="s">
        <v>50</v>
      </c>
      <c r="K19" s="134" t="s">
        <v>121</v>
      </c>
    </row>
    <row r="20" spans="1:12" ht="74.25" customHeight="1" thickBot="1">
      <c r="A20" s="67" t="s">
        <v>58</v>
      </c>
      <c r="B20" s="68" t="s">
        <v>51</v>
      </c>
      <c r="C20" s="25" t="s">
        <v>52</v>
      </c>
      <c r="D20" s="25" t="s">
        <v>53</v>
      </c>
      <c r="E20" s="25" t="s">
        <v>200</v>
      </c>
      <c r="F20" s="25" t="s">
        <v>227</v>
      </c>
      <c r="G20" s="25" t="s">
        <v>230</v>
      </c>
      <c r="H20" s="68" t="s">
        <v>231</v>
      </c>
      <c r="I20" s="25" t="s">
        <v>198</v>
      </c>
      <c r="J20" s="32" t="s">
        <v>202</v>
      </c>
      <c r="K20" s="110" t="s">
        <v>197</v>
      </c>
      <c r="L20" s="130"/>
    </row>
    <row r="21" spans="1:12" ht="13.5" thickBot="1">
      <c r="A21" s="143">
        <v>1</v>
      </c>
      <c r="B21" s="150" t="s">
        <v>54</v>
      </c>
      <c r="C21" s="69">
        <f>'Weighted Avg'!$B$25</f>
        <v>20</v>
      </c>
      <c r="D21" s="151" t="str">
        <f>'Weighted Avg'!$A$25</f>
        <v>6SW</v>
      </c>
      <c r="E21" s="69">
        <v>7.95</v>
      </c>
      <c r="F21" s="27">
        <v>3.5</v>
      </c>
      <c r="G21" s="27">
        <f>C21-E21</f>
        <v>12.05</v>
      </c>
      <c r="H21" s="27">
        <v>15</v>
      </c>
      <c r="I21" s="27">
        <f>IF(G21&gt;H21,H21,G21)</f>
        <v>12.05</v>
      </c>
      <c r="J21" s="69">
        <v>1.65</v>
      </c>
      <c r="K21" s="131">
        <f>I21+J21</f>
        <v>13.700000000000001</v>
      </c>
      <c r="L21" s="130"/>
    </row>
    <row r="22" spans="1:12" ht="22.5" customHeight="1" thickBot="1">
      <c r="A22" s="1"/>
      <c r="B22" s="145"/>
      <c r="C22" s="112"/>
      <c r="D22" s="111"/>
      <c r="E22" s="112"/>
      <c r="F22" s="112"/>
      <c r="G22" s="112"/>
      <c r="H22" s="112"/>
      <c r="I22" s="112"/>
      <c r="J22" s="112"/>
      <c r="K22" s="114"/>
      <c r="L22" s="130"/>
    </row>
    <row r="23" spans="1:12" ht="13.5" thickBot="1">
      <c r="A23" s="102"/>
      <c r="B23" s="144"/>
      <c r="C23" s="27">
        <f>'Weighted Avg'!B26</f>
        <v>11.5</v>
      </c>
      <c r="D23" s="140" t="str">
        <f>'Weighted Avg'!A26</f>
        <v>7SW</v>
      </c>
      <c r="E23" s="27">
        <v>2.5</v>
      </c>
      <c r="F23" s="27">
        <v>3.5</v>
      </c>
      <c r="G23" s="27">
        <f>C23-E23</f>
        <v>9</v>
      </c>
      <c r="H23" s="27">
        <v>15</v>
      </c>
      <c r="I23" s="27">
        <f>IF(G23&gt;H23,H23,G23)</f>
        <v>9</v>
      </c>
      <c r="J23" s="27">
        <v>0</v>
      </c>
      <c r="K23" s="131">
        <f>I23+J23</f>
        <v>9</v>
      </c>
      <c r="L23" s="130"/>
    </row>
    <row r="24" spans="1:12" ht="13.5" thickBot="1">
      <c r="A24" s="108">
        <v>2</v>
      </c>
      <c r="B24" s="150" t="s">
        <v>55</v>
      </c>
      <c r="C24" s="27">
        <f>'Weighted Avg'!B27</f>
        <v>12</v>
      </c>
      <c r="D24" s="140" t="str">
        <f>'Weighted Avg'!A27</f>
        <v>8SW</v>
      </c>
      <c r="E24" s="27">
        <v>2.5</v>
      </c>
      <c r="F24" s="27">
        <v>3.5</v>
      </c>
      <c r="G24" s="27">
        <f>C24-E24</f>
        <v>9.5</v>
      </c>
      <c r="H24" s="27">
        <v>15</v>
      </c>
      <c r="I24" s="27">
        <f>IF(G24&gt;H24,H24,G24)</f>
        <v>9.5</v>
      </c>
      <c r="J24" s="27">
        <v>0</v>
      </c>
      <c r="K24" s="131">
        <f>I24+J24</f>
        <v>9.5</v>
      </c>
      <c r="L24" s="130"/>
    </row>
    <row r="25" spans="1:12" ht="13.5" thickBot="1">
      <c r="A25" s="34"/>
      <c r="B25" s="107"/>
      <c r="C25" s="109"/>
      <c r="D25" s="31"/>
      <c r="E25" s="31"/>
      <c r="F25" s="31"/>
      <c r="G25" s="31"/>
      <c r="H25" s="31"/>
      <c r="I25" s="31"/>
      <c r="J25" s="30"/>
      <c r="K25" s="133"/>
      <c r="L25" s="130"/>
    </row>
    <row r="26" spans="1:12" ht="15.75">
      <c r="A26" s="63"/>
      <c r="L26" s="130"/>
    </row>
    <row r="27" spans="1:12" ht="12.75">
      <c r="A27" s="152"/>
      <c r="B27" s="146"/>
      <c r="C27" s="66"/>
      <c r="D27" s="66"/>
      <c r="E27" s="66"/>
      <c r="F27" s="66"/>
      <c r="G27" s="66"/>
      <c r="H27" s="66"/>
      <c r="I27" s="66"/>
      <c r="J27" s="66"/>
      <c r="K27" s="132"/>
      <c r="L27" s="130"/>
    </row>
    <row r="28" ht="12.75">
      <c r="L28" s="130"/>
    </row>
    <row r="29" ht="12.75">
      <c r="L29" s="130"/>
    </row>
    <row r="31" spans="1:15" s="23" customFormat="1" ht="17.25" customHeight="1" thickBot="1">
      <c r="A31" s="275" t="s">
        <v>205</v>
      </c>
      <c r="B31" s="275"/>
      <c r="C31" s="275"/>
      <c r="D31" s="275"/>
      <c r="E31" s="275"/>
      <c r="F31" s="276"/>
      <c r="G31" s="276"/>
      <c r="H31" s="276"/>
      <c r="I31" s="276"/>
      <c r="J31" s="276"/>
      <c r="K31" s="277"/>
      <c r="L31" s="277"/>
      <c r="M31" s="277"/>
      <c r="N31" s="277"/>
      <c r="O31" s="29"/>
    </row>
    <row r="32" spans="1:11" ht="13.5" thickBot="1">
      <c r="A32" s="62" t="s">
        <v>41</v>
      </c>
      <c r="B32" s="24" t="s">
        <v>42</v>
      </c>
      <c r="C32" s="24" t="s">
        <v>43</v>
      </c>
      <c r="D32" s="24" t="s">
        <v>44</v>
      </c>
      <c r="E32" s="24" t="s">
        <v>45</v>
      </c>
      <c r="F32" s="117" t="s">
        <v>46</v>
      </c>
      <c r="G32" s="24" t="s">
        <v>47</v>
      </c>
      <c r="H32" s="24" t="s">
        <v>48</v>
      </c>
      <c r="I32" s="24" t="s">
        <v>49</v>
      </c>
      <c r="J32" s="24" t="s">
        <v>50</v>
      </c>
      <c r="K32" s="134" t="s">
        <v>121</v>
      </c>
    </row>
    <row r="33" spans="1:12" s="23" customFormat="1" ht="72" customHeight="1" thickBot="1">
      <c r="A33" s="67" t="s">
        <v>58</v>
      </c>
      <c r="B33" s="67" t="s">
        <v>51</v>
      </c>
      <c r="C33" s="68" t="s">
        <v>52</v>
      </c>
      <c r="D33" s="68" t="s">
        <v>123</v>
      </c>
      <c r="E33" s="68" t="s">
        <v>57</v>
      </c>
      <c r="F33" s="118" t="s">
        <v>206</v>
      </c>
      <c r="G33" s="68" t="s">
        <v>122</v>
      </c>
      <c r="H33" s="68" t="s">
        <v>208</v>
      </c>
      <c r="I33" s="68" t="s">
        <v>198</v>
      </c>
      <c r="J33" s="32" t="s">
        <v>202</v>
      </c>
      <c r="K33" s="110" t="s">
        <v>199</v>
      </c>
      <c r="L33" s="29"/>
    </row>
    <row r="34" spans="1:12" ht="15.75" thickBot="1">
      <c r="A34" s="81"/>
      <c r="B34" s="144"/>
      <c r="C34" s="27">
        <f>'Weighted Avg'!$B$21</f>
        <v>21.5</v>
      </c>
      <c r="D34" s="140" t="str">
        <f>'Weighted Avg'!$B$6</f>
        <v>3SW</v>
      </c>
      <c r="E34" s="27">
        <v>1</v>
      </c>
      <c r="F34" s="154">
        <v>15</v>
      </c>
      <c r="G34" s="27">
        <f>C34-E34-F34</f>
        <v>5.5</v>
      </c>
      <c r="H34" s="27">
        <v>11.5</v>
      </c>
      <c r="I34" s="27">
        <f>IF(G34&gt;H34,H34,G34)</f>
        <v>5.5</v>
      </c>
      <c r="J34" s="27">
        <v>0</v>
      </c>
      <c r="K34" s="131">
        <f>I34+J34</f>
        <v>5.5</v>
      </c>
      <c r="L34" s="29"/>
    </row>
    <row r="35" spans="1:12" ht="15.75" thickBot="1">
      <c r="A35" s="108">
        <v>1</v>
      </c>
      <c r="B35" s="150" t="s">
        <v>54</v>
      </c>
      <c r="C35" s="69">
        <f>'Weighted Avg'!$B$24</f>
        <v>19.5</v>
      </c>
      <c r="D35" s="153" t="str">
        <f>'Weighted Avg'!$B$9</f>
        <v>6SW</v>
      </c>
      <c r="E35" s="64">
        <v>1</v>
      </c>
      <c r="F35" s="155">
        <v>14</v>
      </c>
      <c r="G35" s="27">
        <f>C35-E35-F35</f>
        <v>4.5</v>
      </c>
      <c r="H35" s="64">
        <v>11.5</v>
      </c>
      <c r="I35" s="27">
        <f>IF(G35&gt;H35,H35,G35)</f>
        <v>4.5</v>
      </c>
      <c r="J35" s="64">
        <v>1.61</v>
      </c>
      <c r="K35" s="131">
        <f>I35+J35</f>
        <v>6.11</v>
      </c>
      <c r="L35" s="29"/>
    </row>
    <row r="36" spans="1:14" ht="15.75" thickBot="1">
      <c r="A36" s="1"/>
      <c r="B36" s="113"/>
      <c r="C36" s="33"/>
      <c r="D36" s="116"/>
      <c r="E36" s="33"/>
      <c r="F36" s="119"/>
      <c r="G36" s="33"/>
      <c r="H36" s="33"/>
      <c r="I36" s="33"/>
      <c r="J36" s="33"/>
      <c r="K36" s="131"/>
      <c r="L36" s="65"/>
      <c r="M36" s="66"/>
      <c r="N36" s="66"/>
    </row>
    <row r="37" spans="1:16" ht="13.5" thickBot="1">
      <c r="A37" s="102"/>
      <c r="B37" s="144"/>
      <c r="C37" s="27"/>
      <c r="D37" s="125"/>
      <c r="E37" s="27"/>
      <c r="F37" s="27"/>
      <c r="G37" s="27"/>
      <c r="H37" s="27"/>
      <c r="I37" s="27"/>
      <c r="J37" s="27"/>
      <c r="K37" s="131"/>
      <c r="L37" s="115"/>
      <c r="M37" s="271"/>
      <c r="N37" s="271"/>
      <c r="O37" s="272"/>
      <c r="P37" s="272"/>
    </row>
    <row r="38" spans="1:11" ht="13.5" thickBot="1">
      <c r="A38" s="108">
        <v>2</v>
      </c>
      <c r="B38" s="150" t="s">
        <v>55</v>
      </c>
      <c r="C38" s="27"/>
      <c r="D38" s="125"/>
      <c r="E38" s="27"/>
      <c r="F38" s="126"/>
      <c r="G38" s="27"/>
      <c r="H38" s="27"/>
      <c r="I38" s="27"/>
      <c r="J38" s="27"/>
      <c r="K38" s="131"/>
    </row>
    <row r="39" spans="1:11" ht="13.5" thickBot="1">
      <c r="A39" s="34"/>
      <c r="B39" s="107"/>
      <c r="C39" s="109"/>
      <c r="D39" s="31"/>
      <c r="E39" s="31"/>
      <c r="F39" s="31"/>
      <c r="G39" s="31"/>
      <c r="H39" s="31"/>
      <c r="I39" s="31"/>
      <c r="J39" s="30"/>
      <c r="K39" s="133"/>
    </row>
    <row r="43" ht="12.75">
      <c r="A43" s="129" t="s">
        <v>203</v>
      </c>
    </row>
    <row r="44" spans="1:10" ht="12.75">
      <c r="A44" s="273" t="s">
        <v>207</v>
      </c>
      <c r="B44" s="268"/>
      <c r="C44" s="268"/>
      <c r="D44" s="268"/>
      <c r="E44" s="268"/>
      <c r="F44" s="268"/>
      <c r="G44" s="268"/>
      <c r="H44" s="268"/>
      <c r="I44" s="268"/>
      <c r="J44" s="268"/>
    </row>
    <row r="45" spans="1:10" ht="12.75">
      <c r="A45" s="273" t="s">
        <v>204</v>
      </c>
      <c r="B45" s="268"/>
      <c r="C45" s="268"/>
      <c r="D45" s="268"/>
      <c r="E45" s="268"/>
      <c r="F45" s="268"/>
      <c r="G45" s="268"/>
      <c r="H45" s="268"/>
      <c r="I45" s="268"/>
      <c r="J45" s="268"/>
    </row>
  </sheetData>
  <sheetProtection/>
  <mergeCells count="12">
    <mergeCell ref="A44:J44"/>
    <mergeCell ref="A45:J45"/>
    <mergeCell ref="A1:F1"/>
    <mergeCell ref="A18:J18"/>
    <mergeCell ref="A31:J31"/>
    <mergeCell ref="A3:J3"/>
    <mergeCell ref="K18:L18"/>
    <mergeCell ref="M37:N37"/>
    <mergeCell ref="O37:P37"/>
    <mergeCell ref="M31:N31"/>
    <mergeCell ref="K31:L31"/>
    <mergeCell ref="M18:N18"/>
  </mergeCells>
  <printOptions/>
  <pageMargins left="0.25" right="0.25" top="0.25" bottom="0.25" header="0.25" footer="0.25"/>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E13" sqref="E13"/>
    </sheetView>
  </sheetViews>
  <sheetFormatPr defaultColWidth="9.140625" defaultRowHeight="12.75"/>
  <cols>
    <col min="1" max="1" width="9.8515625" style="173" customWidth="1"/>
    <col min="2" max="2" width="22.140625" style="173" customWidth="1"/>
    <col min="3" max="3" width="17.8515625" style="173" customWidth="1"/>
    <col min="4" max="4" width="16.57421875" style="185" customWidth="1"/>
    <col min="5" max="5" width="18.00390625" style="175" customWidth="1"/>
    <col min="6" max="6" width="21.7109375" style="214" customWidth="1"/>
    <col min="7" max="16384" width="9.140625" style="173" customWidth="1"/>
  </cols>
  <sheetData>
    <row r="1" spans="1:8" ht="27.75" customHeight="1">
      <c r="A1" s="161" t="s">
        <v>124</v>
      </c>
      <c r="B1" s="162"/>
      <c r="C1" s="171"/>
      <c r="D1" s="184"/>
      <c r="E1" s="172"/>
      <c r="G1" s="171"/>
      <c r="H1" s="171"/>
    </row>
    <row r="2" ht="13.5" thickBot="1"/>
    <row r="3" spans="1:6" s="174" customFormat="1" ht="39" thickBot="1">
      <c r="A3" s="163" t="s">
        <v>58</v>
      </c>
      <c r="B3" s="163" t="s">
        <v>59</v>
      </c>
      <c r="C3" s="163" t="s">
        <v>53</v>
      </c>
      <c r="D3" s="186" t="s">
        <v>60</v>
      </c>
      <c r="E3" s="168" t="s">
        <v>61</v>
      </c>
      <c r="F3" s="215" t="s">
        <v>108</v>
      </c>
    </row>
    <row r="4" spans="1:6" s="174" customFormat="1" ht="13.5" thickBot="1">
      <c r="A4" s="176">
        <v>1</v>
      </c>
      <c r="B4" s="177" t="s">
        <v>63</v>
      </c>
      <c r="C4" s="164" t="str">
        <f>'Weighted Avg'!B4</f>
        <v>1SW</v>
      </c>
      <c r="D4" s="170">
        <f>SSA!K6</f>
        <v>10.66</v>
      </c>
      <c r="E4" s="258" t="str">
        <f>'Weighted Avg'!$E$4</f>
        <v>54.00</v>
      </c>
      <c r="F4" s="215">
        <f aca="true" t="shared" si="0" ref="F4:F9">D4*E4</f>
        <v>575.64</v>
      </c>
    </row>
    <row r="5" spans="1:6" s="174" customFormat="1" ht="13.5" thickBot="1">
      <c r="A5" s="165"/>
      <c r="B5" s="165"/>
      <c r="C5" s="164" t="str">
        <f>'Weighted Avg'!B5</f>
        <v>2WC</v>
      </c>
      <c r="D5" s="170">
        <f>SSA!K7</f>
        <v>12.120000000000001</v>
      </c>
      <c r="E5" s="258" t="str">
        <f>'Weighted Avg'!$E$5</f>
        <v>1507.00</v>
      </c>
      <c r="F5" s="215">
        <f t="shared" si="0"/>
        <v>18264.84</v>
      </c>
    </row>
    <row r="6" spans="1:6" s="174" customFormat="1" ht="13.5" thickBot="1">
      <c r="A6" s="165"/>
      <c r="B6" s="165"/>
      <c r="C6" s="164" t="str">
        <f>'Weighted Avg'!B7</f>
        <v>4SW</v>
      </c>
      <c r="D6" s="170">
        <f>SSA!K8</f>
        <v>10.05</v>
      </c>
      <c r="E6" s="258" t="str">
        <f>'Weighted Avg'!$E$7</f>
        <v>8.00</v>
      </c>
      <c r="F6" s="215">
        <f t="shared" si="0"/>
        <v>80.4</v>
      </c>
    </row>
    <row r="7" spans="1:6" s="174" customFormat="1" ht="13.5" thickBot="1">
      <c r="A7" s="190"/>
      <c r="B7" s="165"/>
      <c r="C7" s="164" t="str">
        <f>'Weighted Avg'!B8</f>
        <v>5SW1</v>
      </c>
      <c r="D7" s="170">
        <f>SSA!K9</f>
        <v>11.16</v>
      </c>
      <c r="E7" s="258" t="str">
        <f>'Weighted Avg'!$E$8</f>
        <v>41.00</v>
      </c>
      <c r="F7" s="215">
        <f t="shared" si="0"/>
        <v>457.56</v>
      </c>
    </row>
    <row r="8" spans="1:8" s="174" customFormat="1" ht="13.5" thickBot="1">
      <c r="A8" s="183"/>
      <c r="B8" s="165"/>
      <c r="C8" s="164" t="str">
        <f>SSA!D34</f>
        <v>3SW</v>
      </c>
      <c r="D8" s="187">
        <f>SSA!$K$34</f>
        <v>5.5</v>
      </c>
      <c r="E8" s="258" t="str">
        <f>'Weighted Avg'!$E$6</f>
        <v>902.00</v>
      </c>
      <c r="F8" s="215">
        <f t="shared" si="0"/>
        <v>4961</v>
      </c>
      <c r="H8" s="174" t="s">
        <v>233</v>
      </c>
    </row>
    <row r="9" spans="1:8" s="174" customFormat="1" ht="13.5" thickBot="1">
      <c r="A9" s="189"/>
      <c r="B9" s="166"/>
      <c r="C9" s="164" t="str">
        <f>SSA!D35</f>
        <v>6SW</v>
      </c>
      <c r="D9" s="187">
        <f>SSA!$K$35</f>
        <v>6.11</v>
      </c>
      <c r="E9" s="258" t="str">
        <f>'Weighted Avg'!$E$9</f>
        <v>145.00</v>
      </c>
      <c r="F9" s="215">
        <f t="shared" si="0"/>
        <v>885.95</v>
      </c>
      <c r="H9" s="174" t="s">
        <v>233</v>
      </c>
    </row>
    <row r="10" spans="1:6" s="174" customFormat="1" ht="13.5" thickBot="1">
      <c r="A10" s="195"/>
      <c r="B10" s="195" t="s">
        <v>62</v>
      </c>
      <c r="C10" s="196"/>
      <c r="D10" s="197"/>
      <c r="E10" s="169" t="s">
        <v>255</v>
      </c>
      <c r="F10" s="237">
        <f>SUM(F4:F9)</f>
        <v>25225.390000000003</v>
      </c>
    </row>
    <row r="11" spans="1:6" s="174" customFormat="1" ht="30" customHeight="1" thickBot="1">
      <c r="A11" s="183"/>
      <c r="B11" s="183"/>
      <c r="C11" s="191"/>
      <c r="D11" s="192"/>
      <c r="E11" s="193"/>
      <c r="F11" s="216"/>
    </row>
    <row r="12" spans="1:6" ht="15.75" thickBot="1">
      <c r="A12" s="180">
        <v>1.5</v>
      </c>
      <c r="B12" s="179" t="s">
        <v>232</v>
      </c>
      <c r="C12" s="167" t="str">
        <f>'Weighted Avg'!$B$10</f>
        <v>6SW</v>
      </c>
      <c r="D12" s="200">
        <f>SSA!$K$21</f>
        <v>13.700000000000001</v>
      </c>
      <c r="E12" s="169" t="str">
        <f>'Weighted Avg'!$F$10</f>
        <v>95</v>
      </c>
      <c r="F12" s="215">
        <f>D12*E12</f>
        <v>1301.5</v>
      </c>
    </row>
    <row r="13" spans="1:6" ht="13.5" thickBot="1">
      <c r="A13" s="203"/>
      <c r="B13" s="204" t="s">
        <v>62</v>
      </c>
      <c r="C13" s="205"/>
      <c r="D13" s="206"/>
      <c r="E13" s="168">
        <v>95</v>
      </c>
      <c r="F13" s="237">
        <f>SUM(F12)</f>
        <v>1301.5</v>
      </c>
    </row>
    <row r="14" spans="1:6" ht="33.75" customHeight="1" thickBot="1">
      <c r="A14" s="201"/>
      <c r="B14" s="202"/>
      <c r="C14" s="199"/>
      <c r="D14" s="194"/>
      <c r="E14" s="193"/>
      <c r="F14" s="216"/>
    </row>
    <row r="15" spans="1:6" ht="13.5" thickBot="1">
      <c r="A15" s="208">
        <v>2</v>
      </c>
      <c r="B15" s="177" t="s">
        <v>64</v>
      </c>
      <c r="C15" s="209" t="str">
        <f>'Weighted Avg'!B11</f>
        <v>7SW</v>
      </c>
      <c r="D15" s="170">
        <f>SSA!K23</f>
        <v>9</v>
      </c>
      <c r="E15" s="169" t="str">
        <f>'Weighted Avg'!F11</f>
        <v>1</v>
      </c>
      <c r="F15" s="215">
        <f>D15*E15</f>
        <v>9</v>
      </c>
    </row>
    <row r="16" spans="1:6" ht="13.5" thickBot="1">
      <c r="A16" s="198"/>
      <c r="B16" s="181"/>
      <c r="C16" s="167" t="str">
        <f>'Weighted Avg'!B12</f>
        <v>8SW</v>
      </c>
      <c r="D16" s="170">
        <f>SSA!K24</f>
        <v>9.5</v>
      </c>
      <c r="E16" s="169" t="str">
        <f>'Weighted Avg'!F12</f>
        <v>2</v>
      </c>
      <c r="F16" s="215">
        <f>D16*E16</f>
        <v>19</v>
      </c>
    </row>
    <row r="17" spans="1:6" ht="13.5" thickBot="1">
      <c r="A17" s="210"/>
      <c r="B17" s="204" t="s">
        <v>62</v>
      </c>
      <c r="C17" s="205"/>
      <c r="D17" s="197"/>
      <c r="E17" s="168">
        <v>3</v>
      </c>
      <c r="F17" s="237">
        <f>SUM(F15:F16)</f>
        <v>28</v>
      </c>
    </row>
    <row r="18" spans="1:6" ht="30" customHeight="1" thickBot="1">
      <c r="A18" s="201"/>
      <c r="B18" s="202"/>
      <c r="C18" s="199"/>
      <c r="D18" s="192"/>
      <c r="E18" s="193"/>
      <c r="F18" s="216"/>
    </row>
    <row r="19" spans="1:6" ht="13.5" thickBot="1">
      <c r="A19" s="180">
        <v>2.5</v>
      </c>
      <c r="B19" s="179" t="s">
        <v>65</v>
      </c>
      <c r="C19" s="178"/>
      <c r="D19" s="186"/>
      <c r="E19" s="168"/>
      <c r="F19" s="215"/>
    </row>
    <row r="20" spans="1:6" ht="13.5" thickBot="1">
      <c r="A20" s="211"/>
      <c r="B20" s="212" t="s">
        <v>62</v>
      </c>
      <c r="C20" s="213"/>
      <c r="D20" s="197"/>
      <c r="E20" s="207"/>
      <c r="F20" s="237">
        <f>SUM(F19)</f>
        <v>0</v>
      </c>
    </row>
    <row r="21" spans="3:4" ht="12.75">
      <c r="C21" s="182"/>
      <c r="D21" s="188"/>
    </row>
    <row r="22" spans="3:4" ht="12.75">
      <c r="C22" s="182"/>
      <c r="D22" s="188"/>
    </row>
    <row r="23" spans="3:4" ht="12.75">
      <c r="C23" s="182"/>
      <c r="D23" s="188"/>
    </row>
    <row r="24" spans="3:4" ht="12.75">
      <c r="C24" s="182"/>
      <c r="D24" s="188"/>
    </row>
    <row r="25" spans="3:4" ht="12.75">
      <c r="C25" s="182"/>
      <c r="D25" s="188"/>
    </row>
    <row r="26" spans="3:4" ht="12.75">
      <c r="C26" s="182"/>
      <c r="D26" s="188"/>
    </row>
    <row r="27" spans="3:4" ht="12.75">
      <c r="C27" s="182"/>
      <c r="D27" s="188"/>
    </row>
    <row r="28" spans="3:4" ht="12.75">
      <c r="C28" s="182"/>
      <c r="D28" s="188"/>
    </row>
    <row r="29" spans="3:4" ht="12.75">
      <c r="C29" s="182"/>
      <c r="D29" s="188"/>
    </row>
    <row r="30" spans="3:4" ht="12.75">
      <c r="C30" s="182"/>
      <c r="D30" s="188"/>
    </row>
    <row r="31" spans="3:4" ht="12.75">
      <c r="C31" s="182"/>
      <c r="D31" s="188"/>
    </row>
    <row r="32" spans="3:4" ht="12.75">
      <c r="C32" s="182"/>
      <c r="D32" s="188"/>
    </row>
    <row r="33" spans="3:4" ht="12.75">
      <c r="C33" s="182"/>
      <c r="D33" s="188"/>
    </row>
    <row r="34" spans="3:4" ht="12.75">
      <c r="C34" s="182"/>
      <c r="D34" s="188"/>
    </row>
    <row r="35" spans="3:4" ht="12.75">
      <c r="C35" s="182"/>
      <c r="D35" s="188"/>
    </row>
    <row r="36" spans="3:4" ht="12.75">
      <c r="C36" s="182"/>
      <c r="D36" s="188"/>
    </row>
    <row r="37" spans="3:4" ht="12.75">
      <c r="C37" s="182"/>
      <c r="D37" s="188"/>
    </row>
    <row r="38" spans="3:4" ht="12.75">
      <c r="C38" s="182"/>
      <c r="D38" s="188"/>
    </row>
    <row r="39" spans="3:4" ht="12.75">
      <c r="C39" s="182"/>
      <c r="D39" s="188"/>
    </row>
    <row r="40" spans="3:4" ht="12.75">
      <c r="C40" s="182"/>
      <c r="D40" s="188"/>
    </row>
    <row r="41" spans="3:4" ht="12.75">
      <c r="C41" s="182"/>
      <c r="D41" s="188"/>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K28"/>
  <sheetViews>
    <sheetView zoomScalePageLayoutView="0" workbookViewId="0" topLeftCell="B4">
      <selection activeCell="F28" sqref="F28"/>
    </sheetView>
  </sheetViews>
  <sheetFormatPr defaultColWidth="9.140625" defaultRowHeight="12.75"/>
  <cols>
    <col min="2" max="2" width="17.28125" style="23" customWidth="1"/>
    <col min="3" max="3" width="18.57421875" style="0" customWidth="1"/>
    <col min="4" max="4" width="16.57421875" style="0" customWidth="1"/>
    <col min="5" max="5" width="12.8515625" style="0" customWidth="1"/>
    <col min="6" max="6" width="14.421875" style="0" customWidth="1"/>
    <col min="9" max="9" width="12.00390625" style="0" customWidth="1"/>
    <col min="10" max="10" width="11.7109375" style="0" customWidth="1"/>
    <col min="11" max="11" width="14.140625" style="0" customWidth="1"/>
  </cols>
  <sheetData>
    <row r="2" spans="1:2" ht="15.75">
      <c r="A2" s="74" t="s">
        <v>125</v>
      </c>
      <c r="B2"/>
    </row>
    <row r="3" ht="16.5" thickBot="1">
      <c r="A3" s="16"/>
    </row>
    <row r="4" spans="1:11" ht="15">
      <c r="A4" s="41" t="s">
        <v>41</v>
      </c>
      <c r="B4" s="75" t="s">
        <v>42</v>
      </c>
      <c r="C4" s="42" t="s">
        <v>43</v>
      </c>
      <c r="D4" s="42" t="s">
        <v>44</v>
      </c>
      <c r="E4" s="42" t="s">
        <v>45</v>
      </c>
      <c r="F4" s="43" t="s">
        <v>46</v>
      </c>
      <c r="G4" s="42" t="s">
        <v>47</v>
      </c>
      <c r="H4" s="42" t="s">
        <v>48</v>
      </c>
      <c r="I4" s="42" t="s">
        <v>49</v>
      </c>
      <c r="J4" s="44" t="s">
        <v>50</v>
      </c>
      <c r="K4" s="29"/>
    </row>
    <row r="5" spans="1:11" ht="15">
      <c r="A5" s="278"/>
      <c r="B5" s="279"/>
      <c r="C5" s="279"/>
      <c r="D5" s="279"/>
      <c r="E5" s="279"/>
      <c r="F5" s="279"/>
      <c r="G5" s="279"/>
      <c r="H5" s="279"/>
      <c r="I5" s="279"/>
      <c r="J5" s="280"/>
      <c r="K5" s="29"/>
    </row>
    <row r="6" spans="1:11" ht="15.75" thickBot="1">
      <c r="A6" s="77" t="s">
        <v>66</v>
      </c>
      <c r="B6" s="78"/>
      <c r="C6" s="79"/>
      <c r="D6" s="79"/>
      <c r="E6" s="76"/>
      <c r="F6" s="76"/>
      <c r="G6" s="76" t="s">
        <v>66</v>
      </c>
      <c r="H6" s="76" t="s">
        <v>66</v>
      </c>
      <c r="I6" s="76" t="s">
        <v>66</v>
      </c>
      <c r="J6" s="80" t="s">
        <v>66</v>
      </c>
      <c r="K6" s="65"/>
    </row>
    <row r="7" spans="1:11" ht="36">
      <c r="A7" s="281" t="s">
        <v>58</v>
      </c>
      <c r="B7" s="283" t="s">
        <v>59</v>
      </c>
      <c r="C7" s="83" t="s">
        <v>234</v>
      </c>
      <c r="D7" s="283" t="s">
        <v>67</v>
      </c>
      <c r="E7" s="83" t="s">
        <v>234</v>
      </c>
      <c r="F7" s="83" t="s">
        <v>234</v>
      </c>
      <c r="G7" s="81"/>
      <c r="H7" s="39" t="s">
        <v>70</v>
      </c>
      <c r="I7" s="39" t="s">
        <v>72</v>
      </c>
      <c r="J7" s="281" t="s">
        <v>236</v>
      </c>
      <c r="K7" s="39" t="s">
        <v>74</v>
      </c>
    </row>
    <row r="8" spans="1:11" ht="24.75" thickBot="1">
      <c r="A8" s="282"/>
      <c r="B8" s="284"/>
      <c r="C8" s="40" t="s">
        <v>109</v>
      </c>
      <c r="D8" s="284"/>
      <c r="E8" s="40" t="s">
        <v>68</v>
      </c>
      <c r="F8" s="40" t="s">
        <v>151</v>
      </c>
      <c r="G8" s="82" t="s">
        <v>69</v>
      </c>
      <c r="H8" s="40" t="s">
        <v>71</v>
      </c>
      <c r="I8" s="40" t="s">
        <v>73</v>
      </c>
      <c r="J8" s="282"/>
      <c r="K8" s="40" t="s">
        <v>235</v>
      </c>
    </row>
    <row r="9" spans="1:11" ht="13.5" thickBot="1">
      <c r="A9" s="35">
        <v>3</v>
      </c>
      <c r="B9" s="38" t="s">
        <v>75</v>
      </c>
      <c r="C9" s="38"/>
      <c r="D9" s="36">
        <v>45</v>
      </c>
      <c r="E9" s="37"/>
      <c r="F9" s="36"/>
      <c r="G9" s="36">
        <v>15</v>
      </c>
      <c r="H9" s="36">
        <f>D9*G9</f>
        <v>675</v>
      </c>
      <c r="I9" s="36">
        <f>10*G9</f>
        <v>150</v>
      </c>
      <c r="J9" s="36">
        <f>22.5*15</f>
        <v>337.5</v>
      </c>
      <c r="K9" s="101">
        <f>H9-I9-J9</f>
        <v>187.5</v>
      </c>
    </row>
    <row r="10" spans="1:11" ht="27" thickBot="1">
      <c r="A10" s="35">
        <v>3.5</v>
      </c>
      <c r="B10" s="38" t="s">
        <v>76</v>
      </c>
      <c r="C10" s="38"/>
      <c r="D10" s="36">
        <v>45</v>
      </c>
      <c r="E10" s="37"/>
      <c r="F10" s="36"/>
      <c r="G10" s="36">
        <v>5</v>
      </c>
      <c r="H10" s="36">
        <f>D10*G10</f>
        <v>225</v>
      </c>
      <c r="I10" s="36">
        <f>10*G10</f>
        <v>50</v>
      </c>
      <c r="J10" s="36">
        <v>0</v>
      </c>
      <c r="K10" s="101">
        <f>H10-I10-J10</f>
        <v>175</v>
      </c>
    </row>
    <row r="11" spans="1:11" ht="13.5" thickBot="1">
      <c r="A11" s="35">
        <v>4</v>
      </c>
      <c r="B11" s="38" t="s">
        <v>77</v>
      </c>
      <c r="C11" s="38"/>
      <c r="D11" s="36">
        <v>15</v>
      </c>
      <c r="E11" s="37"/>
      <c r="F11" s="36"/>
      <c r="G11" s="36">
        <v>25</v>
      </c>
      <c r="H11" s="36">
        <f>G11*D11</f>
        <v>375</v>
      </c>
      <c r="I11" s="36">
        <f>10*G11</f>
        <v>250</v>
      </c>
      <c r="J11" s="46">
        <v>0</v>
      </c>
      <c r="K11" s="101">
        <f>H11-I11-J11</f>
        <v>125</v>
      </c>
    </row>
    <row r="12" spans="1:11" ht="27" thickBot="1">
      <c r="A12" s="35">
        <v>4.5</v>
      </c>
      <c r="B12" s="38" t="s">
        <v>78</v>
      </c>
      <c r="C12" s="38"/>
      <c r="D12" s="36">
        <v>15</v>
      </c>
      <c r="E12" s="37"/>
      <c r="F12" s="36"/>
      <c r="G12" s="36">
        <v>2</v>
      </c>
      <c r="H12" s="36">
        <f>G12*D12</f>
        <v>30</v>
      </c>
      <c r="I12" s="36">
        <f>10*G12</f>
        <v>20</v>
      </c>
      <c r="J12" s="46">
        <v>0</v>
      </c>
      <c r="K12" s="101">
        <f>H12-I12-J12</f>
        <v>10</v>
      </c>
    </row>
    <row r="13" ht="15">
      <c r="A13" s="5"/>
    </row>
    <row r="17" ht="12.75">
      <c r="A17" s="217" t="s">
        <v>237</v>
      </c>
    </row>
    <row r="18" ht="13.5" thickBot="1"/>
    <row r="19" spans="1:11" ht="15">
      <c r="A19" s="41" t="s">
        <v>41</v>
      </c>
      <c r="B19" s="75" t="s">
        <v>42</v>
      </c>
      <c r="C19" s="42" t="s">
        <v>43</v>
      </c>
      <c r="D19" s="42" t="s">
        <v>44</v>
      </c>
      <c r="E19" s="42" t="s">
        <v>45</v>
      </c>
      <c r="F19" s="43" t="s">
        <v>46</v>
      </c>
      <c r="G19" s="42" t="s">
        <v>47</v>
      </c>
      <c r="H19" s="42" t="s">
        <v>48</v>
      </c>
      <c r="I19" s="42" t="s">
        <v>49</v>
      </c>
      <c r="J19" s="44" t="s">
        <v>50</v>
      </c>
      <c r="K19" s="29"/>
    </row>
    <row r="20" spans="1:11" ht="15">
      <c r="A20" s="278"/>
      <c r="B20" s="279"/>
      <c r="C20" s="279"/>
      <c r="D20" s="279"/>
      <c r="E20" s="279"/>
      <c r="F20" s="279"/>
      <c r="G20" s="279"/>
      <c r="H20" s="279"/>
      <c r="I20" s="279"/>
      <c r="J20" s="280"/>
      <c r="K20" s="29"/>
    </row>
    <row r="21" spans="1:11" ht="15.75" thickBot="1">
      <c r="A21" s="77" t="s">
        <v>66</v>
      </c>
      <c r="B21" s="78"/>
      <c r="C21" s="79"/>
      <c r="D21" s="79"/>
      <c r="E21" s="76"/>
      <c r="F21" s="76"/>
      <c r="G21" s="76" t="s">
        <v>66</v>
      </c>
      <c r="H21" s="76" t="s">
        <v>66</v>
      </c>
      <c r="I21" s="76" t="s">
        <v>66</v>
      </c>
      <c r="J21" s="80" t="s">
        <v>66</v>
      </c>
      <c r="K21" s="65"/>
    </row>
    <row r="22" spans="1:11" ht="36">
      <c r="A22" s="281" t="s">
        <v>58</v>
      </c>
      <c r="B22" s="283" t="s">
        <v>59</v>
      </c>
      <c r="C22" s="83" t="s">
        <v>234</v>
      </c>
      <c r="D22" s="283" t="s">
        <v>67</v>
      </c>
      <c r="E22" s="83" t="s">
        <v>234</v>
      </c>
      <c r="F22" s="83" t="s">
        <v>234</v>
      </c>
      <c r="G22" s="81"/>
      <c r="H22" s="39" t="s">
        <v>70</v>
      </c>
      <c r="I22" s="39" t="s">
        <v>72</v>
      </c>
      <c r="J22" s="281" t="s">
        <v>236</v>
      </c>
      <c r="K22" s="39" t="s">
        <v>74</v>
      </c>
    </row>
    <row r="23" spans="1:11" ht="24.75" thickBot="1">
      <c r="A23" s="282"/>
      <c r="B23" s="284"/>
      <c r="C23" s="40" t="s">
        <v>109</v>
      </c>
      <c r="D23" s="284"/>
      <c r="E23" s="40" t="s">
        <v>68</v>
      </c>
      <c r="F23" s="40" t="s">
        <v>151</v>
      </c>
      <c r="G23" s="82" t="s">
        <v>69</v>
      </c>
      <c r="H23" s="40" t="s">
        <v>71</v>
      </c>
      <c r="I23" s="40" t="s">
        <v>73</v>
      </c>
      <c r="J23" s="282"/>
      <c r="K23" s="40" t="s">
        <v>235</v>
      </c>
    </row>
    <row r="24" spans="1:11" ht="13.5" thickBot="1">
      <c r="A24" s="35">
        <v>3</v>
      </c>
      <c r="B24" s="38" t="s">
        <v>75</v>
      </c>
      <c r="C24" s="38" t="s">
        <v>238</v>
      </c>
      <c r="D24" s="36">
        <v>40</v>
      </c>
      <c r="E24" s="37">
        <v>65</v>
      </c>
      <c r="F24" s="36">
        <v>40</v>
      </c>
      <c r="G24" s="36">
        <v>15</v>
      </c>
      <c r="H24" s="36">
        <f>G24*F24</f>
        <v>600</v>
      </c>
      <c r="I24" s="36">
        <f>10*G24</f>
        <v>150</v>
      </c>
      <c r="J24" s="36">
        <v>0</v>
      </c>
      <c r="K24" s="101">
        <f>H24-I24-J24</f>
        <v>450</v>
      </c>
    </row>
    <row r="25" spans="1:11" ht="27" thickBot="1">
      <c r="A25" s="35">
        <v>3.5</v>
      </c>
      <c r="B25" s="38" t="s">
        <v>76</v>
      </c>
      <c r="C25" s="38" t="s">
        <v>238</v>
      </c>
      <c r="D25" s="36">
        <v>40</v>
      </c>
      <c r="E25" s="37">
        <v>65</v>
      </c>
      <c r="F25" s="36">
        <v>40</v>
      </c>
      <c r="G25" s="36">
        <v>5</v>
      </c>
      <c r="H25" s="36">
        <f>D25*G25</f>
        <v>200</v>
      </c>
      <c r="I25" s="36">
        <f>10*G25</f>
        <v>50</v>
      </c>
      <c r="J25" s="36">
        <v>0</v>
      </c>
      <c r="K25" s="101">
        <f>H25-I25-J25</f>
        <v>150</v>
      </c>
    </row>
    <row r="26" spans="1:11" ht="13.5" thickBot="1">
      <c r="A26" s="35">
        <v>4</v>
      </c>
      <c r="B26" s="38" t="s">
        <v>77</v>
      </c>
      <c r="C26" s="38" t="s">
        <v>238</v>
      </c>
      <c r="D26" s="36">
        <v>14.25</v>
      </c>
      <c r="E26" s="37">
        <v>12</v>
      </c>
      <c r="F26" s="36">
        <v>12</v>
      </c>
      <c r="G26" s="36">
        <v>15</v>
      </c>
      <c r="H26" s="36">
        <f>G26*D26</f>
        <v>213.75</v>
      </c>
      <c r="I26" s="36">
        <f>10*G26</f>
        <v>150</v>
      </c>
      <c r="J26" s="46">
        <v>0</v>
      </c>
      <c r="K26" s="101">
        <f>H26-I26-J26</f>
        <v>63.75</v>
      </c>
    </row>
    <row r="27" spans="1:11" ht="27" thickBot="1">
      <c r="A27" s="35">
        <v>4.5</v>
      </c>
      <c r="B27" s="38" t="s">
        <v>78</v>
      </c>
      <c r="C27" s="38" t="s">
        <v>238</v>
      </c>
      <c r="D27" s="36">
        <v>14.25</v>
      </c>
      <c r="E27" s="37">
        <v>12</v>
      </c>
      <c r="F27" s="36">
        <v>12</v>
      </c>
      <c r="G27" s="36">
        <v>2</v>
      </c>
      <c r="H27" s="36">
        <f>G27*D27</f>
        <v>28.5</v>
      </c>
      <c r="I27" s="36">
        <f>10*G27</f>
        <v>20</v>
      </c>
      <c r="J27" s="46">
        <v>0</v>
      </c>
      <c r="K27" s="101">
        <f>H27-I27-J27</f>
        <v>8.5</v>
      </c>
    </row>
    <row r="28" ht="15">
      <c r="A28" s="5"/>
    </row>
  </sheetData>
  <sheetProtection/>
  <mergeCells count="10">
    <mergeCell ref="A5:J5"/>
    <mergeCell ref="A7:A8"/>
    <mergeCell ref="B7:B8"/>
    <mergeCell ref="D7:D8"/>
    <mergeCell ref="J7:J8"/>
    <mergeCell ref="A20:J20"/>
    <mergeCell ref="A22:A23"/>
    <mergeCell ref="B22:B23"/>
    <mergeCell ref="D22:D23"/>
    <mergeCell ref="J22:J23"/>
  </mergeCells>
  <printOptions/>
  <pageMargins left="0.75" right="0.75" top="1" bottom="1" header="0.5" footer="0.5"/>
  <pageSetup horizontalDpi="600" verticalDpi="600" orientation="landscape" scale="80" r:id="rId1"/>
</worksheet>
</file>

<file path=xl/worksheets/sheet7.xml><?xml version="1.0" encoding="utf-8"?>
<worksheet xmlns="http://schemas.openxmlformats.org/spreadsheetml/2006/main" xmlns:r="http://schemas.openxmlformats.org/officeDocument/2006/relationships">
  <dimension ref="A1:E18"/>
  <sheetViews>
    <sheetView zoomScalePageLayoutView="0" workbookViewId="0" topLeftCell="A8">
      <selection activeCell="K37" sqref="K37"/>
    </sheetView>
  </sheetViews>
  <sheetFormatPr defaultColWidth="9.140625" defaultRowHeight="12.75"/>
  <cols>
    <col min="1" max="1" width="10.8515625" style="0" customWidth="1"/>
    <col min="2" max="2" width="12.421875" style="0" customWidth="1"/>
    <col min="4" max="4" width="17.7109375" style="0" customWidth="1"/>
  </cols>
  <sheetData>
    <row r="1" spans="1:2" ht="15">
      <c r="A1" s="71" t="s">
        <v>126</v>
      </c>
      <c r="B1" s="70"/>
    </row>
    <row r="2" ht="12.75">
      <c r="A2" s="49"/>
    </row>
    <row r="4" ht="13.5" thickBot="1">
      <c r="A4" s="8"/>
    </row>
    <row r="5" spans="1:5" ht="26.25" customHeight="1" thickBot="1">
      <c r="A5" s="92" t="s">
        <v>58</v>
      </c>
      <c r="B5" s="285" t="s">
        <v>79</v>
      </c>
      <c r="C5" s="286"/>
      <c r="D5" s="286"/>
      <c r="E5" s="287"/>
    </row>
    <row r="6" spans="1:5" ht="16.5" thickBot="1">
      <c r="A6" s="105" t="s">
        <v>118</v>
      </c>
      <c r="B6" s="50" t="s">
        <v>80</v>
      </c>
      <c r="C6" s="51" t="s">
        <v>34</v>
      </c>
      <c r="D6" s="51" t="s">
        <v>81</v>
      </c>
      <c r="E6" s="51" t="s">
        <v>82</v>
      </c>
    </row>
    <row r="7" spans="1:5" ht="16.5" thickBot="1">
      <c r="A7" s="45"/>
      <c r="B7" s="50" t="s">
        <v>83</v>
      </c>
      <c r="C7" s="52"/>
      <c r="D7" s="53"/>
      <c r="E7" s="53"/>
    </row>
    <row r="8" spans="1:5" ht="16.5" thickBot="1">
      <c r="A8" s="45"/>
      <c r="B8" s="50" t="s">
        <v>84</v>
      </c>
      <c r="C8" s="52"/>
      <c r="D8" s="53"/>
      <c r="E8" s="53"/>
    </row>
    <row r="9" spans="1:5" ht="16.5" thickBot="1">
      <c r="A9" s="26"/>
      <c r="B9" s="50" t="s">
        <v>62</v>
      </c>
      <c r="C9" s="51"/>
      <c r="D9" s="51"/>
      <c r="E9" s="100">
        <v>0</v>
      </c>
    </row>
    <row r="13" ht="13.5" thickBot="1"/>
    <row r="14" spans="1:5" ht="26.25" customHeight="1" thickBot="1">
      <c r="A14" s="92" t="s">
        <v>58</v>
      </c>
      <c r="B14" s="285" t="s">
        <v>120</v>
      </c>
      <c r="C14" s="286"/>
      <c r="D14" s="286"/>
      <c r="E14" s="287"/>
    </row>
    <row r="15" spans="1:5" ht="16.5" thickBot="1">
      <c r="A15" s="105" t="s">
        <v>119</v>
      </c>
      <c r="B15" s="50" t="s">
        <v>80</v>
      </c>
      <c r="C15" s="51" t="s">
        <v>34</v>
      </c>
      <c r="D15" s="51" t="s">
        <v>81</v>
      </c>
      <c r="E15" s="51" t="s">
        <v>82</v>
      </c>
    </row>
    <row r="16" spans="1:5" ht="16.5" thickBot="1">
      <c r="A16" s="45"/>
      <c r="B16" s="50" t="s">
        <v>83</v>
      </c>
      <c r="C16" s="52"/>
      <c r="D16" s="53"/>
      <c r="E16" s="53"/>
    </row>
    <row r="17" spans="1:5" ht="16.5" thickBot="1">
      <c r="A17" s="45"/>
      <c r="B17" s="50" t="s">
        <v>84</v>
      </c>
      <c r="C17" s="52"/>
      <c r="D17" s="53"/>
      <c r="E17" s="53"/>
    </row>
    <row r="18" spans="1:5" ht="16.5" thickBot="1">
      <c r="A18" s="26"/>
      <c r="B18" s="50" t="s">
        <v>62</v>
      </c>
      <c r="C18" s="51"/>
      <c r="D18" s="51"/>
      <c r="E18" s="100">
        <v>0</v>
      </c>
    </row>
  </sheetData>
  <sheetProtection/>
  <mergeCells count="2">
    <mergeCell ref="B5:E5"/>
    <mergeCell ref="B14:E14"/>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16" sqref="C16"/>
    </sheetView>
  </sheetViews>
  <sheetFormatPr defaultColWidth="9.140625" defaultRowHeight="12.75"/>
  <cols>
    <col min="1" max="1" width="15.7109375" style="95" customWidth="1"/>
    <col min="2" max="2" width="29.140625" style="23" customWidth="1"/>
    <col min="3" max="3" width="24.00390625" style="0" customWidth="1"/>
    <col min="4" max="4" width="14.57421875" style="23" customWidth="1"/>
    <col min="5" max="5" width="18.8515625" style="23" customWidth="1"/>
  </cols>
  <sheetData>
    <row r="1" spans="1:2" ht="15">
      <c r="A1" s="91" t="s">
        <v>127</v>
      </c>
      <c r="B1" s="84"/>
    </row>
    <row r="2" ht="13.5" thickBot="1">
      <c r="A2" s="87"/>
    </row>
    <row r="3" spans="1:5" ht="12.75">
      <c r="A3" s="264" t="s">
        <v>58</v>
      </c>
      <c r="B3" s="283" t="s">
        <v>59</v>
      </c>
      <c r="C3" s="266" t="s">
        <v>239</v>
      </c>
      <c r="D3" s="283" t="s">
        <v>241</v>
      </c>
      <c r="E3" s="85" t="s">
        <v>85</v>
      </c>
    </row>
    <row r="4" spans="1:5" ht="24.75" thickBot="1">
      <c r="A4" s="265"/>
      <c r="B4" s="284"/>
      <c r="C4" s="288"/>
      <c r="D4" s="284"/>
      <c r="E4" s="86" t="s">
        <v>86</v>
      </c>
    </row>
    <row r="5" spans="1:5" ht="12.75">
      <c r="A5" s="88">
        <v>6</v>
      </c>
      <c r="B5" s="291" t="s">
        <v>88</v>
      </c>
      <c r="C5" s="293">
        <v>6.5</v>
      </c>
      <c r="D5" s="295">
        <f>'Weighted Avg'!$E$13</f>
        <v>2755.6</v>
      </c>
      <c r="E5" s="262">
        <f>C5*D5</f>
        <v>17911.399999999998</v>
      </c>
    </row>
    <row r="6" spans="1:5" ht="13.5" thickBot="1">
      <c r="A6" s="89" t="s">
        <v>87</v>
      </c>
      <c r="B6" s="292"/>
      <c r="C6" s="294"/>
      <c r="D6" s="296"/>
      <c r="E6" s="263"/>
    </row>
    <row r="7" spans="1:5" ht="15" thickBot="1">
      <c r="A7" s="228" t="s">
        <v>245</v>
      </c>
      <c r="B7" s="38" t="s">
        <v>89</v>
      </c>
      <c r="C7" s="227">
        <v>6.5</v>
      </c>
      <c r="D7" s="229" t="str">
        <f>'Weighted Avg'!$E$10</f>
        <v>95.60</v>
      </c>
      <c r="E7" s="231">
        <f>C7*D7</f>
        <v>621.4</v>
      </c>
    </row>
    <row r="8" spans="1:5" ht="12.75">
      <c r="A8" s="87"/>
      <c r="E8" s="230"/>
    </row>
    <row r="9" ht="15">
      <c r="A9" s="90"/>
    </row>
    <row r="10" ht="59.25" customHeight="1">
      <c r="A10" s="90"/>
    </row>
    <row r="11" spans="1:2" ht="15">
      <c r="A11" s="289" t="s">
        <v>152</v>
      </c>
      <c r="B11" s="290"/>
    </row>
    <row r="12" ht="13.5" thickBot="1">
      <c r="A12" s="87"/>
    </row>
    <row r="13" spans="1:3" ht="24.75" thickBot="1">
      <c r="A13" s="92" t="s">
        <v>58</v>
      </c>
      <c r="B13" s="54" t="s">
        <v>90</v>
      </c>
      <c r="C13" s="54" t="s">
        <v>91</v>
      </c>
    </row>
    <row r="14" spans="1:3" ht="27" customHeight="1" thickBot="1">
      <c r="A14" s="106">
        <v>7</v>
      </c>
      <c r="B14" s="73" t="s">
        <v>92</v>
      </c>
      <c r="C14" s="220">
        <v>2500</v>
      </c>
    </row>
    <row r="15" spans="1:3" ht="13.5" thickBot="1">
      <c r="A15" s="93"/>
      <c r="B15" s="37" t="s">
        <v>93</v>
      </c>
      <c r="C15" s="221">
        <v>351</v>
      </c>
    </row>
    <row r="16" spans="1:3" ht="13.5" thickBot="1">
      <c r="A16" s="93"/>
      <c r="B16" s="37" t="s">
        <v>94</v>
      </c>
      <c r="C16" s="221">
        <v>735</v>
      </c>
    </row>
    <row r="17" spans="1:3" ht="13.5" thickBot="1">
      <c r="A17" s="94"/>
      <c r="B17" s="55" t="s">
        <v>85</v>
      </c>
      <c r="C17" s="222">
        <f>SUM(C14:C16)</f>
        <v>3586</v>
      </c>
    </row>
    <row r="18" ht="12.75">
      <c r="A18" s="87"/>
    </row>
    <row r="19" ht="15">
      <c r="A19" s="90"/>
    </row>
    <row r="21" ht="12.75">
      <c r="A21" s="95" t="s">
        <v>203</v>
      </c>
    </row>
    <row r="22" ht="12.75">
      <c r="A22" s="95" t="s">
        <v>240</v>
      </c>
    </row>
  </sheetData>
  <sheetProtection/>
  <mergeCells count="9">
    <mergeCell ref="A11:B11"/>
    <mergeCell ref="B5:B6"/>
    <mergeCell ref="C5:C6"/>
    <mergeCell ref="D5:D6"/>
    <mergeCell ref="E5:E6"/>
    <mergeCell ref="A3:A4"/>
    <mergeCell ref="B3:B4"/>
    <mergeCell ref="C3:C4"/>
    <mergeCell ref="D3:D4"/>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G35"/>
  <sheetViews>
    <sheetView zoomScalePageLayoutView="0" workbookViewId="0" topLeftCell="A14">
      <selection activeCell="C32" sqref="C32"/>
    </sheetView>
  </sheetViews>
  <sheetFormatPr defaultColWidth="9.140625" defaultRowHeight="12.75"/>
  <cols>
    <col min="1" max="1" width="28.00390625" style="0" customWidth="1"/>
    <col min="2" max="2" width="15.8515625" style="0" customWidth="1"/>
    <col min="3" max="3" width="19.140625" style="0" customWidth="1"/>
    <col min="4" max="4" width="21.00390625" style="0" customWidth="1"/>
    <col min="5" max="5" width="19.00390625" style="0" customWidth="1"/>
    <col min="6" max="6" width="21.7109375" style="0" customWidth="1"/>
    <col min="7" max="7" width="20.7109375" style="0" customWidth="1"/>
  </cols>
  <sheetData>
    <row r="1" spans="1:2" ht="15">
      <c r="A1" s="91" t="s">
        <v>128</v>
      </c>
      <c r="B1" s="70"/>
    </row>
    <row r="2" ht="15">
      <c r="A2" s="47"/>
    </row>
    <row r="3" ht="15">
      <c r="A3" s="5"/>
    </row>
    <row r="4" s="96" customFormat="1" ht="15.75">
      <c r="A4" s="120" t="s">
        <v>110</v>
      </c>
    </row>
    <row r="5" ht="15.75" thickBot="1">
      <c r="A5" s="56"/>
    </row>
    <row r="6" spans="1:3" ht="15.75" thickBot="1">
      <c r="A6" s="19" t="s">
        <v>90</v>
      </c>
      <c r="B6" s="20" t="s">
        <v>82</v>
      </c>
      <c r="C6" s="20" t="s">
        <v>95</v>
      </c>
    </row>
    <row r="7" spans="1:3" ht="15.75" thickBot="1">
      <c r="A7" s="21" t="s">
        <v>96</v>
      </c>
      <c r="B7" s="235">
        <v>2500</v>
      </c>
      <c r="C7" s="22" t="s">
        <v>242</v>
      </c>
    </row>
    <row r="8" spans="1:3" ht="30.75" thickBot="1">
      <c r="A8" s="21" t="s">
        <v>97</v>
      </c>
      <c r="B8" s="235">
        <v>0</v>
      </c>
      <c r="C8" s="22"/>
    </row>
    <row r="9" spans="1:3" ht="15.75" thickBot="1">
      <c r="A9" s="21" t="s">
        <v>98</v>
      </c>
      <c r="B9" s="235">
        <v>1000</v>
      </c>
      <c r="C9" s="22" t="s">
        <v>243</v>
      </c>
    </row>
    <row r="10" spans="1:3" ht="15.75" thickBot="1">
      <c r="A10" s="21" t="s">
        <v>99</v>
      </c>
      <c r="B10" s="235">
        <v>250</v>
      </c>
      <c r="C10" s="22"/>
    </row>
    <row r="11" spans="1:3" ht="15.75" thickBot="1">
      <c r="A11" s="21" t="s">
        <v>100</v>
      </c>
      <c r="B11" s="235">
        <v>350</v>
      </c>
      <c r="C11" s="22" t="s">
        <v>244</v>
      </c>
    </row>
    <row r="12" spans="1:3" ht="18" customHeight="1">
      <c r="A12" s="57" t="s">
        <v>101</v>
      </c>
      <c r="B12" s="297"/>
      <c r="C12" s="300"/>
    </row>
    <row r="13" spans="1:3" ht="16.5" customHeight="1">
      <c r="A13" s="57" t="s">
        <v>102</v>
      </c>
      <c r="B13" s="298"/>
      <c r="C13" s="301"/>
    </row>
    <row r="14" spans="1:3" ht="21.75" customHeight="1" thickBot="1">
      <c r="A14" s="58" t="s">
        <v>103</v>
      </c>
      <c r="B14" s="299"/>
      <c r="C14" s="302"/>
    </row>
    <row r="15" spans="1:3" ht="15.75" thickBot="1">
      <c r="A15" s="59" t="s">
        <v>85</v>
      </c>
      <c r="B15" s="236">
        <f>SUM(B7:B14)</f>
        <v>4100</v>
      </c>
      <c r="C15" s="22"/>
    </row>
    <row r="16" ht="15">
      <c r="A16" s="5"/>
    </row>
    <row r="18" ht="12.75">
      <c r="A18" s="28" t="s">
        <v>111</v>
      </c>
    </row>
    <row r="20" spans="1:7" ht="13.5" thickBot="1">
      <c r="A20" t="s">
        <v>41</v>
      </c>
      <c r="B20" t="s">
        <v>42</v>
      </c>
      <c r="C20" t="s">
        <v>43</v>
      </c>
      <c r="D20" t="s">
        <v>44</v>
      </c>
      <c r="E20" t="s">
        <v>45</v>
      </c>
      <c r="F20" t="s">
        <v>46</v>
      </c>
      <c r="G20" t="s">
        <v>47</v>
      </c>
    </row>
    <row r="21" spans="1:7" s="23" customFormat="1" ht="65.25" customHeight="1" thickBot="1">
      <c r="A21" s="72" t="s">
        <v>58</v>
      </c>
      <c r="B21" s="232" t="s">
        <v>246</v>
      </c>
      <c r="C21" s="67" t="s">
        <v>112</v>
      </c>
      <c r="D21" s="232" t="s">
        <v>247</v>
      </c>
      <c r="E21" s="232" t="s">
        <v>249</v>
      </c>
      <c r="F21" s="232" t="s">
        <v>248</v>
      </c>
      <c r="G21" s="232" t="s">
        <v>250</v>
      </c>
    </row>
    <row r="22" spans="1:7" ht="15.75" thickBot="1">
      <c r="A22" s="104">
        <v>8</v>
      </c>
      <c r="B22" s="236">
        <f>$B$15</f>
        <v>4100</v>
      </c>
      <c r="C22" s="233">
        <f>'Weighted Avg'!$E$13</f>
        <v>2755.6</v>
      </c>
      <c r="D22" s="233">
        <f>B22/C22</f>
        <v>1.487879227754391</v>
      </c>
      <c r="E22" s="233">
        <v>0.5</v>
      </c>
      <c r="F22" s="233">
        <f>IF(D22&gt;E22,E22,D22)</f>
        <v>0.5</v>
      </c>
      <c r="G22" s="234">
        <f>F22*C22</f>
        <v>1377.8</v>
      </c>
    </row>
    <row r="23" ht="15">
      <c r="A23" s="48"/>
    </row>
    <row r="24" ht="15">
      <c r="A24" s="56"/>
    </row>
    <row r="25" ht="15">
      <c r="A25" s="5"/>
    </row>
    <row r="26" s="96" customFormat="1" ht="15.75">
      <c r="A26" s="96" t="s">
        <v>113</v>
      </c>
    </row>
    <row r="27" s="96" customFormat="1" ht="15.75"/>
    <row r="28" spans="1:5" s="96" customFormat="1" ht="15.75">
      <c r="A28" s="28" t="s">
        <v>116</v>
      </c>
      <c r="E28" s="96" t="s">
        <v>66</v>
      </c>
    </row>
    <row r="29" ht="15">
      <c r="A29" s="56"/>
    </row>
    <row r="30" spans="1:4" ht="13.5" thickBot="1">
      <c r="A30" t="s">
        <v>41</v>
      </c>
      <c r="B30" t="s">
        <v>42</v>
      </c>
      <c r="C30" t="s">
        <v>43</v>
      </c>
      <c r="D30" t="s">
        <v>44</v>
      </c>
    </row>
    <row r="31" spans="1:4" ht="64.5" thickBot="1">
      <c r="A31" s="72" t="s">
        <v>58</v>
      </c>
      <c r="B31" s="67" t="s">
        <v>112</v>
      </c>
      <c r="C31" s="67" t="s">
        <v>114</v>
      </c>
      <c r="D31" s="67" t="s">
        <v>117</v>
      </c>
    </row>
    <row r="32" spans="1:4" ht="13.5" thickBot="1">
      <c r="A32" s="104">
        <v>9</v>
      </c>
      <c r="B32" s="98"/>
      <c r="C32" s="98">
        <v>0.03</v>
      </c>
      <c r="D32" s="97"/>
    </row>
    <row r="33" ht="15">
      <c r="A33" s="56"/>
    </row>
    <row r="34" ht="15">
      <c r="A34" s="5"/>
    </row>
    <row r="35" ht="12.75">
      <c r="A35" t="s">
        <v>115</v>
      </c>
    </row>
  </sheetData>
  <sheetProtection/>
  <mergeCells count="2">
    <mergeCell ref="B12:B14"/>
    <mergeCell ref="C12:C14"/>
  </mergeCell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ivs</cp:lastModifiedBy>
  <cp:lastPrinted>2011-12-21T20:10:20Z</cp:lastPrinted>
  <dcterms:created xsi:type="dcterms:W3CDTF">2011-11-29T07:41:33Z</dcterms:created>
  <dcterms:modified xsi:type="dcterms:W3CDTF">2012-01-20T19:24:59Z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