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95" windowWidth="18750" windowHeight="9540" tabRatio="838"/>
  </bookViews>
  <sheets>
    <sheet name="GO 133-C Report-Total Company" sheetId="1" r:id="rId1"/>
    <sheet name="GO 133-C Report-Host-OKHR" sheetId="2" r:id="rId2"/>
    <sheet name="GO 133-C Report-YMLP" sheetId="3" r:id="rId3"/>
    <sheet name="GO 133-C Report-BSLK" sheetId="4" r:id="rId4"/>
    <sheet name="GO 133-C Report-MMPA" sheetId="5" r:id="rId5"/>
    <sheet name="GO 133-C Report-MRPS" sheetId="6" r:id="rId6"/>
    <sheet name="Sheet1" sheetId="7" r:id="rId7"/>
  </sheets>
  <definedNames>
    <definedName name="_xlnm.Print_Area" localSheetId="0">'GO 133-C Report-Total Company'!$A$1:$P$55</definedName>
  </definedNames>
  <calcPr calcId="145621"/>
  <customWorkbookViews>
    <customWorkbookView name="admin - Personal View" guid="{CA37C710-4F8D-4D3D-9E49-464FB9F54C0E}" mergeInterval="0" personalView="1" maximized="1" windowWidth="1440" windowHeight="555" activeSheetId="1" showComments="commIndAndComment"/>
    <customWorkbookView name="monikab - Personal View" guid="{CC91C62E-BEF3-4052-AC46-2A40255A0441}" mergeInterval="0" personalView="1" maximized="1" windowWidth="1440" windowHeight="694" tabRatio="838" activeSheetId="3"/>
    <customWorkbookView name="Linda Oldfield - Personal View" guid="{39FE100F-E25A-49B4-A06A-4A57B7375656}" mergeInterval="0" personalView="1" maximized="1" windowWidth="1440" windowHeight="618" tabRatio="838" activeSheetId="1"/>
  </customWorkbookViews>
</workbook>
</file>

<file path=xl/calcChain.xml><?xml version="1.0" encoding="utf-8"?>
<calcChain xmlns="http://schemas.openxmlformats.org/spreadsheetml/2006/main">
  <c r="E44" i="1" l="1"/>
  <c r="E43" i="1"/>
  <c r="M43" i="1" l="1"/>
  <c r="L43" i="1"/>
  <c r="K43" i="1"/>
  <c r="I43" i="1"/>
  <c r="H43" i="1"/>
  <c r="G43" i="1"/>
  <c r="F43" i="1"/>
  <c r="K44" i="1" l="1"/>
  <c r="I44" i="1"/>
  <c r="J44" i="1"/>
  <c r="H44" i="1"/>
  <c r="F44" i="1"/>
  <c r="G44" i="1"/>
  <c r="M37" i="3" l="1"/>
  <c r="M37" i="2"/>
  <c r="L37" i="3"/>
  <c r="M37" i="1"/>
  <c r="L37" i="1"/>
  <c r="L37" i="2"/>
  <c r="M37" i="6" l="1"/>
  <c r="L37" i="6"/>
  <c r="L37" i="5"/>
  <c r="M37" i="5"/>
  <c r="M37" i="4"/>
  <c r="L37" i="4"/>
  <c r="H22" i="1" l="1"/>
  <c r="E22" i="1"/>
  <c r="M31" i="1" l="1"/>
  <c r="L31" i="1"/>
  <c r="K31" i="1"/>
  <c r="J31" i="1"/>
  <c r="I31" i="1"/>
  <c r="H31" i="1"/>
  <c r="F31" i="1"/>
  <c r="E31" i="1"/>
  <c r="L31" i="4" l="1"/>
  <c r="M31" i="4"/>
  <c r="L31" i="6"/>
  <c r="M31" i="6"/>
  <c r="K31" i="6"/>
  <c r="M22" i="2" l="1"/>
  <c r="L22" i="2"/>
  <c r="L17" i="2"/>
  <c r="L13" i="2"/>
  <c r="K25" i="5" l="1"/>
  <c r="K28" i="4"/>
  <c r="K22" i="2" l="1"/>
  <c r="K17" i="2"/>
  <c r="K16" i="2"/>
  <c r="K13" i="2"/>
  <c r="M17" i="2"/>
  <c r="L31" i="2"/>
  <c r="M31" i="2"/>
  <c r="J17" i="2" l="1"/>
  <c r="J16" i="2"/>
  <c r="J13" i="2"/>
  <c r="J17" i="1"/>
  <c r="I13" i="1"/>
  <c r="J13" i="1"/>
  <c r="I13" i="6"/>
  <c r="H13" i="6"/>
  <c r="I17" i="5"/>
  <c r="J13" i="5"/>
  <c r="I13" i="5"/>
  <c r="H13" i="5"/>
  <c r="G13" i="5"/>
  <c r="I13" i="4"/>
  <c r="J13" i="4"/>
  <c r="H13" i="4"/>
  <c r="H16" i="3"/>
  <c r="I13" i="3"/>
  <c r="J13" i="3"/>
  <c r="H13" i="3"/>
  <c r="H13" i="1"/>
  <c r="G13" i="1"/>
  <c r="I31" i="2"/>
  <c r="H31" i="2"/>
  <c r="H25" i="3"/>
  <c r="H17" i="3"/>
  <c r="I22" i="2"/>
  <c r="G22" i="2" l="1"/>
  <c r="G31" i="2" l="1"/>
  <c r="E7" i="6" l="1"/>
  <c r="F25" i="5" l="1"/>
  <c r="F13" i="4"/>
  <c r="G22" i="6" l="1"/>
  <c r="G13" i="6"/>
  <c r="G25" i="5"/>
  <c r="G13" i="3"/>
  <c r="G25" i="3"/>
  <c r="G13" i="2"/>
  <c r="F13" i="1"/>
  <c r="F13" i="6"/>
  <c r="F31" i="5"/>
  <c r="F13" i="5"/>
  <c r="G13" i="4"/>
  <c r="F13" i="3"/>
  <c r="E13" i="1"/>
  <c r="E13" i="6"/>
  <c r="E31" i="5"/>
  <c r="E13" i="5"/>
  <c r="E13" i="4"/>
  <c r="E13" i="3"/>
  <c r="F31" i="2"/>
  <c r="F22" i="2"/>
  <c r="F17" i="2"/>
  <c r="F13" i="2"/>
  <c r="E22" i="2"/>
  <c r="E13" i="2"/>
  <c r="M22" i="1" l="1"/>
  <c r="L22" i="1"/>
  <c r="K22" i="1"/>
  <c r="J22" i="1"/>
  <c r="I22" i="1"/>
  <c r="G22" i="1"/>
  <c r="F22" i="1"/>
  <c r="M17" i="1"/>
  <c r="L17" i="1"/>
  <c r="K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J31" i="2"/>
  <c r="E31" i="2"/>
  <c r="J22" i="2"/>
  <c r="H22" i="2"/>
  <c r="I17" i="2"/>
  <c r="H17" i="2"/>
  <c r="G17" i="2"/>
  <c r="E17" i="2"/>
  <c r="H16" i="2"/>
  <c r="G16" i="2"/>
  <c r="J31" i="3"/>
  <c r="I31" i="3"/>
  <c r="F31" i="3"/>
  <c r="E31" i="3"/>
  <c r="M25" i="3"/>
  <c r="L25" i="3"/>
  <c r="K25" i="3"/>
  <c r="J25" i="3"/>
  <c r="I25" i="3"/>
  <c r="F25" i="3"/>
  <c r="E25" i="3"/>
  <c r="M17" i="3"/>
  <c r="L17" i="3"/>
  <c r="K17" i="3"/>
  <c r="J17" i="3"/>
  <c r="I17" i="3"/>
  <c r="G17" i="3"/>
  <c r="F17" i="3"/>
  <c r="E17" i="3"/>
  <c r="L16" i="3"/>
  <c r="K16" i="3"/>
  <c r="J16" i="3"/>
  <c r="I16" i="3"/>
  <c r="G16" i="3"/>
  <c r="F16" i="3"/>
  <c r="E16" i="3"/>
  <c r="E31" i="4"/>
  <c r="M28" i="4"/>
  <c r="L28" i="4"/>
  <c r="J28" i="4"/>
  <c r="I28" i="4"/>
  <c r="H28" i="4"/>
  <c r="G28" i="4"/>
  <c r="F28" i="4"/>
  <c r="E28" i="4"/>
  <c r="M17" i="4"/>
  <c r="L17" i="4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J31" i="5"/>
  <c r="I31" i="5"/>
  <c r="H31" i="5"/>
  <c r="M25" i="5"/>
  <c r="L25" i="5"/>
  <c r="J25" i="5"/>
  <c r="I25" i="5"/>
  <c r="H25" i="5"/>
  <c r="E25" i="5"/>
  <c r="M17" i="5"/>
  <c r="L17" i="5"/>
  <c r="J17" i="5"/>
  <c r="H17" i="5"/>
  <c r="G17" i="5"/>
  <c r="F17" i="5"/>
  <c r="E17" i="5"/>
  <c r="L16" i="5"/>
  <c r="J16" i="5"/>
  <c r="H16" i="5"/>
  <c r="G16" i="5"/>
  <c r="F16" i="5"/>
  <c r="E16" i="5"/>
  <c r="J31" i="6"/>
  <c r="I31" i="6"/>
  <c r="H31" i="6"/>
  <c r="F31" i="6"/>
  <c r="E31" i="6"/>
  <c r="M22" i="6"/>
  <c r="L22" i="6"/>
  <c r="J22" i="6"/>
  <c r="I22" i="6"/>
  <c r="H22" i="6"/>
  <c r="F22" i="6"/>
  <c r="E22" i="6"/>
  <c r="M17" i="6"/>
  <c r="L17" i="6"/>
  <c r="K17" i="6"/>
  <c r="J17" i="6"/>
  <c r="I17" i="6"/>
  <c r="H17" i="6"/>
  <c r="G17" i="6"/>
  <c r="F17" i="6"/>
  <c r="E17" i="6"/>
  <c r="L16" i="6"/>
  <c r="K16" i="6"/>
  <c r="J16" i="6"/>
  <c r="I16" i="6"/>
  <c r="H16" i="6"/>
  <c r="G16" i="6"/>
  <c r="E16" i="6"/>
  <c r="N7" i="5" l="1"/>
  <c r="N7" i="6" l="1"/>
  <c r="K7" i="6"/>
  <c r="H7" i="6"/>
  <c r="O2" i="6"/>
  <c r="K7" i="5"/>
  <c r="H7" i="5"/>
  <c r="E7" i="5"/>
  <c r="O2" i="5"/>
  <c r="N7" i="4"/>
  <c r="K7" i="4"/>
  <c r="H7" i="4"/>
  <c r="E7" i="4"/>
  <c r="O2" i="4"/>
  <c r="N7" i="3"/>
  <c r="K7" i="3"/>
  <c r="H7" i="3"/>
  <c r="E7" i="3"/>
  <c r="O2" i="3"/>
  <c r="N7" i="2"/>
  <c r="K7" i="2"/>
  <c r="H7" i="2"/>
  <c r="E7" i="2"/>
  <c r="O2" i="2"/>
</calcChain>
</file>

<file path=xl/sharedStrings.xml><?xml version="1.0" encoding="utf-8"?>
<sst xmlns="http://schemas.openxmlformats.org/spreadsheetml/2006/main" count="749" uniqueCount="196">
  <si>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</si>
  <si>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</si>
  <si>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</si>
  <si>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</si>
  <si>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</si>
  <si>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</si>
  <si>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</si>
  <si>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</si>
  <si>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</si>
  <si>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</si>
  <si>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</si>
  <si>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</si>
  <si>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</si>
  <si>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</si>
  <si>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</si>
  <si>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</si>
  <si>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</si>
  <si>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</si>
  <si>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</si>
  <si>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</si>
  <si>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Total # of call seconds to reach live agent</t>
  </si>
  <si>
    <t>Primary Utility Contact Information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</si>
  <si>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</si>
  <si>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</si>
  <si>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</si>
  <si>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</si>
  <si>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</si>
  <si>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</si>
  <si>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</si>
  <si>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</si>
  <si>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</si>
  <si>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</si>
  <si>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</si>
  <si>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</si>
  <si>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</si>
  <si>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</si>
  <si>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</si>
  <si>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</si>
  <si>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</si>
  <si>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</si>
  <si>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</si>
  <si>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</si>
  <si>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</si>
  <si>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</si>
  <si>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</si>
  <si>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</si>
  <si>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</si>
  <si>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Sierra Telephone</t>
  </si>
  <si>
    <t>1016-C</t>
  </si>
  <si>
    <t>Linda Burton</t>
  </si>
  <si>
    <t>559-642-0229</t>
  </si>
  <si>
    <t xml:space="preserve">YMLP </t>
  </si>
  <si>
    <t>BSLK</t>
  </si>
  <si>
    <t>MMPA</t>
  </si>
  <si>
    <t>MRPS</t>
  </si>
  <si>
    <t>Total Company</t>
  </si>
  <si>
    <t>lindab@stcg.net</t>
  </si>
  <si>
    <t>Oakhurst (Host)</t>
  </si>
  <si>
    <t>71:20</t>
  </si>
  <si>
    <t>11:53</t>
  </si>
  <si>
    <t>48:55</t>
  </si>
  <si>
    <t>3:29</t>
  </si>
  <si>
    <t>9:33</t>
  </si>
  <si>
    <t>1:35</t>
  </si>
  <si>
    <t>8:09</t>
  </si>
  <si>
    <t>4:04</t>
  </si>
  <si>
    <t>10:05</t>
  </si>
  <si>
    <t>80:42</t>
  </si>
  <si>
    <t>68:42</t>
  </si>
  <si>
    <t>4:54</t>
  </si>
  <si>
    <t>216:03</t>
  </si>
  <si>
    <t>3:57</t>
  </si>
  <si>
    <t>1:58</t>
  </si>
  <si>
    <t>0:00</t>
  </si>
  <si>
    <t>7:54</t>
  </si>
  <si>
    <t>39:32</t>
  </si>
  <si>
    <t>4:29</t>
  </si>
  <si>
    <t>2:14</t>
  </si>
  <si>
    <t>119:19</t>
  </si>
  <si>
    <t>7:57</t>
  </si>
  <si>
    <t>144:13</t>
  </si>
  <si>
    <t>5:46</t>
  </si>
  <si>
    <t>1:22</t>
  </si>
  <si>
    <t>:41</t>
  </si>
  <si>
    <t>22:29</t>
  </si>
  <si>
    <t>11:14</t>
  </si>
  <si>
    <t>22:10</t>
  </si>
  <si>
    <t>3:41</t>
  </si>
  <si>
    <t>Date filed
(05/15/16)</t>
  </si>
  <si>
    <t>Date filed
(08/15/16)</t>
  </si>
  <si>
    <t>Date filed
(02/15/17)</t>
  </si>
  <si>
    <t>6:32</t>
  </si>
  <si>
    <t>98:10</t>
  </si>
  <si>
    <t>45:54</t>
  </si>
  <si>
    <t>5:06</t>
  </si>
  <si>
    <t>00:00</t>
  </si>
  <si>
    <t>19:38</t>
  </si>
  <si>
    <t>3:16</t>
  </si>
  <si>
    <t>77:56</t>
  </si>
  <si>
    <t>11:08</t>
  </si>
  <si>
    <t>172:54</t>
  </si>
  <si>
    <t>6:24</t>
  </si>
  <si>
    <t>50:02</t>
  </si>
  <si>
    <t>6:15</t>
  </si>
  <si>
    <t>00:59</t>
  </si>
  <si>
    <t>9:31</t>
  </si>
  <si>
    <t>2:22</t>
  </si>
  <si>
    <t>68:07</t>
  </si>
  <si>
    <t>9:43</t>
  </si>
  <si>
    <t>129:40</t>
  </si>
  <si>
    <t>6:10</t>
  </si>
  <si>
    <t>30:50</t>
  </si>
  <si>
    <t>14:06</t>
  </si>
  <si>
    <t>4:42</t>
  </si>
  <si>
    <t>21:06</t>
  </si>
  <si>
    <t>10:33</t>
  </si>
  <si>
    <t>6:4</t>
  </si>
  <si>
    <t>3:2</t>
  </si>
  <si>
    <t>72:43</t>
  </si>
  <si>
    <t>6:03</t>
  </si>
  <si>
    <t>29:25</t>
  </si>
  <si>
    <t>5:53</t>
  </si>
  <si>
    <t>Total # of installation commitments</t>
  </si>
  <si>
    <t>Total # of working lines</t>
  </si>
  <si>
    <t>Total # of trouble reports</t>
  </si>
  <si>
    <t>Total # of outage report tickets</t>
  </si>
  <si>
    <r>
      <t xml:space="preserve">Total # 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</si>
  <si>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</si>
  <si>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t>Total # of calls for TR, Billing &amp; Non-Billing</t>
  </si>
  <si>
    <t>110:32</t>
  </si>
  <si>
    <t>4:25</t>
  </si>
  <si>
    <t>17:00</t>
  </si>
  <si>
    <t>2:07</t>
  </si>
  <si>
    <t>23:25</t>
  </si>
  <si>
    <t>129:19</t>
  </si>
  <si>
    <t>9:56</t>
  </si>
  <si>
    <t>20:59</t>
  </si>
  <si>
    <t>4:11</t>
  </si>
  <si>
    <t>97:02</t>
  </si>
  <si>
    <t>6:55</t>
  </si>
  <si>
    <t>5:15</t>
  </si>
  <si>
    <t>47:23</t>
  </si>
  <si>
    <t>27:36</t>
  </si>
  <si>
    <t>9:12</t>
  </si>
  <si>
    <t>101:36</t>
  </si>
  <si>
    <t>7:15</t>
  </si>
  <si>
    <t>273:39</t>
  </si>
  <si>
    <t>6:50</t>
  </si>
  <si>
    <t>246:52</t>
  </si>
  <si>
    <t>13:42</t>
  </si>
  <si>
    <t>1:23</t>
  </si>
  <si>
    <t>:02</t>
  </si>
  <si>
    <t>6:16</t>
  </si>
  <si>
    <t>2:58</t>
  </si>
  <si>
    <t>260:21</t>
  </si>
  <si>
    <t>10:50</t>
  </si>
  <si>
    <t>301.16</t>
  </si>
  <si>
    <t>5:47</t>
  </si>
  <si>
    <t xml:space="preserve"> </t>
  </si>
  <si>
    <t xml:space="preserve">                                                                </t>
  </si>
  <si>
    <t>Customers</t>
  </si>
  <si>
    <t>Acct # for voice or bundle, res+bus</t>
  </si>
  <si>
    <r>
      <t>Adjusted
Out of Service Report</t>
    </r>
    <r>
      <rPr>
        <sz val="10"/>
        <rFont val="Arial"/>
        <family val="2"/>
      </rPr>
      <t xml:space="preserve">
Min. standard = 90% within 24 hrs</t>
    </r>
  </si>
  <si>
    <r>
      <t>Unadjusted
Out of Service Report</t>
    </r>
    <r>
      <rPr>
        <sz val="10"/>
        <rFont val="Arial"/>
        <family val="2"/>
      </rPr>
      <t xml:space="preserve">
</t>
    </r>
  </si>
  <si>
    <t>Total # of unadjusted outage report tickets</t>
  </si>
  <si>
    <t>Avg. unadjusted outage duration  (hh:mm)</t>
  </si>
  <si>
    <t>Refunds</t>
  </si>
  <si>
    <t>Number of customers who received refunds</t>
  </si>
  <si>
    <t>Monthly amount of refunds</t>
  </si>
  <si>
    <t>0</t>
  </si>
  <si>
    <r>
      <t xml:space="preserve">Answer Time </t>
    </r>
    <r>
      <rPr>
        <sz val="8"/>
        <rFont val="Arial"/>
        <family val="2"/>
      </rPr>
      <t xml:space="preserve">(Trouble Reports "TR", Billing &amp; Non-Billing) Min. standard = 80% of calls </t>
    </r>
    <r>
      <rPr>
        <b/>
        <sz val="8"/>
        <rFont val="Arial"/>
        <family val="2"/>
      </rPr>
      <t xml:space="preserve">≤ </t>
    </r>
    <r>
      <rPr>
        <sz val="8"/>
        <rFont val="Arial"/>
        <family val="2"/>
      </rPr>
      <t xml:space="preserve">60 seconds to reach live agent (w/ a menu option to reach live agent)
</t>
    </r>
  </si>
  <si>
    <t>Date Revised: 09/15/15 (Added new rows to reflect requirements of G.O. 133-D)</t>
  </si>
  <si>
    <r>
      <t xml:space="preserve">Total # of all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</si>
  <si>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t>Date filed
(12/16/16)</t>
  </si>
  <si>
    <t>California Public Utilities Commission
Service Quality Standards Reporting
General Order No. 133-D</t>
  </si>
  <si>
    <t>Indicate if catastrophic event is in month</t>
  </si>
  <si>
    <t>No</t>
  </si>
  <si>
    <t>870:44</t>
  </si>
  <si>
    <t>595:04</t>
  </si>
  <si>
    <t>13:31</t>
  </si>
  <si>
    <t>323:15</t>
  </si>
  <si>
    <t>8:58</t>
  </si>
  <si>
    <t>423:28</t>
  </si>
  <si>
    <t>16:17</t>
  </si>
  <si>
    <t>205:45</t>
  </si>
  <si>
    <t>22:51</t>
  </si>
  <si>
    <t>78:13</t>
  </si>
  <si>
    <t>19:33</t>
  </si>
  <si>
    <t>232:33</t>
  </si>
  <si>
    <t>11:37</t>
  </si>
  <si>
    <t>61:31</t>
  </si>
  <si>
    <t>12:18</t>
  </si>
  <si>
    <t>85:44</t>
  </si>
  <si>
    <t>7:47</t>
  </si>
  <si>
    <t>31:48</t>
  </si>
  <si>
    <t>3:58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</si>
</sst>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9" fontId="12" fillId="0" borderId="0" applyFont="0" applyFill="0" applyBorder="0" applyAlignment="0" applyProtection="0">
      <alignment vertical="top"/>
    </xf>
  </cellStyleXfs>
  <cellXfs count="14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2" borderId="7" xfId="0" applyFont="1" applyFill="1" applyBorder="1"/>
    <xf numFmtId="0" fontId="3" fillId="2" borderId="3" xfId="0" applyFont="1" applyFill="1" applyBorder="1"/>
    <xf numFmtId="0" fontId="3" fillId="0" borderId="7" xfId="0" applyFont="1" applyBorder="1"/>
    <xf numFmtId="0" fontId="3" fillId="0" borderId="2" xfId="0" applyFont="1" applyBorder="1"/>
    <xf numFmtId="0" fontId="3" fillId="2" borderId="8" xfId="0" applyFont="1" applyFill="1" applyBorder="1"/>
    <xf numFmtId="0" fontId="3" fillId="2" borderId="2" xfId="0" applyFont="1" applyFill="1" applyBorder="1"/>
    <xf numFmtId="0" fontId="3" fillId="0" borderId="8" xfId="0" applyFont="1" applyBorder="1"/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9" xfId="0" applyFont="1" applyBorder="1"/>
    <xf numFmtId="0" fontId="3" fillId="2" borderId="0" xfId="0" applyFont="1" applyFill="1" applyBorder="1"/>
    <xf numFmtId="0" fontId="3" fillId="0" borderId="0" xfId="0" applyFont="1" applyFill="1" applyBorder="1" applyAlignment="1"/>
    <xf numFmtId="2" fontId="3" fillId="2" borderId="5" xfId="0" applyNumberFormat="1" applyFont="1" applyFill="1" applyBorder="1"/>
    <xf numFmtId="2" fontId="3" fillId="2" borderId="6" xfId="0" applyNumberFormat="1" applyFont="1" applyFill="1" applyBorder="1"/>
    <xf numFmtId="49" fontId="3" fillId="0" borderId="5" xfId="0" applyNumberFormat="1" applyFont="1" applyFill="1" applyBorder="1" applyAlignment="1">
      <alignment horizontal="right"/>
    </xf>
    <xf numFmtId="2" fontId="3" fillId="0" borderId="5" xfId="0" applyNumberFormat="1" applyFont="1" applyBorder="1"/>
    <xf numFmtId="2" fontId="3" fillId="0" borderId="6" xfId="0" applyNumberFormat="1" applyFont="1" applyBorder="1"/>
    <xf numFmtId="2" fontId="3" fillId="2" borderId="4" xfId="0" applyNumberFormat="1" applyFont="1" applyFill="1" applyBorder="1"/>
    <xf numFmtId="0" fontId="3" fillId="2" borderId="9" xfId="2" applyFont="1" applyFill="1" applyBorder="1"/>
    <xf numFmtId="49" fontId="3" fillId="2" borderId="5" xfId="2" applyNumberFormat="1" applyFont="1" applyFill="1" applyBorder="1" applyAlignment="1">
      <alignment horizontal="right"/>
    </xf>
    <xf numFmtId="0" fontId="3" fillId="2" borderId="5" xfId="2" applyFont="1" applyFill="1" applyBorder="1"/>
    <xf numFmtId="49" fontId="3" fillId="2" borderId="10" xfId="2" applyNumberFormat="1" applyFont="1" applyFill="1" applyBorder="1" applyAlignment="1">
      <alignment horizontal="right"/>
    </xf>
    <xf numFmtId="49" fontId="3" fillId="2" borderId="10" xfId="2" quotePrefix="1" applyNumberFormat="1" applyFont="1" applyFill="1" applyBorder="1" applyAlignment="1">
      <alignment horizontal="right"/>
    </xf>
    <xf numFmtId="49" fontId="3" fillId="2" borderId="7" xfId="2" applyNumberFormat="1" applyFont="1" applyFill="1" applyBorder="1" applyAlignment="1">
      <alignment horizontal="right"/>
    </xf>
    <xf numFmtId="2" fontId="3" fillId="0" borderId="5" xfId="0" applyNumberFormat="1" applyFont="1" applyFill="1" applyBorder="1"/>
    <xf numFmtId="49" fontId="3" fillId="0" borderId="3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center"/>
    </xf>
    <xf numFmtId="1" fontId="3" fillId="2" borderId="5" xfId="0" applyNumberFormat="1" applyFont="1" applyFill="1" applyBorder="1"/>
    <xf numFmtId="2" fontId="3" fillId="2" borderId="5" xfId="2" applyNumberFormat="1" applyFont="1" applyFill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2" applyFont="1" applyFill="1" applyBorder="1" applyAlignment="1">
      <alignment horizontal="right"/>
    </xf>
    <xf numFmtId="0" fontId="3" fillId="0" borderId="2" xfId="2" applyFont="1" applyBorder="1" applyAlignment="1">
      <alignment horizontal="right"/>
    </xf>
    <xf numFmtId="0" fontId="3" fillId="2" borderId="10" xfId="0" applyFont="1" applyFill="1" applyBorder="1"/>
    <xf numFmtId="1" fontId="3" fillId="2" borderId="10" xfId="0" applyNumberFormat="1" applyFont="1" applyFill="1" applyBorder="1"/>
    <xf numFmtId="164" fontId="3" fillId="0" borderId="5" xfId="0" applyNumberFormat="1" applyFont="1" applyBorder="1"/>
    <xf numFmtId="2" fontId="3" fillId="0" borderId="3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/>
    <xf numFmtId="1" fontId="3" fillId="0" borderId="5" xfId="0" applyNumberFormat="1" applyFont="1" applyFill="1" applyBorder="1"/>
    <xf numFmtId="2" fontId="3" fillId="2" borderId="9" xfId="2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/>
    <xf numFmtId="1" fontId="3" fillId="2" borderId="6" xfId="0" applyNumberFormat="1" applyFont="1" applyFill="1" applyBorder="1"/>
    <xf numFmtId="49" fontId="3" fillId="0" borderId="5" xfId="0" applyNumberFormat="1" applyFont="1" applyBorder="1" applyAlignment="1">
      <alignment horizontal="right"/>
    </xf>
    <xf numFmtId="0" fontId="3" fillId="0" borderId="6" xfId="0" applyFont="1" applyFill="1" applyBorder="1" applyAlignment="1"/>
    <xf numFmtId="0" fontId="6" fillId="0" borderId="0" xfId="0" applyFont="1" applyFill="1"/>
    <xf numFmtId="0" fontId="6" fillId="0" borderId="6" xfId="0" applyFont="1" applyFill="1" applyBorder="1" applyAlignment="1"/>
    <xf numFmtId="0" fontId="6" fillId="0" borderId="10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5" fillId="0" borderId="11" xfId="0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14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/>
    <xf numFmtId="0" fontId="3" fillId="0" borderId="16" xfId="0" applyFont="1" applyBorder="1" applyAlignment="1"/>
    <xf numFmtId="0" fontId="3" fillId="0" borderId="13" xfId="0" applyFont="1" applyBorder="1" applyAlignment="1"/>
    <xf numFmtId="0" fontId="3" fillId="0" borderId="7" xfId="0" applyFont="1" applyBorder="1" applyAlignment="1"/>
    <xf numFmtId="0" fontId="3" fillId="0" borderId="15" xfId="0" applyFont="1" applyBorder="1" applyAlignment="1"/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8" fillId="0" borderId="1" xfId="1" applyFont="1" applyBorder="1" applyAlignment="1" applyProtection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1" xfId="0" applyFont="1" applyFill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6" fillId="0" borderId="4" xfId="0" applyFont="1" applyBorder="1" applyAlignment="1"/>
    <xf numFmtId="0" fontId="3" fillId="0" borderId="10" xfId="0" applyFont="1" applyBorder="1" applyAlignme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9">
    <cellStyle name="Hyperlink" xfId="1" builtinId="8"/>
    <cellStyle name="Normal" xfId="0" builtinId="0"/>
    <cellStyle name="Normal 2" xfId="2"/>
    <cellStyle name="Normal 2 2" xfId="7"/>
    <cellStyle name="Normal 3" xfId="4"/>
    <cellStyle name="Normal 4" xfId="6"/>
    <cellStyle name="Percent 2" xfId="3"/>
    <cellStyle name="Percent 2 2" xfId="8"/>
    <cellStyle name="Percent 3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971550</xdr:rowOff>
        </xdr:from>
        <xdr:to>
          <xdr:col>3</xdr:col>
          <xdr:colOff>685800</xdr:colOff>
          <xdr:row>1</xdr:row>
          <xdr:rowOff>66675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0</xdr:row>
          <xdr:rowOff>952500</xdr:rowOff>
        </xdr:from>
        <xdr:to>
          <xdr:col>3</xdr:col>
          <xdr:colOff>1114425</xdr:colOff>
          <xdr:row>1</xdr:row>
          <xdr:rowOff>85725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0</xdr:row>
          <xdr:rowOff>962025</xdr:rowOff>
        </xdr:from>
        <xdr:to>
          <xdr:col>3</xdr:col>
          <xdr:colOff>57150</xdr:colOff>
          <xdr:row>1</xdr:row>
          <xdr:rowOff>85725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981075</xdr:rowOff>
        </xdr:from>
        <xdr:to>
          <xdr:col>3</xdr:col>
          <xdr:colOff>685800</xdr:colOff>
          <xdr:row>1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0</xdr:row>
          <xdr:rowOff>962025</xdr:rowOff>
        </xdr:from>
        <xdr:to>
          <xdr:col>3</xdr:col>
          <xdr:colOff>1114425</xdr:colOff>
          <xdr:row>1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0</xdr:row>
          <xdr:rowOff>962025</xdr:rowOff>
        </xdr:from>
        <xdr:to>
          <xdr:col>3</xdr:col>
          <xdr:colOff>57150</xdr:colOff>
          <xdr:row>1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981075</xdr:rowOff>
        </xdr:from>
        <xdr:to>
          <xdr:col>3</xdr:col>
          <xdr:colOff>685800</xdr:colOff>
          <xdr:row>1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0</xdr:row>
          <xdr:rowOff>962025</xdr:rowOff>
        </xdr:from>
        <xdr:to>
          <xdr:col>3</xdr:col>
          <xdr:colOff>1114425</xdr:colOff>
          <xdr:row>1</xdr:row>
          <xdr:rowOff>85725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0</xdr:row>
          <xdr:rowOff>962025</xdr:rowOff>
        </xdr:from>
        <xdr:to>
          <xdr:col>3</xdr:col>
          <xdr:colOff>57150</xdr:colOff>
          <xdr:row>1</xdr:row>
          <xdr:rowOff>85725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981075</xdr:rowOff>
        </xdr:from>
        <xdr:to>
          <xdr:col>3</xdr:col>
          <xdr:colOff>685800</xdr:colOff>
          <xdr:row>1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0</xdr:row>
          <xdr:rowOff>962025</xdr:rowOff>
        </xdr:from>
        <xdr:to>
          <xdr:col>3</xdr:col>
          <xdr:colOff>1114425</xdr:colOff>
          <xdr:row>1</xdr:row>
          <xdr:rowOff>85725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0</xdr:row>
          <xdr:rowOff>962025</xdr:rowOff>
        </xdr:from>
        <xdr:to>
          <xdr:col>3</xdr:col>
          <xdr:colOff>57150</xdr:colOff>
          <xdr:row>1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981075</xdr:rowOff>
        </xdr:from>
        <xdr:to>
          <xdr:col>3</xdr:col>
          <xdr:colOff>685800</xdr:colOff>
          <xdr:row>1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0</xdr:row>
          <xdr:rowOff>962025</xdr:rowOff>
        </xdr:from>
        <xdr:to>
          <xdr:col>3</xdr:col>
          <xdr:colOff>1114425</xdr:colOff>
          <xdr:row>1</xdr:row>
          <xdr:rowOff>85725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0</xdr:row>
          <xdr:rowOff>962025</xdr:rowOff>
        </xdr:from>
        <xdr:to>
          <xdr:col>3</xdr:col>
          <xdr:colOff>57150</xdr:colOff>
          <xdr:row>1</xdr:row>
          <xdr:rowOff>85725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</xdr:row>
          <xdr:rowOff>114300</xdr:rowOff>
        </xdr:from>
        <xdr:to>
          <xdr:col>3</xdr:col>
          <xdr:colOff>1857375</xdr:colOff>
          <xdr:row>4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2</xdr:row>
          <xdr:rowOff>85725</xdr:rowOff>
        </xdr:from>
        <xdr:to>
          <xdr:col>3</xdr:col>
          <xdr:colOff>2457450</xdr:colOff>
          <xdr:row>4</xdr:row>
          <xdr:rowOff>66675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95250</xdr:rowOff>
        </xdr:from>
        <xdr:to>
          <xdr:col>3</xdr:col>
          <xdr:colOff>962025</xdr:colOff>
          <xdr:row>4</xdr:row>
          <xdr:rowOff>66675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10" Type="http://schemas.openxmlformats.org/officeDocument/2006/relationships/ctrlProp" Target="../ctrlProps/ctrlProp3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printerSettings" Target="../printerSettings/printerSettings7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8.bin"/><Relationship Id="rId10" Type="http://schemas.openxmlformats.org/officeDocument/2006/relationships/ctrlProp" Target="../ctrlProps/ctrlProp6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printerSettings" Target="../printerSettings/printerSettings11.bin"/><Relationship Id="rId7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2.bin"/><Relationship Id="rId10" Type="http://schemas.openxmlformats.org/officeDocument/2006/relationships/ctrlProp" Target="../ctrlProps/ctrlProp9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printerSettings" Target="../printerSettings/printerSettings15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16.bin"/><Relationship Id="rId10" Type="http://schemas.openxmlformats.org/officeDocument/2006/relationships/ctrlProp" Target="../ctrlProps/ctrlProp12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9.bin"/><Relationship Id="rId7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0.bin"/><Relationship Id="rId10" Type="http://schemas.openxmlformats.org/officeDocument/2006/relationships/ctrlProp" Target="../ctrlProps/ctrlProp15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printerSettings" Target="../printerSettings/printerSettings23.bin"/><Relationship Id="rId7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4.bin"/><Relationship Id="rId10" Type="http://schemas.openxmlformats.org/officeDocument/2006/relationships/ctrlProp" Target="../ctrlProps/ctrlProp18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tabSelected="1" view="pageBreakPreview" topLeftCell="C10" zoomScale="85" zoomScaleNormal="100" zoomScaleSheetLayoutView="85" workbookViewId="0">
      <selection activeCell="J43" sqref="J43"/>
    </sheetView>
  </sheetViews>
  <sheetFormatPr defaultRowHeight="12.75" x14ac:dyDescent="0.2"/>
  <cols>
    <col min="1" max="1" width="2.7109375" style="60" customWidth="1"/>
    <col min="2" max="2" width="4.5703125" style="60" customWidth="1"/>
    <col min="3" max="3" width="26" style="60" customWidth="1"/>
    <col min="4" max="4" width="38.7109375" style="60" customWidth="1"/>
    <col min="5" max="7" width="10.7109375" style="60" customWidth="1"/>
    <col min="8" max="16" width="9.7109375" style="60" customWidth="1"/>
    <col min="17" max="16384" width="9.140625" style="60"/>
  </cols>
  <sheetData>
    <row r="1" spans="2:16" ht="86.25" customHeight="1" x14ac:dyDescent="0.2">
      <c r="C1" s="114" t="s">
        <v>174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6" s="1" customFormat="1" ht="13.5" thickBot="1" x14ac:dyDescent="0.25">
      <c r="B2" s="1" t="s">
        <v>34</v>
      </c>
      <c r="D2" s="130" t="s">
        <v>47</v>
      </c>
      <c r="E2" s="130"/>
      <c r="I2" s="2" t="s">
        <v>30</v>
      </c>
      <c r="J2" s="6" t="s">
        <v>48</v>
      </c>
      <c r="M2" s="1" t="s">
        <v>35</v>
      </c>
      <c r="N2" s="4"/>
      <c r="O2" s="61">
        <v>2016</v>
      </c>
    </row>
    <row r="3" spans="2:16" x14ac:dyDescent="0.2">
      <c r="B3" s="1"/>
      <c r="H3" s="60" t="s">
        <v>159</v>
      </c>
      <c r="I3" s="1"/>
      <c r="J3" s="1"/>
      <c r="K3" s="1"/>
      <c r="L3" s="1"/>
      <c r="M3" s="1"/>
      <c r="N3" s="1"/>
    </row>
    <row r="4" spans="2:16" s="1" customFormat="1" ht="13.5" thickBot="1" x14ac:dyDescent="0.25">
      <c r="B4" s="1" t="s">
        <v>36</v>
      </c>
      <c r="D4" s="5"/>
      <c r="E4" s="5"/>
      <c r="I4" s="2" t="s">
        <v>37</v>
      </c>
      <c r="J4" s="4"/>
      <c r="L4" s="6" t="s">
        <v>55</v>
      </c>
      <c r="M4" s="6"/>
      <c r="N4" s="6"/>
      <c r="O4" s="3"/>
    </row>
    <row r="5" spans="2:16" x14ac:dyDescent="0.2">
      <c r="B5" s="1"/>
      <c r="C5" s="1"/>
      <c r="D5" s="1"/>
      <c r="E5" s="1"/>
    </row>
    <row r="7" spans="2:16" ht="12.75" customHeight="1" x14ac:dyDescent="0.2">
      <c r="B7" s="77" t="s">
        <v>0</v>
      </c>
      <c r="C7" s="78"/>
      <c r="D7" s="79"/>
      <c r="E7" s="116" t="s">
        <v>88</v>
      </c>
      <c r="F7" s="117"/>
      <c r="G7" s="118"/>
      <c r="H7" s="86" t="s">
        <v>89</v>
      </c>
      <c r="I7" s="87"/>
      <c r="J7" s="88"/>
      <c r="K7" s="116" t="s">
        <v>173</v>
      </c>
      <c r="L7" s="117"/>
      <c r="M7" s="118"/>
      <c r="N7" s="86" t="s">
        <v>90</v>
      </c>
      <c r="O7" s="87"/>
      <c r="P7" s="88"/>
    </row>
    <row r="8" spans="2:16" ht="12.75" customHeight="1" x14ac:dyDescent="0.2">
      <c r="B8" s="80"/>
      <c r="C8" s="81"/>
      <c r="D8" s="82"/>
      <c r="E8" s="119"/>
      <c r="F8" s="120"/>
      <c r="G8" s="121"/>
      <c r="H8" s="89"/>
      <c r="I8" s="90"/>
      <c r="J8" s="91"/>
      <c r="K8" s="119"/>
      <c r="L8" s="120"/>
      <c r="M8" s="121"/>
      <c r="N8" s="89"/>
      <c r="O8" s="90"/>
      <c r="P8" s="91"/>
    </row>
    <row r="9" spans="2:16" ht="12.75" customHeight="1" x14ac:dyDescent="0.2">
      <c r="B9" s="80"/>
      <c r="C9" s="81"/>
      <c r="D9" s="82"/>
      <c r="E9" s="127" t="s">
        <v>1</v>
      </c>
      <c r="F9" s="128"/>
      <c r="G9" s="129"/>
      <c r="H9" s="124" t="s">
        <v>2</v>
      </c>
      <c r="I9" s="125"/>
      <c r="J9" s="126"/>
      <c r="K9" s="127" t="s">
        <v>3</v>
      </c>
      <c r="L9" s="128"/>
      <c r="M9" s="129"/>
      <c r="N9" s="124" t="s">
        <v>4</v>
      </c>
      <c r="O9" s="125"/>
      <c r="P9" s="126"/>
    </row>
    <row r="10" spans="2:16" s="12" customFormat="1" ht="12.75" customHeight="1" x14ac:dyDescent="0.2">
      <c r="B10" s="83"/>
      <c r="C10" s="84"/>
      <c r="D10" s="85"/>
      <c r="E10" s="7" t="s">
        <v>5</v>
      </c>
      <c r="F10" s="7" t="s">
        <v>6</v>
      </c>
      <c r="G10" s="8" t="s">
        <v>7</v>
      </c>
      <c r="H10" s="9" t="s">
        <v>8</v>
      </c>
      <c r="I10" s="10" t="s">
        <v>9</v>
      </c>
      <c r="J10" s="9" t="s">
        <v>10</v>
      </c>
      <c r="K10" s="44" t="s">
        <v>11</v>
      </c>
      <c r="L10" s="44" t="s">
        <v>12</v>
      </c>
      <c r="M10" s="44" t="s">
        <v>13</v>
      </c>
      <c r="N10" s="9" t="s">
        <v>14</v>
      </c>
      <c r="O10" s="10" t="s">
        <v>15</v>
      </c>
      <c r="P10" s="9" t="s">
        <v>16</v>
      </c>
    </row>
    <row r="11" spans="2:16" ht="12.75" customHeight="1" x14ac:dyDescent="0.2">
      <c r="B11" s="99" t="s">
        <v>41</v>
      </c>
      <c r="C11" s="79"/>
      <c r="D11" s="13" t="s">
        <v>24</v>
      </c>
      <c r="E11" s="35">
        <v>192.33</v>
      </c>
      <c r="F11" s="30">
        <v>84.62</v>
      </c>
      <c r="G11" s="31">
        <v>110.27</v>
      </c>
      <c r="H11" s="16">
        <v>147.52000000000001</v>
      </c>
      <c r="I11" s="33">
        <v>149.75</v>
      </c>
      <c r="J11" s="33">
        <v>148.69999999999999</v>
      </c>
      <c r="K11" s="46">
        <v>60.2</v>
      </c>
      <c r="L11" s="38">
        <v>57.73</v>
      </c>
      <c r="M11" s="38">
        <v>69.95</v>
      </c>
      <c r="N11" s="33"/>
      <c r="O11" s="34"/>
      <c r="P11" s="33"/>
    </row>
    <row r="12" spans="2:16" x14ac:dyDescent="0.2">
      <c r="B12" s="80"/>
      <c r="C12" s="82"/>
      <c r="D12" s="16" t="s">
        <v>25</v>
      </c>
      <c r="E12" s="15">
        <v>198</v>
      </c>
      <c r="F12" s="14">
        <v>79</v>
      </c>
      <c r="G12" s="15">
        <v>82</v>
      </c>
      <c r="H12" s="16">
        <v>107</v>
      </c>
      <c r="I12" s="16">
        <v>120</v>
      </c>
      <c r="J12" s="16">
        <v>105</v>
      </c>
      <c r="K12" s="38">
        <v>71</v>
      </c>
      <c r="L12" s="38">
        <v>111</v>
      </c>
      <c r="M12" s="38">
        <v>104</v>
      </c>
      <c r="N12" s="16"/>
      <c r="O12" s="17"/>
      <c r="P12" s="16"/>
    </row>
    <row r="13" spans="2:16" x14ac:dyDescent="0.2">
      <c r="B13" s="83"/>
      <c r="C13" s="85"/>
      <c r="D13" s="13" t="s">
        <v>26</v>
      </c>
      <c r="E13" s="30">
        <f>E11/E12</f>
        <v>0.97136363636363643</v>
      </c>
      <c r="F13" s="30">
        <f>F11/F12</f>
        <v>1.0711392405063291</v>
      </c>
      <c r="G13" s="30">
        <f>G11/G12</f>
        <v>1.3447560975609756</v>
      </c>
      <c r="H13" s="33">
        <f>H11/H12</f>
        <v>1.3786915887850468</v>
      </c>
      <c r="I13" s="33">
        <f t="shared" ref="I13:J13" si="0">I11/I12</f>
        <v>1.2479166666666666</v>
      </c>
      <c r="J13" s="33">
        <f t="shared" si="0"/>
        <v>1.416190476190476</v>
      </c>
      <c r="K13" s="38">
        <v>0.85</v>
      </c>
      <c r="L13" s="38">
        <v>0.52</v>
      </c>
      <c r="M13" s="46">
        <v>0.67</v>
      </c>
      <c r="N13" s="16"/>
      <c r="O13" s="16"/>
      <c r="P13" s="13"/>
    </row>
    <row r="14" spans="2:16" ht="12.75" customHeight="1" x14ac:dyDescent="0.2">
      <c r="B14" s="99" t="s">
        <v>42</v>
      </c>
      <c r="C14" s="79"/>
      <c r="D14" s="21" t="s">
        <v>122</v>
      </c>
      <c r="E14" s="22">
        <v>281</v>
      </c>
      <c r="F14" s="23">
        <v>148</v>
      </c>
      <c r="G14" s="15">
        <v>176</v>
      </c>
      <c r="H14" s="16">
        <v>197</v>
      </c>
      <c r="I14" s="16">
        <v>219</v>
      </c>
      <c r="J14" s="21">
        <v>222</v>
      </c>
      <c r="K14" s="38">
        <v>157</v>
      </c>
      <c r="L14" s="38">
        <v>221</v>
      </c>
      <c r="M14" s="38">
        <v>210</v>
      </c>
      <c r="N14" s="21"/>
      <c r="O14" s="24"/>
      <c r="P14" s="21"/>
    </row>
    <row r="15" spans="2:16" ht="15" customHeight="1" x14ac:dyDescent="0.2">
      <c r="B15" s="80"/>
      <c r="C15" s="82"/>
      <c r="D15" s="25" t="s">
        <v>27</v>
      </c>
      <c r="E15" s="15">
        <v>281</v>
      </c>
      <c r="F15" s="14">
        <v>148</v>
      </c>
      <c r="G15" s="15">
        <v>176</v>
      </c>
      <c r="H15" s="16">
        <v>193</v>
      </c>
      <c r="I15" s="16">
        <v>217</v>
      </c>
      <c r="J15" s="16">
        <v>218</v>
      </c>
      <c r="K15" s="38">
        <v>155</v>
      </c>
      <c r="L15" s="38">
        <v>219</v>
      </c>
      <c r="M15" s="38">
        <v>210</v>
      </c>
      <c r="N15" s="16"/>
      <c r="O15" s="17"/>
      <c r="P15" s="16"/>
    </row>
    <row r="16" spans="2:16" ht="13.5" customHeight="1" x14ac:dyDescent="0.2">
      <c r="B16" s="80"/>
      <c r="C16" s="82"/>
      <c r="D16" s="25" t="s">
        <v>28</v>
      </c>
      <c r="E16" s="14">
        <f t="shared" ref="E16:L16" si="1">E14-E15</f>
        <v>0</v>
      </c>
      <c r="F16" s="14">
        <f t="shared" si="1"/>
        <v>0</v>
      </c>
      <c r="G16" s="14">
        <f t="shared" si="1"/>
        <v>0</v>
      </c>
      <c r="H16" s="16">
        <f t="shared" si="1"/>
        <v>4</v>
      </c>
      <c r="I16" s="16">
        <f t="shared" si="1"/>
        <v>2</v>
      </c>
      <c r="J16" s="16">
        <f t="shared" si="1"/>
        <v>4</v>
      </c>
      <c r="K16" s="14">
        <f t="shared" si="1"/>
        <v>2</v>
      </c>
      <c r="L16" s="14">
        <f t="shared" si="1"/>
        <v>2</v>
      </c>
      <c r="M16" s="14">
        <v>0</v>
      </c>
      <c r="N16" s="16"/>
      <c r="O16" s="16"/>
      <c r="P16" s="16"/>
    </row>
    <row r="17" spans="2:16" x14ac:dyDescent="0.2">
      <c r="B17" s="83"/>
      <c r="C17" s="85"/>
      <c r="D17" s="13" t="s">
        <v>17</v>
      </c>
      <c r="E17" s="45">
        <f t="shared" ref="E17:M17" si="2">E15/E14*100</f>
        <v>100</v>
      </c>
      <c r="F17" s="45">
        <f t="shared" si="2"/>
        <v>100</v>
      </c>
      <c r="G17" s="45">
        <f t="shared" si="2"/>
        <v>100</v>
      </c>
      <c r="H17" s="33">
        <f t="shared" si="2"/>
        <v>97.969543147208128</v>
      </c>
      <c r="I17" s="33">
        <f t="shared" si="2"/>
        <v>99.086757990867582</v>
      </c>
      <c r="J17" s="33">
        <f t="shared" si="2"/>
        <v>98.198198198198199</v>
      </c>
      <c r="K17" s="30">
        <f t="shared" si="2"/>
        <v>98.726114649681534</v>
      </c>
      <c r="L17" s="30">
        <f t="shared" si="2"/>
        <v>99.095022624434392</v>
      </c>
      <c r="M17" s="45">
        <f t="shared" si="2"/>
        <v>100</v>
      </c>
      <c r="N17" s="16"/>
      <c r="O17" s="34"/>
      <c r="P17" s="33"/>
    </row>
    <row r="18" spans="2:16" s="68" customFormat="1" x14ac:dyDescent="0.2">
      <c r="B18" s="122" t="s">
        <v>160</v>
      </c>
      <c r="C18" s="123"/>
      <c r="D18" s="13" t="s">
        <v>161</v>
      </c>
      <c r="E18" s="70"/>
      <c r="F18" s="45"/>
      <c r="G18" s="70"/>
      <c r="H18" s="33"/>
      <c r="I18" s="33"/>
      <c r="J18" s="33"/>
      <c r="K18" s="30"/>
      <c r="L18" s="45">
        <v>14501</v>
      </c>
      <c r="M18" s="45">
        <v>14473</v>
      </c>
      <c r="N18" s="16"/>
      <c r="O18" s="34"/>
      <c r="P18" s="33"/>
    </row>
    <row r="19" spans="2:16" x14ac:dyDescent="0.2">
      <c r="B19" s="122" t="s">
        <v>18</v>
      </c>
      <c r="C19" s="123"/>
      <c r="D19" s="16"/>
      <c r="E19" s="15"/>
      <c r="F19" s="14"/>
      <c r="G19" s="15"/>
      <c r="H19" s="16"/>
      <c r="I19" s="16"/>
      <c r="J19" s="16"/>
      <c r="K19" s="38"/>
      <c r="L19" s="38"/>
      <c r="M19" s="38"/>
      <c r="N19" s="16"/>
      <c r="O19" s="17"/>
      <c r="P19" s="16"/>
    </row>
    <row r="20" spans="2:16" x14ac:dyDescent="0.2">
      <c r="B20" s="100" t="s">
        <v>19</v>
      </c>
      <c r="C20" s="92" t="s">
        <v>43</v>
      </c>
      <c r="D20" s="21" t="s">
        <v>123</v>
      </c>
      <c r="E20" s="22">
        <v>17584</v>
      </c>
      <c r="F20" s="23">
        <v>17446</v>
      </c>
      <c r="G20" s="15">
        <v>17389</v>
      </c>
      <c r="H20" s="16">
        <v>17327</v>
      </c>
      <c r="I20" s="16">
        <v>17258</v>
      </c>
      <c r="J20" s="21">
        <v>17172</v>
      </c>
      <c r="K20" s="38">
        <v>17141</v>
      </c>
      <c r="L20" s="38">
        <v>17040</v>
      </c>
      <c r="M20" s="38">
        <v>16903</v>
      </c>
      <c r="N20" s="21"/>
      <c r="O20" s="52"/>
      <c r="P20" s="52"/>
    </row>
    <row r="21" spans="2:16" x14ac:dyDescent="0.2">
      <c r="B21" s="101"/>
      <c r="C21" s="93"/>
      <c r="D21" s="16" t="s">
        <v>124</v>
      </c>
      <c r="E21" s="49">
        <v>166</v>
      </c>
      <c r="F21" s="50">
        <v>105</v>
      </c>
      <c r="G21" s="49">
        <v>159</v>
      </c>
      <c r="H21" s="47">
        <v>131</v>
      </c>
      <c r="I21" s="47">
        <v>172</v>
      </c>
      <c r="J21" s="47">
        <v>141</v>
      </c>
      <c r="K21" s="51">
        <v>140</v>
      </c>
      <c r="L21" s="51">
        <v>128</v>
      </c>
      <c r="M21" s="51">
        <v>99</v>
      </c>
      <c r="N21" s="47"/>
      <c r="O21" s="48"/>
      <c r="P21" s="47"/>
    </row>
    <row r="22" spans="2:16" x14ac:dyDescent="0.2">
      <c r="B22" s="101"/>
      <c r="C22" s="94"/>
      <c r="D22" s="13" t="s">
        <v>38</v>
      </c>
      <c r="E22" s="28">
        <f t="shared" ref="E22" si="3">E21/E20*100</f>
        <v>0.94404003639672429</v>
      </c>
      <c r="F22" s="19">
        <f t="shared" ref="F22:M22" si="4">F21/F20*100</f>
        <v>0.60185715923420846</v>
      </c>
      <c r="G22" s="19">
        <f t="shared" si="4"/>
        <v>0.91437115417792847</v>
      </c>
      <c r="H22" s="42">
        <f>H21/H20*100</f>
        <v>0.75604547815547984</v>
      </c>
      <c r="I22" s="42">
        <f t="shared" si="4"/>
        <v>0.99663923977285884</v>
      </c>
      <c r="J22" s="42">
        <f t="shared" si="4"/>
        <v>0.82110412299091551</v>
      </c>
      <c r="K22" s="64">
        <f t="shared" si="4"/>
        <v>0.8167551484744181</v>
      </c>
      <c r="L22" s="64">
        <f t="shared" si="4"/>
        <v>0.75117370892018775</v>
      </c>
      <c r="M22" s="64">
        <f t="shared" si="4"/>
        <v>0.58569484706856767</v>
      </c>
      <c r="N22" s="33"/>
      <c r="O22" s="34"/>
      <c r="P22" s="33"/>
    </row>
    <row r="23" spans="2:16" ht="12.75" customHeight="1" x14ac:dyDescent="0.2">
      <c r="B23" s="101"/>
      <c r="C23" s="92" t="s">
        <v>29</v>
      </c>
      <c r="D23" s="21" t="s">
        <v>123</v>
      </c>
      <c r="E23" s="22"/>
      <c r="F23" s="23"/>
      <c r="G23" s="15"/>
      <c r="H23" s="16"/>
      <c r="I23" s="16"/>
      <c r="J23" s="21"/>
      <c r="K23" s="14"/>
      <c r="L23" s="14"/>
      <c r="M23" s="14"/>
      <c r="N23" s="21"/>
      <c r="O23" s="24"/>
      <c r="P23" s="21"/>
    </row>
    <row r="24" spans="2:16" x14ac:dyDescent="0.2">
      <c r="B24" s="101"/>
      <c r="C24" s="93"/>
      <c r="D24" s="16" t="s">
        <v>124</v>
      </c>
      <c r="E24" s="15"/>
      <c r="F24" s="14"/>
      <c r="G24" s="15"/>
      <c r="H24" s="16"/>
      <c r="I24" s="16"/>
      <c r="J24" s="16"/>
      <c r="K24" s="14"/>
      <c r="L24" s="14"/>
      <c r="M24" s="14"/>
      <c r="N24" s="16"/>
      <c r="O24" s="17"/>
      <c r="P24" s="16"/>
    </row>
    <row r="25" spans="2:16" x14ac:dyDescent="0.2">
      <c r="B25" s="101"/>
      <c r="C25" s="94"/>
      <c r="D25" s="13" t="s">
        <v>38</v>
      </c>
      <c r="E25" s="18"/>
      <c r="F25" s="19"/>
      <c r="G25" s="15"/>
      <c r="H25" s="16"/>
      <c r="I25" s="16"/>
      <c r="J25" s="13"/>
      <c r="K25" s="14"/>
      <c r="L25" s="14"/>
      <c r="M25" s="14"/>
      <c r="N25" s="13"/>
      <c r="O25" s="20"/>
      <c r="P25" s="13"/>
    </row>
    <row r="26" spans="2:16" ht="12.75" customHeight="1" x14ac:dyDescent="0.2">
      <c r="B26" s="101"/>
      <c r="C26" s="92" t="s">
        <v>44</v>
      </c>
      <c r="D26" s="21" t="s">
        <v>123</v>
      </c>
      <c r="E26" s="22"/>
      <c r="F26" s="23"/>
      <c r="G26" s="15"/>
      <c r="H26" s="16"/>
      <c r="I26" s="16"/>
      <c r="J26" s="21"/>
      <c r="K26" s="14"/>
      <c r="L26" s="14"/>
      <c r="M26" s="14"/>
      <c r="N26" s="21"/>
      <c r="O26" s="24"/>
      <c r="P26" s="21"/>
    </row>
    <row r="27" spans="2:16" x14ac:dyDescent="0.2">
      <c r="B27" s="101"/>
      <c r="C27" s="93"/>
      <c r="D27" s="16" t="s">
        <v>124</v>
      </c>
      <c r="E27" s="15"/>
      <c r="F27" s="14"/>
      <c r="G27" s="15"/>
      <c r="H27" s="16"/>
      <c r="I27" s="16"/>
      <c r="J27" s="16"/>
      <c r="K27" s="14"/>
      <c r="L27" s="14"/>
      <c r="M27" s="14"/>
      <c r="N27" s="16"/>
      <c r="O27" s="17"/>
      <c r="P27" s="16"/>
    </row>
    <row r="28" spans="2:16" x14ac:dyDescent="0.2">
      <c r="B28" s="102"/>
      <c r="C28" s="94"/>
      <c r="D28" s="13" t="s">
        <v>38</v>
      </c>
      <c r="E28" s="18"/>
      <c r="F28" s="19"/>
      <c r="G28" s="15"/>
      <c r="H28" s="16"/>
      <c r="I28" s="16"/>
      <c r="J28" s="13"/>
      <c r="K28" s="14"/>
      <c r="L28" s="14"/>
      <c r="M28" s="14"/>
      <c r="N28" s="13"/>
      <c r="O28" s="20"/>
      <c r="P28" s="13"/>
    </row>
    <row r="29" spans="2:16" s="68" customFormat="1" x14ac:dyDescent="0.2">
      <c r="B29" s="103" t="s">
        <v>162</v>
      </c>
      <c r="C29" s="79"/>
      <c r="D29" s="26" t="s">
        <v>125</v>
      </c>
      <c r="E29" s="15">
        <v>44</v>
      </c>
      <c r="F29" s="14">
        <v>15</v>
      </c>
      <c r="G29" s="14">
        <v>25</v>
      </c>
      <c r="H29" s="16">
        <v>27</v>
      </c>
      <c r="I29" s="16">
        <v>21</v>
      </c>
      <c r="J29" s="16">
        <v>12</v>
      </c>
      <c r="K29" s="38">
        <v>40</v>
      </c>
      <c r="L29" s="38">
        <v>52</v>
      </c>
      <c r="M29" s="38">
        <v>24</v>
      </c>
      <c r="N29" s="16"/>
      <c r="O29" s="47"/>
      <c r="P29" s="47"/>
    </row>
    <row r="30" spans="2:16" s="68" customFormat="1" x14ac:dyDescent="0.2">
      <c r="B30" s="80"/>
      <c r="C30" s="82"/>
      <c r="D30" s="16" t="s">
        <v>126</v>
      </c>
      <c r="E30" s="18">
        <v>44</v>
      </c>
      <c r="F30" s="19">
        <v>15</v>
      </c>
      <c r="G30" s="19">
        <v>24</v>
      </c>
      <c r="H30" s="16">
        <v>27</v>
      </c>
      <c r="I30" s="16">
        <v>20</v>
      </c>
      <c r="J30" s="16">
        <v>12</v>
      </c>
      <c r="K30" s="38">
        <v>39</v>
      </c>
      <c r="L30" s="38">
        <v>51</v>
      </c>
      <c r="M30" s="38">
        <v>22</v>
      </c>
      <c r="N30" s="16"/>
      <c r="O30" s="47"/>
      <c r="P30" s="47"/>
    </row>
    <row r="31" spans="2:16" s="68" customFormat="1" x14ac:dyDescent="0.2">
      <c r="B31" s="80"/>
      <c r="C31" s="82"/>
      <c r="D31" s="27" t="s">
        <v>127</v>
      </c>
      <c r="E31" s="28">
        <f t="shared" ref="E31:F31" si="5">E30/E29*100</f>
        <v>100</v>
      </c>
      <c r="F31" s="19">
        <f t="shared" si="5"/>
        <v>100</v>
      </c>
      <c r="G31" s="19">
        <v>96</v>
      </c>
      <c r="H31" s="63">
        <f t="shared" ref="H31:M31" si="6">H30/H29*100</f>
        <v>100</v>
      </c>
      <c r="I31" s="42">
        <f t="shared" si="6"/>
        <v>95.238095238095227</v>
      </c>
      <c r="J31" s="63">
        <f t="shared" si="6"/>
        <v>100</v>
      </c>
      <c r="K31" s="64">
        <f t="shared" si="6"/>
        <v>97.5</v>
      </c>
      <c r="L31" s="64">
        <f t="shared" si="6"/>
        <v>98.076923076923066</v>
      </c>
      <c r="M31" s="64">
        <f t="shared" si="6"/>
        <v>91.666666666666657</v>
      </c>
      <c r="N31" s="42"/>
      <c r="O31" s="42"/>
      <c r="P31" s="42"/>
    </row>
    <row r="32" spans="2:16" s="68" customFormat="1" x14ac:dyDescent="0.2">
      <c r="B32" s="80"/>
      <c r="C32" s="82"/>
      <c r="D32" s="16" t="s">
        <v>39</v>
      </c>
      <c r="E32" s="37" t="s">
        <v>70</v>
      </c>
      <c r="F32" s="37" t="s">
        <v>78</v>
      </c>
      <c r="G32" s="37" t="s">
        <v>80</v>
      </c>
      <c r="H32" s="43" t="s">
        <v>100</v>
      </c>
      <c r="I32" s="32" t="s">
        <v>109</v>
      </c>
      <c r="J32" s="43" t="s">
        <v>118</v>
      </c>
      <c r="K32" s="37" t="s">
        <v>146</v>
      </c>
      <c r="L32" s="37" t="s">
        <v>156</v>
      </c>
      <c r="M32" s="40" t="s">
        <v>154</v>
      </c>
      <c r="N32" s="43"/>
      <c r="O32" s="32"/>
      <c r="P32" s="43"/>
    </row>
    <row r="33" spans="2:16" s="68" customFormat="1" x14ac:dyDescent="0.2">
      <c r="B33" s="80"/>
      <c r="C33" s="82"/>
      <c r="D33" s="13" t="s">
        <v>40</v>
      </c>
      <c r="E33" s="41" t="s">
        <v>69</v>
      </c>
      <c r="F33" s="37" t="s">
        <v>79</v>
      </c>
      <c r="G33" s="37" t="s">
        <v>81</v>
      </c>
      <c r="H33" s="43" t="s">
        <v>101</v>
      </c>
      <c r="I33" s="32" t="s">
        <v>110</v>
      </c>
      <c r="J33" s="43" t="s">
        <v>119</v>
      </c>
      <c r="K33" s="41" t="s">
        <v>147</v>
      </c>
      <c r="L33" s="37" t="s">
        <v>157</v>
      </c>
      <c r="M33" s="39" t="s">
        <v>155</v>
      </c>
      <c r="N33" s="43"/>
      <c r="O33" s="32"/>
      <c r="P33" s="43"/>
    </row>
    <row r="34" spans="2:16" s="68" customFormat="1" x14ac:dyDescent="0.2">
      <c r="B34" s="83"/>
      <c r="C34" s="85"/>
      <c r="D34" s="13" t="s">
        <v>175</v>
      </c>
      <c r="E34" s="37"/>
      <c r="F34" s="37"/>
      <c r="G34" s="37"/>
      <c r="H34" s="71"/>
      <c r="I34" s="71"/>
      <c r="J34" s="71"/>
      <c r="K34" s="37"/>
      <c r="L34" s="37" t="s">
        <v>176</v>
      </c>
      <c r="M34" s="37" t="s">
        <v>176</v>
      </c>
      <c r="N34" s="71"/>
      <c r="O34" s="71"/>
      <c r="P34" s="71"/>
    </row>
    <row r="35" spans="2:16" x14ac:dyDescent="0.2">
      <c r="B35" s="103" t="s">
        <v>163</v>
      </c>
      <c r="C35" s="79"/>
      <c r="D35" s="16" t="s">
        <v>164</v>
      </c>
      <c r="E35" s="15"/>
      <c r="F35" s="14"/>
      <c r="G35" s="14"/>
      <c r="H35" s="16"/>
      <c r="I35" s="16"/>
      <c r="J35" s="16"/>
      <c r="K35" s="38"/>
      <c r="L35" s="38">
        <v>77</v>
      </c>
      <c r="M35" s="38">
        <v>44</v>
      </c>
      <c r="N35" s="16"/>
      <c r="O35" s="47"/>
      <c r="P35" s="47"/>
    </row>
    <row r="36" spans="2:16" x14ac:dyDescent="0.2">
      <c r="B36" s="80"/>
      <c r="C36" s="82"/>
      <c r="D36" s="13" t="s">
        <v>172</v>
      </c>
      <c r="E36" s="18"/>
      <c r="F36" s="19"/>
      <c r="G36" s="19"/>
      <c r="H36" s="16"/>
      <c r="I36" s="16"/>
      <c r="J36" s="16"/>
      <c r="K36" s="38"/>
      <c r="L36" s="38">
        <v>68</v>
      </c>
      <c r="M36" s="38">
        <v>37</v>
      </c>
      <c r="N36" s="16"/>
      <c r="O36" s="47"/>
      <c r="P36" s="47"/>
    </row>
    <row r="37" spans="2:16" x14ac:dyDescent="0.2">
      <c r="B37" s="80"/>
      <c r="C37" s="82"/>
      <c r="D37" s="27" t="s">
        <v>127</v>
      </c>
      <c r="E37" s="28"/>
      <c r="F37" s="19"/>
      <c r="G37" s="19"/>
      <c r="H37" s="63"/>
      <c r="I37" s="42"/>
      <c r="J37" s="63"/>
      <c r="K37" s="64"/>
      <c r="L37" s="64">
        <f>L36/L35*100</f>
        <v>88.311688311688314</v>
      </c>
      <c r="M37" s="64">
        <f>M36/M35*100</f>
        <v>84.090909090909093</v>
      </c>
      <c r="N37" s="42"/>
      <c r="O37" s="42"/>
      <c r="P37" s="42"/>
    </row>
    <row r="38" spans="2:16" x14ac:dyDescent="0.2">
      <c r="B38" s="80"/>
      <c r="C38" s="82"/>
      <c r="D38" s="16" t="s">
        <v>39</v>
      </c>
      <c r="E38" s="37"/>
      <c r="F38" s="37"/>
      <c r="G38" s="37"/>
      <c r="H38" s="43"/>
      <c r="I38" s="32"/>
      <c r="J38" s="43"/>
      <c r="K38" s="37"/>
      <c r="L38" s="37" t="s">
        <v>177</v>
      </c>
      <c r="M38" s="37" t="s">
        <v>178</v>
      </c>
      <c r="N38" s="43"/>
      <c r="O38" s="32"/>
      <c r="P38" s="43"/>
    </row>
    <row r="39" spans="2:16" x14ac:dyDescent="0.2">
      <c r="B39" s="83"/>
      <c r="C39" s="85"/>
      <c r="D39" s="13" t="s">
        <v>165</v>
      </c>
      <c r="E39" s="41"/>
      <c r="F39" s="37"/>
      <c r="G39" s="37"/>
      <c r="H39" s="43"/>
      <c r="I39" s="32"/>
      <c r="J39" s="43"/>
      <c r="K39" s="41"/>
      <c r="L39" s="37" t="s">
        <v>157</v>
      </c>
      <c r="M39" s="37" t="s">
        <v>179</v>
      </c>
      <c r="N39" s="43"/>
      <c r="O39" s="32"/>
      <c r="P39" s="43"/>
    </row>
    <row r="40" spans="2:16" s="68" customFormat="1" x14ac:dyDescent="0.2">
      <c r="B40" s="95" t="s">
        <v>166</v>
      </c>
      <c r="C40" s="96"/>
      <c r="D40" s="16" t="s">
        <v>167</v>
      </c>
      <c r="E40" s="37" t="s">
        <v>169</v>
      </c>
      <c r="F40" s="37" t="s">
        <v>169</v>
      </c>
      <c r="G40" s="37" t="s">
        <v>169</v>
      </c>
      <c r="H40" s="71" t="s">
        <v>169</v>
      </c>
      <c r="I40" s="32" t="s">
        <v>169</v>
      </c>
      <c r="J40" s="71" t="s">
        <v>169</v>
      </c>
      <c r="K40" s="37" t="s">
        <v>169</v>
      </c>
      <c r="L40" s="37" t="s">
        <v>169</v>
      </c>
      <c r="M40" s="37" t="s">
        <v>169</v>
      </c>
      <c r="N40" s="71"/>
      <c r="O40" s="32"/>
      <c r="P40" s="71"/>
    </row>
    <row r="41" spans="2:16" x14ac:dyDescent="0.2">
      <c r="B41" s="97"/>
      <c r="C41" s="98"/>
      <c r="D41" s="16" t="s">
        <v>168</v>
      </c>
      <c r="E41" s="37" t="s">
        <v>169</v>
      </c>
      <c r="F41" s="37" t="s">
        <v>169</v>
      </c>
      <c r="G41" s="37" t="s">
        <v>169</v>
      </c>
      <c r="H41" s="71" t="s">
        <v>169</v>
      </c>
      <c r="I41" s="32" t="s">
        <v>169</v>
      </c>
      <c r="J41" s="71" t="s">
        <v>169</v>
      </c>
      <c r="K41" s="37" t="s">
        <v>169</v>
      </c>
      <c r="L41" s="37" t="s">
        <v>169</v>
      </c>
      <c r="M41" s="37" t="s">
        <v>169</v>
      </c>
      <c r="N41" s="71"/>
      <c r="O41" s="32"/>
      <c r="P41" s="71"/>
    </row>
    <row r="42" spans="2:16" s="73" customFormat="1" ht="12.75" customHeight="1" x14ac:dyDescent="0.2">
      <c r="B42" s="108" t="s">
        <v>170</v>
      </c>
      <c r="C42" s="10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2:16" ht="12.75" customHeight="1" x14ac:dyDescent="0.2">
      <c r="B43" s="110"/>
      <c r="C43" s="111"/>
      <c r="D43" s="72" t="s">
        <v>128</v>
      </c>
      <c r="E43" s="45">
        <f>4912+614</f>
        <v>5526</v>
      </c>
      <c r="F43" s="45">
        <f>5526+533</f>
        <v>6059</v>
      </c>
      <c r="G43" s="45">
        <f>4993+606</f>
        <v>5599</v>
      </c>
      <c r="H43" s="47">
        <f>4189+304</f>
        <v>4493</v>
      </c>
      <c r="I43" s="47">
        <f>5141+194</f>
        <v>5335</v>
      </c>
      <c r="J43" s="47">
        <v>4772</v>
      </c>
      <c r="K43" s="38">
        <f>4184+126</f>
        <v>4310</v>
      </c>
      <c r="L43" s="38">
        <f>5413+100</f>
        <v>5513</v>
      </c>
      <c r="M43" s="38">
        <f>4774+72</f>
        <v>4846</v>
      </c>
      <c r="N43" s="76"/>
      <c r="O43" s="76"/>
      <c r="P43" s="76"/>
    </row>
    <row r="44" spans="2:16" x14ac:dyDescent="0.2">
      <c r="B44" s="110"/>
      <c r="C44" s="111"/>
      <c r="D44" s="72" t="s">
        <v>20</v>
      </c>
      <c r="E44" s="45">
        <f>E43*80</f>
        <v>442080</v>
      </c>
      <c r="F44" s="45">
        <f t="shared" ref="F44:G44" si="7">F43*80</f>
        <v>484720</v>
      </c>
      <c r="G44" s="45">
        <f t="shared" si="7"/>
        <v>447920</v>
      </c>
      <c r="H44" s="47">
        <f>H43*80</f>
        <v>359440</v>
      </c>
      <c r="I44" s="47">
        <f t="shared" ref="I44:K44" si="8">I43*80</f>
        <v>426800</v>
      </c>
      <c r="J44" s="47">
        <f t="shared" si="8"/>
        <v>381760</v>
      </c>
      <c r="K44" s="45">
        <f t="shared" si="8"/>
        <v>344800</v>
      </c>
      <c r="L44" s="51">
        <v>415122</v>
      </c>
      <c r="M44" s="51">
        <v>437954</v>
      </c>
      <c r="N44" s="76"/>
      <c r="O44" s="76"/>
      <c r="P44" s="76"/>
    </row>
    <row r="45" spans="2:16" x14ac:dyDescent="0.2">
      <c r="B45" s="110"/>
      <c r="C45" s="111"/>
      <c r="D45" s="72" t="s">
        <v>45</v>
      </c>
      <c r="E45" s="30">
        <v>95.09</v>
      </c>
      <c r="F45" s="30">
        <v>91.26</v>
      </c>
      <c r="G45" s="30">
        <v>95.57</v>
      </c>
      <c r="H45" s="33">
        <v>95.75</v>
      </c>
      <c r="I45" s="33">
        <v>89.28</v>
      </c>
      <c r="J45" s="33">
        <v>96.07</v>
      </c>
      <c r="K45" s="30">
        <v>92.61</v>
      </c>
      <c r="L45" s="30">
        <v>79.8</v>
      </c>
      <c r="M45" s="30">
        <v>78.319999999999993</v>
      </c>
      <c r="N45" s="76"/>
      <c r="O45" s="76"/>
      <c r="P45" s="76"/>
    </row>
    <row r="46" spans="2:16" x14ac:dyDescent="0.2">
      <c r="B46" s="112"/>
      <c r="C46" s="113"/>
      <c r="D46" s="69"/>
      <c r="E46" s="29"/>
      <c r="F46" s="62"/>
      <c r="G46" s="62"/>
      <c r="H46" s="29"/>
      <c r="I46" s="29"/>
      <c r="J46" s="29"/>
      <c r="K46" s="29"/>
      <c r="L46" s="29"/>
      <c r="M46" s="29"/>
      <c r="N46" s="29"/>
      <c r="O46" s="29"/>
      <c r="P46" s="62"/>
    </row>
    <row r="47" spans="2:16" x14ac:dyDescent="0.2">
      <c r="C47" s="106" t="s">
        <v>21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2:16" x14ac:dyDescent="0.2">
      <c r="C48" s="58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2:15" x14ac:dyDescent="0.2">
      <c r="J49" s="1"/>
    </row>
    <row r="50" spans="2:15" s="4" customFormat="1" ht="13.5" thickBot="1" x14ac:dyDescent="0.25">
      <c r="C50" s="4" t="s">
        <v>31</v>
      </c>
      <c r="D50" s="57" t="s">
        <v>49</v>
      </c>
      <c r="G50" s="4" t="s">
        <v>32</v>
      </c>
      <c r="H50" s="104" t="s">
        <v>50</v>
      </c>
      <c r="I50" s="104"/>
      <c r="J50" s="104"/>
      <c r="L50" s="4" t="s">
        <v>33</v>
      </c>
      <c r="M50" s="105" t="s">
        <v>56</v>
      </c>
      <c r="N50" s="104"/>
      <c r="O50" s="104"/>
    </row>
    <row r="51" spans="2:15" x14ac:dyDescent="0.2">
      <c r="E51" s="1"/>
      <c r="H51" s="1"/>
      <c r="K51" s="11"/>
    </row>
    <row r="52" spans="2:15" x14ac:dyDescent="0.2">
      <c r="B52" s="68" t="s">
        <v>22</v>
      </c>
      <c r="D52" s="12"/>
    </row>
    <row r="53" spans="2:15" x14ac:dyDescent="0.2">
      <c r="B53" s="68" t="s">
        <v>23</v>
      </c>
    </row>
    <row r="54" spans="2:15" x14ac:dyDescent="0.2">
      <c r="B54" s="68" t="s">
        <v>46</v>
      </c>
    </row>
    <row r="55" spans="2:15" x14ac:dyDescent="0.2">
      <c r="B55" s="68" t="s">
        <v>171</v>
      </c>
    </row>
  </sheetData>
  <customSheetViews>
    <customSheetView guid="{CA37C710-4F8D-4D3D-9E49-464FB9F54C0E}" fitToPage="1" topLeftCell="A4">
      <selection activeCell="K35" sqref="K35:L35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showPageBreaks="1" fitToPage="1" view="pageBreakPreview" topLeftCell="A19">
      <selection activeCell="C45" sqref="C45"/>
      <pageMargins left="0.25" right="0.25" top="0.5" bottom="0.5" header="0.5" footer="0.5"/>
      <pageSetup scale="72" orientation="landscape" r:id="rId3"/>
      <headerFooter alignWithMargins="0"/>
    </customSheetView>
  </customSheetViews>
  <mergeCells count="26">
    <mergeCell ref="H50:J50"/>
    <mergeCell ref="M50:O50"/>
    <mergeCell ref="C47:P47"/>
    <mergeCell ref="B42:C46"/>
    <mergeCell ref="C1:P1"/>
    <mergeCell ref="N7:P8"/>
    <mergeCell ref="K7:M8"/>
    <mergeCell ref="B19:C19"/>
    <mergeCell ref="E7:G8"/>
    <mergeCell ref="N9:P9"/>
    <mergeCell ref="H9:J9"/>
    <mergeCell ref="K9:M9"/>
    <mergeCell ref="D2:E2"/>
    <mergeCell ref="B18:C18"/>
    <mergeCell ref="B29:C34"/>
    <mergeCell ref="E9:G9"/>
    <mergeCell ref="B7:D10"/>
    <mergeCell ref="H7:J8"/>
    <mergeCell ref="C23:C25"/>
    <mergeCell ref="C26:C28"/>
    <mergeCell ref="B40:C41"/>
    <mergeCell ref="C20:C22"/>
    <mergeCell ref="B11:C13"/>
    <mergeCell ref="B20:B28"/>
    <mergeCell ref="B35:C39"/>
    <mergeCell ref="B14:C17"/>
  </mergeCells>
  <phoneticPr fontId="4" type="noConversion"/>
  <hyperlinks>
    <hyperlink ref="M50" r:id="rId4"/>
  </hyperlinks>
  <pageMargins left="0.25" right="0.25" top="0.5" bottom="0.5" header="0.5" footer="0.5"/>
  <pageSetup scale="71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0</xdr:row>
                    <xdr:rowOff>971550</xdr:rowOff>
                  </from>
                  <to>
                    <xdr:col>3</xdr:col>
                    <xdr:colOff>685800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3</xdr:col>
                    <xdr:colOff>590550</xdr:colOff>
                    <xdr:row>0</xdr:row>
                    <xdr:rowOff>952500</xdr:rowOff>
                  </from>
                  <to>
                    <xdr:col>3</xdr:col>
                    <xdr:colOff>1114425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2</xdr:col>
                    <xdr:colOff>1104900</xdr:colOff>
                    <xdr:row>0</xdr:row>
                    <xdr:rowOff>962025</xdr:rowOff>
                  </from>
                  <to>
                    <xdr:col>3</xdr:col>
                    <xdr:colOff>57150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6"/>
  <sheetViews>
    <sheetView topLeftCell="A16" workbookViewId="0">
      <selection activeCell="N10" sqref="N10:P45"/>
    </sheetView>
  </sheetViews>
  <sheetFormatPr defaultRowHeight="12.75" x14ac:dyDescent="0.2"/>
  <cols>
    <col min="1" max="1" width="2.7109375" style="60" customWidth="1"/>
    <col min="2" max="2" width="4.5703125" style="60" customWidth="1"/>
    <col min="3" max="3" width="26" style="60" customWidth="1"/>
    <col min="4" max="4" width="36.140625" style="60" customWidth="1"/>
    <col min="5" max="7" width="10.7109375" style="60" customWidth="1"/>
    <col min="8" max="16" width="9.7109375" style="60" customWidth="1"/>
    <col min="17" max="16384" width="9.140625" style="60"/>
  </cols>
  <sheetData>
    <row r="1" spans="2:16" ht="86.25" customHeight="1" x14ac:dyDescent="0.2">
      <c r="C1" s="114" t="s">
        <v>174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6" s="1" customFormat="1" ht="13.5" thickBot="1" x14ac:dyDescent="0.25">
      <c r="B2" s="1" t="s">
        <v>34</v>
      </c>
      <c r="D2" s="130" t="s">
        <v>47</v>
      </c>
      <c r="E2" s="130"/>
      <c r="I2" s="2" t="s">
        <v>30</v>
      </c>
      <c r="J2" s="6" t="s">
        <v>48</v>
      </c>
      <c r="M2" s="1" t="s">
        <v>35</v>
      </c>
      <c r="N2" s="4"/>
      <c r="O2" s="61">
        <f>'GO 133-C Report-Total Company'!O2</f>
        <v>2016</v>
      </c>
    </row>
    <row r="3" spans="2:16" x14ac:dyDescent="0.2">
      <c r="B3" s="1"/>
      <c r="I3" s="1"/>
      <c r="J3" s="1"/>
      <c r="K3" s="1"/>
      <c r="L3" s="1"/>
      <c r="M3" s="1"/>
      <c r="N3" s="1"/>
    </row>
    <row r="4" spans="2:16" s="1" customFormat="1" ht="13.5" thickBot="1" x14ac:dyDescent="0.25">
      <c r="B4" s="1" t="s">
        <v>36</v>
      </c>
      <c r="D4" s="5"/>
      <c r="E4" s="5"/>
      <c r="I4" s="2" t="s">
        <v>37</v>
      </c>
      <c r="J4" s="4"/>
      <c r="L4" s="6" t="s">
        <v>57</v>
      </c>
      <c r="M4" s="6"/>
      <c r="N4" s="6"/>
      <c r="O4" s="3"/>
    </row>
    <row r="5" spans="2:16" x14ac:dyDescent="0.2">
      <c r="B5" s="1"/>
      <c r="C5" s="1"/>
      <c r="D5" s="1"/>
      <c r="E5" s="1"/>
    </row>
    <row r="7" spans="2:16" ht="12.75" customHeight="1" x14ac:dyDescent="0.2">
      <c r="B7" s="77" t="s">
        <v>0</v>
      </c>
      <c r="C7" s="78"/>
      <c r="D7" s="79"/>
      <c r="E7" s="116" t="str">
        <f>+'GO 133-C Report-Total Company'!E7:G8</f>
        <v>Date filed
(05/15/16)</v>
      </c>
      <c r="F7" s="117"/>
      <c r="G7" s="118"/>
      <c r="H7" s="86" t="str">
        <f>+'GO 133-C Report-Total Company'!H7:J8</f>
        <v>Date filed
(08/15/16)</v>
      </c>
      <c r="I7" s="87"/>
      <c r="J7" s="88"/>
      <c r="K7" s="116" t="str">
        <f>+'GO 133-C Report-Total Company'!K7:M8</f>
        <v>Date filed
(12/16/16)</v>
      </c>
      <c r="L7" s="117"/>
      <c r="M7" s="118"/>
      <c r="N7" s="86" t="str">
        <f>+'GO 133-C Report-Total Company'!N7:P8</f>
        <v>Date filed
(02/15/17)</v>
      </c>
      <c r="O7" s="87"/>
      <c r="P7" s="88"/>
    </row>
    <row r="8" spans="2:16" ht="12.75" customHeight="1" x14ac:dyDescent="0.2">
      <c r="B8" s="80"/>
      <c r="C8" s="81"/>
      <c r="D8" s="82"/>
      <c r="E8" s="119"/>
      <c r="F8" s="120"/>
      <c r="G8" s="121"/>
      <c r="H8" s="89"/>
      <c r="I8" s="90"/>
      <c r="J8" s="91"/>
      <c r="K8" s="119"/>
      <c r="L8" s="120"/>
      <c r="M8" s="121"/>
      <c r="N8" s="89"/>
      <c r="O8" s="90"/>
      <c r="P8" s="91"/>
    </row>
    <row r="9" spans="2:16" ht="12.75" customHeight="1" x14ac:dyDescent="0.2">
      <c r="B9" s="80"/>
      <c r="C9" s="81"/>
      <c r="D9" s="82"/>
      <c r="E9" s="127" t="s">
        <v>1</v>
      </c>
      <c r="F9" s="128"/>
      <c r="G9" s="129"/>
      <c r="H9" s="124" t="s">
        <v>2</v>
      </c>
      <c r="I9" s="125"/>
      <c r="J9" s="126"/>
      <c r="K9" s="127" t="s">
        <v>3</v>
      </c>
      <c r="L9" s="128"/>
      <c r="M9" s="129"/>
      <c r="N9" s="124" t="s">
        <v>4</v>
      </c>
      <c r="O9" s="125"/>
      <c r="P9" s="126"/>
    </row>
    <row r="10" spans="2:16" s="12" customFormat="1" ht="12.75" customHeight="1" x14ac:dyDescent="0.2">
      <c r="B10" s="83"/>
      <c r="C10" s="84"/>
      <c r="D10" s="85"/>
      <c r="E10" s="7" t="s">
        <v>5</v>
      </c>
      <c r="F10" s="7" t="s">
        <v>6</v>
      </c>
      <c r="G10" s="8" t="s">
        <v>7</v>
      </c>
      <c r="H10" s="9" t="s">
        <v>8</v>
      </c>
      <c r="I10" s="10" t="s">
        <v>9</v>
      </c>
      <c r="J10" s="9" t="s">
        <v>10</v>
      </c>
      <c r="K10" s="8" t="s">
        <v>11</v>
      </c>
      <c r="L10" s="7" t="s">
        <v>12</v>
      </c>
      <c r="M10" s="8" t="s">
        <v>13</v>
      </c>
      <c r="N10" s="9" t="s">
        <v>14</v>
      </c>
      <c r="O10" s="10" t="s">
        <v>15</v>
      </c>
      <c r="P10" s="9" t="s">
        <v>16</v>
      </c>
    </row>
    <row r="11" spans="2:16" ht="12.75" customHeight="1" x14ac:dyDescent="0.2">
      <c r="B11" s="99" t="s">
        <v>41</v>
      </c>
      <c r="C11" s="79"/>
      <c r="D11" s="13" t="s">
        <v>24</v>
      </c>
      <c r="E11" s="30">
        <v>78.650000000000006</v>
      </c>
      <c r="F11" s="30">
        <v>43.83</v>
      </c>
      <c r="G11" s="31">
        <v>66.39</v>
      </c>
      <c r="H11" s="16">
        <v>87.84</v>
      </c>
      <c r="I11" s="33">
        <v>83.13</v>
      </c>
      <c r="J11" s="33">
        <v>95.25</v>
      </c>
      <c r="K11" s="38">
        <v>43.92</v>
      </c>
      <c r="L11" s="38">
        <v>33.270000000000003</v>
      </c>
      <c r="M11" s="38">
        <v>47.47</v>
      </c>
      <c r="N11" s="33"/>
      <c r="O11" s="34"/>
      <c r="P11" s="33"/>
    </row>
    <row r="12" spans="2:16" x14ac:dyDescent="0.2">
      <c r="B12" s="80"/>
      <c r="C12" s="82"/>
      <c r="D12" s="16" t="s">
        <v>25</v>
      </c>
      <c r="E12" s="14">
        <v>78</v>
      </c>
      <c r="F12" s="14">
        <v>35</v>
      </c>
      <c r="G12" s="15">
        <v>49</v>
      </c>
      <c r="H12" s="16">
        <v>66</v>
      </c>
      <c r="I12" s="16">
        <v>63</v>
      </c>
      <c r="J12" s="16">
        <v>60</v>
      </c>
      <c r="K12" s="38">
        <v>30</v>
      </c>
      <c r="L12" s="38">
        <v>60</v>
      </c>
      <c r="M12" s="38">
        <v>59</v>
      </c>
      <c r="N12" s="16"/>
      <c r="O12" s="17"/>
      <c r="P12" s="16"/>
    </row>
    <row r="13" spans="2:16" x14ac:dyDescent="0.2">
      <c r="B13" s="83"/>
      <c r="C13" s="85"/>
      <c r="D13" s="13" t="s">
        <v>26</v>
      </c>
      <c r="E13" s="30">
        <f>E11/E12</f>
        <v>1.0083333333333333</v>
      </c>
      <c r="F13" s="30">
        <f>F11/F12</f>
        <v>1.2522857142857142</v>
      </c>
      <c r="G13" s="30">
        <f>G11/G12</f>
        <v>1.3548979591836734</v>
      </c>
      <c r="H13" s="16">
        <v>1.33</v>
      </c>
      <c r="I13" s="16">
        <v>1.32</v>
      </c>
      <c r="J13" s="33">
        <f t="shared" ref="J13" si="0">J11/J12</f>
        <v>1.5874999999999999</v>
      </c>
      <c r="K13" s="46">
        <f>K11/K12</f>
        <v>1.464</v>
      </c>
      <c r="L13" s="46">
        <f>L11/L12</f>
        <v>0.5545000000000001</v>
      </c>
      <c r="M13" s="46">
        <v>0.8</v>
      </c>
      <c r="N13" s="16"/>
      <c r="O13" s="16"/>
      <c r="P13" s="13"/>
    </row>
    <row r="14" spans="2:16" ht="12.75" customHeight="1" x14ac:dyDescent="0.2">
      <c r="B14" s="99" t="s">
        <v>42</v>
      </c>
      <c r="C14" s="79"/>
      <c r="D14" s="21" t="s">
        <v>122</v>
      </c>
      <c r="E14" s="14">
        <v>106</v>
      </c>
      <c r="F14" s="14">
        <v>63</v>
      </c>
      <c r="G14" s="15">
        <v>87</v>
      </c>
      <c r="H14" s="16">
        <v>101</v>
      </c>
      <c r="I14" s="16">
        <v>109</v>
      </c>
      <c r="J14" s="21">
        <v>111</v>
      </c>
      <c r="K14" s="38">
        <v>70</v>
      </c>
      <c r="L14" s="38">
        <v>106</v>
      </c>
      <c r="M14" s="38">
        <v>112</v>
      </c>
      <c r="N14" s="21"/>
      <c r="O14" s="24"/>
      <c r="P14" s="21"/>
    </row>
    <row r="15" spans="2:16" ht="15" customHeight="1" x14ac:dyDescent="0.2">
      <c r="B15" s="80"/>
      <c r="C15" s="82"/>
      <c r="D15" s="25" t="s">
        <v>27</v>
      </c>
      <c r="E15" s="14">
        <v>106</v>
      </c>
      <c r="F15" s="14">
        <v>63</v>
      </c>
      <c r="G15" s="15">
        <v>87</v>
      </c>
      <c r="H15" s="16">
        <v>98</v>
      </c>
      <c r="I15" s="16">
        <v>109</v>
      </c>
      <c r="J15" s="16">
        <v>109</v>
      </c>
      <c r="K15" s="38">
        <v>68</v>
      </c>
      <c r="L15" s="38">
        <v>104</v>
      </c>
      <c r="M15" s="38">
        <v>112</v>
      </c>
      <c r="N15" s="16"/>
      <c r="O15" s="17"/>
      <c r="P15" s="16"/>
    </row>
    <row r="16" spans="2:16" ht="13.5" customHeight="1" x14ac:dyDescent="0.2">
      <c r="B16" s="80"/>
      <c r="C16" s="82"/>
      <c r="D16" s="25" t="s">
        <v>28</v>
      </c>
      <c r="E16" s="14">
        <v>0</v>
      </c>
      <c r="F16" s="14">
        <v>0</v>
      </c>
      <c r="G16" s="53">
        <f t="shared" ref="G16:H16" si="1">G14-G15</f>
        <v>0</v>
      </c>
      <c r="H16" s="16">
        <f t="shared" si="1"/>
        <v>3</v>
      </c>
      <c r="I16" s="16">
        <v>0</v>
      </c>
      <c r="J16" s="16">
        <f t="shared" ref="J16:K16" si="2">J14-J15</f>
        <v>2</v>
      </c>
      <c r="K16" s="14">
        <f t="shared" si="2"/>
        <v>2</v>
      </c>
      <c r="L16" s="14">
        <v>2</v>
      </c>
      <c r="M16" s="14">
        <v>0</v>
      </c>
      <c r="N16" s="16"/>
      <c r="O16" s="16"/>
      <c r="P16" s="16"/>
    </row>
    <row r="17" spans="2:16" x14ac:dyDescent="0.2">
      <c r="B17" s="83"/>
      <c r="C17" s="85"/>
      <c r="D17" s="13" t="s">
        <v>17</v>
      </c>
      <c r="E17" s="45">
        <f t="shared" ref="E17:M17" si="3">E15/E14*100</f>
        <v>100</v>
      </c>
      <c r="F17" s="45">
        <f>F15/F14*100</f>
        <v>100</v>
      </c>
      <c r="G17" s="54">
        <f t="shared" si="3"/>
        <v>100</v>
      </c>
      <c r="H17" s="33">
        <f t="shared" si="3"/>
        <v>97.029702970297024</v>
      </c>
      <c r="I17" s="16">
        <f t="shared" si="3"/>
        <v>100</v>
      </c>
      <c r="J17" s="33">
        <f t="shared" si="3"/>
        <v>98.198198198198199</v>
      </c>
      <c r="K17" s="30">
        <f t="shared" ref="K17:L17" si="4">K15/K14*100</f>
        <v>97.142857142857139</v>
      </c>
      <c r="L17" s="30">
        <f t="shared" si="4"/>
        <v>98.113207547169807</v>
      </c>
      <c r="M17" s="45">
        <f t="shared" si="3"/>
        <v>100</v>
      </c>
      <c r="N17" s="16"/>
      <c r="O17" s="34"/>
      <c r="P17" s="33"/>
    </row>
    <row r="18" spans="2:16" s="68" customFormat="1" x14ac:dyDescent="0.2">
      <c r="B18" s="122" t="s">
        <v>160</v>
      </c>
      <c r="C18" s="123"/>
      <c r="D18" s="13" t="s">
        <v>161</v>
      </c>
      <c r="E18" s="70"/>
      <c r="F18" s="45"/>
      <c r="G18" s="70"/>
      <c r="H18" s="33"/>
      <c r="I18" s="33"/>
      <c r="J18" s="33"/>
      <c r="K18" s="30"/>
      <c r="L18" s="30"/>
      <c r="M18" s="45"/>
      <c r="N18" s="16"/>
      <c r="O18" s="34"/>
      <c r="P18" s="33"/>
    </row>
    <row r="19" spans="2:16" x14ac:dyDescent="0.2">
      <c r="B19" s="122" t="s">
        <v>18</v>
      </c>
      <c r="C19" s="123"/>
      <c r="D19" s="16"/>
      <c r="E19" s="14"/>
      <c r="F19" s="14"/>
      <c r="G19" s="15"/>
      <c r="H19" s="16"/>
      <c r="I19" s="16"/>
      <c r="J19" s="16"/>
      <c r="K19" s="38"/>
      <c r="L19" s="38"/>
      <c r="M19" s="38"/>
      <c r="N19" s="16"/>
      <c r="O19" s="17"/>
      <c r="P19" s="16"/>
    </row>
    <row r="20" spans="2:16" x14ac:dyDescent="0.2">
      <c r="B20" s="100" t="s">
        <v>19</v>
      </c>
      <c r="C20" s="92" t="s">
        <v>43</v>
      </c>
      <c r="D20" s="21" t="s">
        <v>123</v>
      </c>
      <c r="E20" s="14">
        <v>8927</v>
      </c>
      <c r="F20" s="14">
        <v>8856</v>
      </c>
      <c r="G20" s="15">
        <v>8836</v>
      </c>
      <c r="H20" s="16">
        <v>8796</v>
      </c>
      <c r="I20" s="16">
        <v>8751</v>
      </c>
      <c r="J20" s="21">
        <v>8703</v>
      </c>
      <c r="K20" s="38">
        <v>8685</v>
      </c>
      <c r="L20" s="38">
        <v>8666</v>
      </c>
      <c r="M20" s="38">
        <v>8645</v>
      </c>
      <c r="N20" s="21"/>
      <c r="O20" s="52"/>
      <c r="P20" s="52"/>
    </row>
    <row r="21" spans="2:16" x14ac:dyDescent="0.2">
      <c r="B21" s="101"/>
      <c r="C21" s="93"/>
      <c r="D21" s="16" t="s">
        <v>124</v>
      </c>
      <c r="E21" s="50">
        <v>72</v>
      </c>
      <c r="F21" s="50">
        <v>39</v>
      </c>
      <c r="G21" s="49">
        <v>77</v>
      </c>
      <c r="H21" s="47">
        <v>61</v>
      </c>
      <c r="I21" s="47">
        <v>59</v>
      </c>
      <c r="J21" s="47">
        <v>63</v>
      </c>
      <c r="K21" s="51">
        <v>52</v>
      </c>
      <c r="L21" s="51">
        <v>64</v>
      </c>
      <c r="M21" s="51">
        <v>42</v>
      </c>
      <c r="N21" s="47"/>
      <c r="O21" s="48"/>
      <c r="P21" s="47"/>
    </row>
    <row r="22" spans="2:16" x14ac:dyDescent="0.2">
      <c r="B22" s="101"/>
      <c r="C22" s="94"/>
      <c r="D22" s="13" t="s">
        <v>38</v>
      </c>
      <c r="E22" s="30">
        <f t="shared" ref="E22:M22" si="5">E21/E20*100</f>
        <v>0.80654195138344342</v>
      </c>
      <c r="F22" s="30">
        <f>F21/F20*100</f>
        <v>0.44037940379403789</v>
      </c>
      <c r="G22" s="30">
        <f>G21/G20*100</f>
        <v>0.87143503847894976</v>
      </c>
      <c r="H22" s="33">
        <f t="shared" si="5"/>
        <v>0.69349704411095958</v>
      </c>
      <c r="I22" s="33">
        <f>I21/I20*100</f>
        <v>0.67420866186721518</v>
      </c>
      <c r="J22" s="33">
        <f t="shared" si="5"/>
        <v>0.72388831437435364</v>
      </c>
      <c r="K22" s="30">
        <f t="shared" ref="K22:L22" si="6">K21/K20*100</f>
        <v>0.59873344847438115</v>
      </c>
      <c r="L22" s="30">
        <f t="shared" si="6"/>
        <v>0.73851834756519741</v>
      </c>
      <c r="M22" s="30">
        <f t="shared" si="5"/>
        <v>0.48582995951417007</v>
      </c>
      <c r="N22" s="33"/>
      <c r="O22" s="34"/>
      <c r="P22" s="33"/>
    </row>
    <row r="23" spans="2:16" ht="12.75" customHeight="1" x14ac:dyDescent="0.2">
      <c r="B23" s="101"/>
      <c r="C23" s="92" t="s">
        <v>29</v>
      </c>
      <c r="D23" s="21" t="s">
        <v>123</v>
      </c>
      <c r="E23" s="14"/>
      <c r="F23" s="14"/>
      <c r="G23" s="15"/>
      <c r="H23" s="16"/>
      <c r="I23" s="16"/>
      <c r="J23" s="21"/>
      <c r="K23" s="14"/>
      <c r="L23" s="14"/>
      <c r="M23" s="14"/>
      <c r="N23" s="21"/>
      <c r="O23" s="24"/>
      <c r="P23" s="21"/>
    </row>
    <row r="24" spans="2:16" x14ac:dyDescent="0.2">
      <c r="B24" s="101"/>
      <c r="C24" s="93"/>
      <c r="D24" s="16" t="s">
        <v>124</v>
      </c>
      <c r="E24" s="14"/>
      <c r="F24" s="14"/>
      <c r="G24" s="15"/>
      <c r="H24" s="16"/>
      <c r="I24" s="16"/>
      <c r="J24" s="16"/>
      <c r="K24" s="14"/>
      <c r="L24" s="14"/>
      <c r="M24" s="14"/>
      <c r="N24" s="16"/>
      <c r="O24" s="17"/>
      <c r="P24" s="16"/>
    </row>
    <row r="25" spans="2:16" x14ac:dyDescent="0.2">
      <c r="B25" s="101"/>
      <c r="C25" s="94"/>
      <c r="D25" s="13" t="s">
        <v>38</v>
      </c>
      <c r="E25" s="14"/>
      <c r="F25" s="14"/>
      <c r="G25" s="15"/>
      <c r="H25" s="16"/>
      <c r="I25" s="16"/>
      <c r="J25" s="13"/>
      <c r="K25" s="14"/>
      <c r="L25" s="14"/>
      <c r="M25" s="14"/>
      <c r="N25" s="13"/>
      <c r="O25" s="20"/>
      <c r="P25" s="13"/>
    </row>
    <row r="26" spans="2:16" ht="12.75" customHeight="1" x14ac:dyDescent="0.2">
      <c r="B26" s="101"/>
      <c r="C26" s="92" t="s">
        <v>44</v>
      </c>
      <c r="D26" s="21" t="s">
        <v>123</v>
      </c>
      <c r="E26" s="14"/>
      <c r="F26" s="14"/>
      <c r="G26" s="15"/>
      <c r="H26" s="16"/>
      <c r="I26" s="16"/>
      <c r="J26" s="21"/>
      <c r="K26" s="14"/>
      <c r="L26" s="14"/>
      <c r="M26" s="14"/>
      <c r="N26" s="21"/>
      <c r="O26" s="24"/>
      <c r="P26" s="21"/>
    </row>
    <row r="27" spans="2:16" x14ac:dyDescent="0.2">
      <c r="B27" s="101"/>
      <c r="C27" s="93"/>
      <c r="D27" s="16" t="s">
        <v>124</v>
      </c>
      <c r="E27" s="14"/>
      <c r="F27" s="14"/>
      <c r="G27" s="15"/>
      <c r="H27" s="16"/>
      <c r="I27" s="16"/>
      <c r="J27" s="16"/>
      <c r="K27" s="14"/>
      <c r="L27" s="14"/>
      <c r="M27" s="14"/>
      <c r="N27" s="16"/>
      <c r="O27" s="17"/>
      <c r="P27" s="16"/>
    </row>
    <row r="28" spans="2:16" x14ac:dyDescent="0.2">
      <c r="B28" s="102"/>
      <c r="C28" s="94"/>
      <c r="D28" s="13" t="s">
        <v>38</v>
      </c>
      <c r="E28" s="14"/>
      <c r="F28" s="14"/>
      <c r="G28" s="15"/>
      <c r="H28" s="16"/>
      <c r="I28" s="16"/>
      <c r="J28" s="13"/>
      <c r="K28" s="14"/>
      <c r="L28" s="14"/>
      <c r="M28" s="14"/>
      <c r="N28" s="13"/>
      <c r="O28" s="20"/>
      <c r="P28" s="13"/>
    </row>
    <row r="29" spans="2:16" ht="12.75" customHeight="1" x14ac:dyDescent="0.2">
      <c r="B29" s="103" t="s">
        <v>162</v>
      </c>
      <c r="C29" s="79"/>
      <c r="D29" s="26" t="s">
        <v>125</v>
      </c>
      <c r="E29" s="14">
        <v>14</v>
      </c>
      <c r="F29" s="14">
        <v>6</v>
      </c>
      <c r="G29" s="15">
        <v>15</v>
      </c>
      <c r="H29" s="16">
        <v>9</v>
      </c>
      <c r="I29" s="16">
        <v>8</v>
      </c>
      <c r="J29" s="16">
        <v>5</v>
      </c>
      <c r="K29" s="38">
        <v>14</v>
      </c>
      <c r="L29" s="38">
        <v>25</v>
      </c>
      <c r="M29" s="38">
        <v>18</v>
      </c>
      <c r="N29" s="16"/>
      <c r="O29" s="47"/>
      <c r="P29" s="47"/>
    </row>
    <row r="30" spans="2:16" x14ac:dyDescent="0.2">
      <c r="B30" s="80"/>
      <c r="C30" s="82"/>
      <c r="D30" s="16" t="s">
        <v>126</v>
      </c>
      <c r="E30" s="14">
        <v>14</v>
      </c>
      <c r="F30" s="14">
        <v>6</v>
      </c>
      <c r="G30" s="15">
        <v>14</v>
      </c>
      <c r="H30" s="16">
        <v>9</v>
      </c>
      <c r="I30" s="16">
        <v>8</v>
      </c>
      <c r="J30" s="16">
        <v>5</v>
      </c>
      <c r="K30" s="38">
        <v>14</v>
      </c>
      <c r="L30" s="38">
        <v>24</v>
      </c>
      <c r="M30" s="38">
        <v>16</v>
      </c>
      <c r="N30" s="16"/>
      <c r="O30" s="47"/>
      <c r="P30" s="47"/>
    </row>
    <row r="31" spans="2:16" x14ac:dyDescent="0.2">
      <c r="B31" s="80"/>
      <c r="C31" s="82"/>
      <c r="D31" s="27" t="s">
        <v>127</v>
      </c>
      <c r="E31" s="14">
        <f t="shared" ref="E31:M31" si="7">E30/E29*100</f>
        <v>100</v>
      </c>
      <c r="F31" s="14">
        <f>F30/F29*100</f>
        <v>100</v>
      </c>
      <c r="G31" s="30">
        <f>G30/G29*100</f>
        <v>93.333333333333329</v>
      </c>
      <c r="H31" s="63">
        <f t="shared" si="7"/>
        <v>100</v>
      </c>
      <c r="I31" s="63">
        <f t="shared" si="7"/>
        <v>100</v>
      </c>
      <c r="J31" s="63">
        <f t="shared" si="7"/>
        <v>100</v>
      </c>
      <c r="K31" s="45">
        <v>100</v>
      </c>
      <c r="L31" s="36">
        <f t="shared" si="7"/>
        <v>96</v>
      </c>
      <c r="M31" s="64">
        <f t="shared" si="7"/>
        <v>88.888888888888886</v>
      </c>
      <c r="N31" s="42"/>
      <c r="O31" s="42"/>
      <c r="P31" s="42"/>
    </row>
    <row r="32" spans="2:16" x14ac:dyDescent="0.2">
      <c r="B32" s="80"/>
      <c r="C32" s="82"/>
      <c r="D32" s="16" t="s">
        <v>39</v>
      </c>
      <c r="E32" s="37" t="s">
        <v>60</v>
      </c>
      <c r="F32" s="37" t="s">
        <v>58</v>
      </c>
      <c r="G32" s="40" t="s">
        <v>92</v>
      </c>
      <c r="H32" s="43" t="s">
        <v>93</v>
      </c>
      <c r="I32" s="43" t="s">
        <v>102</v>
      </c>
      <c r="J32" s="43" t="s">
        <v>111</v>
      </c>
      <c r="K32" s="37" t="s">
        <v>138</v>
      </c>
      <c r="L32" s="37" t="s">
        <v>129</v>
      </c>
      <c r="M32" s="40" t="s">
        <v>148</v>
      </c>
      <c r="N32" s="43"/>
      <c r="O32" s="32"/>
      <c r="P32" s="43"/>
    </row>
    <row r="33" spans="2:16" x14ac:dyDescent="0.2">
      <c r="B33" s="80"/>
      <c r="C33" s="82"/>
      <c r="D33" s="13" t="s">
        <v>40</v>
      </c>
      <c r="E33" s="37" t="s">
        <v>61</v>
      </c>
      <c r="F33" s="37" t="s">
        <v>59</v>
      </c>
      <c r="G33" s="39" t="s">
        <v>91</v>
      </c>
      <c r="H33" s="43" t="s">
        <v>94</v>
      </c>
      <c r="I33" s="43" t="s">
        <v>103</v>
      </c>
      <c r="J33" s="43" t="s">
        <v>110</v>
      </c>
      <c r="K33" s="41" t="s">
        <v>139</v>
      </c>
      <c r="L33" s="37" t="s">
        <v>130</v>
      </c>
      <c r="M33" s="39" t="s">
        <v>149</v>
      </c>
      <c r="N33" s="43"/>
      <c r="O33" s="32"/>
      <c r="P33" s="43"/>
    </row>
    <row r="34" spans="2:16" s="68" customFormat="1" x14ac:dyDescent="0.2">
      <c r="B34" s="83"/>
      <c r="C34" s="85"/>
      <c r="D34" s="13" t="s">
        <v>175</v>
      </c>
      <c r="E34" s="41"/>
      <c r="F34" s="37"/>
      <c r="G34" s="37"/>
      <c r="H34" s="43"/>
      <c r="I34" s="32"/>
      <c r="J34" s="43"/>
      <c r="K34" s="41"/>
      <c r="L34" s="37" t="s">
        <v>176</v>
      </c>
      <c r="M34" s="37" t="s">
        <v>176</v>
      </c>
      <c r="N34" s="71"/>
      <c r="O34" s="71"/>
      <c r="P34" s="71"/>
    </row>
    <row r="35" spans="2:16" s="68" customFormat="1" x14ac:dyDescent="0.2">
      <c r="B35" s="103" t="s">
        <v>163</v>
      </c>
      <c r="C35" s="79"/>
      <c r="D35" s="16" t="s">
        <v>164</v>
      </c>
      <c r="E35" s="15"/>
      <c r="F35" s="14"/>
      <c r="G35" s="14"/>
      <c r="H35" s="16"/>
      <c r="I35" s="16"/>
      <c r="J35" s="16"/>
      <c r="K35" s="38"/>
      <c r="L35" s="38">
        <v>36</v>
      </c>
      <c r="M35" s="38">
        <v>26</v>
      </c>
      <c r="N35" s="16"/>
      <c r="O35" s="47"/>
      <c r="P35" s="47"/>
    </row>
    <row r="36" spans="2:16" s="68" customFormat="1" x14ac:dyDescent="0.2">
      <c r="B36" s="80"/>
      <c r="C36" s="82"/>
      <c r="D36" s="13" t="s">
        <v>172</v>
      </c>
      <c r="E36" s="18"/>
      <c r="F36" s="19"/>
      <c r="G36" s="19"/>
      <c r="H36" s="16"/>
      <c r="I36" s="16"/>
      <c r="J36" s="16"/>
      <c r="K36" s="38"/>
      <c r="L36" s="38">
        <v>32</v>
      </c>
      <c r="M36" s="38">
        <v>21</v>
      </c>
      <c r="N36" s="16"/>
      <c r="O36" s="47"/>
      <c r="P36" s="47"/>
    </row>
    <row r="37" spans="2:16" s="68" customFormat="1" x14ac:dyDescent="0.2">
      <c r="B37" s="80"/>
      <c r="C37" s="82"/>
      <c r="D37" s="27" t="s">
        <v>127</v>
      </c>
      <c r="E37" s="28"/>
      <c r="F37" s="19"/>
      <c r="G37" s="19"/>
      <c r="H37" s="63"/>
      <c r="I37" s="42"/>
      <c r="J37" s="63"/>
      <c r="K37" s="64"/>
      <c r="L37" s="64">
        <f>L36/L35*100</f>
        <v>88.888888888888886</v>
      </c>
      <c r="M37" s="64">
        <f>M36/M35*100</f>
        <v>80.769230769230774</v>
      </c>
      <c r="N37" s="42"/>
      <c r="O37" s="42"/>
      <c r="P37" s="42"/>
    </row>
    <row r="38" spans="2:16" s="68" customFormat="1" x14ac:dyDescent="0.2">
      <c r="B38" s="80"/>
      <c r="C38" s="82"/>
      <c r="D38" s="16" t="s">
        <v>39</v>
      </c>
      <c r="E38" s="37"/>
      <c r="F38" s="37"/>
      <c r="G38" s="37"/>
      <c r="H38" s="43"/>
      <c r="I38" s="32"/>
      <c r="J38" s="43"/>
      <c r="K38" s="37"/>
      <c r="L38" s="37" t="s">
        <v>180</v>
      </c>
      <c r="M38" s="40" t="s">
        <v>182</v>
      </c>
      <c r="N38" s="43"/>
      <c r="O38" s="32"/>
      <c r="P38" s="43"/>
    </row>
    <row r="39" spans="2:16" s="68" customFormat="1" x14ac:dyDescent="0.2">
      <c r="B39" s="83"/>
      <c r="C39" s="85"/>
      <c r="D39" s="13" t="s">
        <v>165</v>
      </c>
      <c r="E39" s="41"/>
      <c r="F39" s="37"/>
      <c r="G39" s="37"/>
      <c r="H39" s="43"/>
      <c r="I39" s="32"/>
      <c r="J39" s="43"/>
      <c r="K39" s="41"/>
      <c r="L39" s="37" t="s">
        <v>181</v>
      </c>
      <c r="M39" s="39" t="s">
        <v>183</v>
      </c>
      <c r="N39" s="43"/>
      <c r="O39" s="32"/>
      <c r="P39" s="43"/>
    </row>
    <row r="40" spans="2:16" s="68" customFormat="1" x14ac:dyDescent="0.2">
      <c r="B40" s="95" t="s">
        <v>166</v>
      </c>
      <c r="C40" s="96"/>
      <c r="D40" s="16" t="s">
        <v>167</v>
      </c>
      <c r="E40" s="37" t="s">
        <v>169</v>
      </c>
      <c r="F40" s="37" t="s">
        <v>169</v>
      </c>
      <c r="G40" s="37" t="s">
        <v>169</v>
      </c>
      <c r="H40" s="71" t="s">
        <v>169</v>
      </c>
      <c r="I40" s="32" t="s">
        <v>169</v>
      </c>
      <c r="J40" s="71" t="s">
        <v>169</v>
      </c>
      <c r="K40" s="37" t="s">
        <v>169</v>
      </c>
      <c r="L40" s="37" t="s">
        <v>169</v>
      </c>
      <c r="M40" s="37" t="s">
        <v>169</v>
      </c>
      <c r="N40" s="71"/>
      <c r="O40" s="32"/>
      <c r="P40" s="71"/>
    </row>
    <row r="41" spans="2:16" s="68" customFormat="1" x14ac:dyDescent="0.2">
      <c r="B41" s="97"/>
      <c r="C41" s="98"/>
      <c r="D41" s="16" t="s">
        <v>168</v>
      </c>
      <c r="E41" s="37" t="s">
        <v>169</v>
      </c>
      <c r="F41" s="37" t="s">
        <v>169</v>
      </c>
      <c r="G41" s="37" t="s">
        <v>169</v>
      </c>
      <c r="H41" s="71" t="s">
        <v>169</v>
      </c>
      <c r="I41" s="32" t="s">
        <v>169</v>
      </c>
      <c r="J41" s="71" t="s">
        <v>169</v>
      </c>
      <c r="K41" s="37" t="s">
        <v>169</v>
      </c>
      <c r="L41" s="37" t="s">
        <v>169</v>
      </c>
      <c r="M41" s="37" t="s">
        <v>169</v>
      </c>
      <c r="N41" s="71"/>
      <c r="O41" s="32"/>
      <c r="P41" s="71"/>
    </row>
    <row r="42" spans="2:16" s="73" customFormat="1" ht="12.75" customHeight="1" x14ac:dyDescent="0.2">
      <c r="B42" s="108" t="s">
        <v>170</v>
      </c>
      <c r="C42" s="10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2:16" s="68" customFormat="1" ht="12.75" customHeight="1" x14ac:dyDescent="0.2">
      <c r="B43" s="110"/>
      <c r="C43" s="111"/>
      <c r="D43" s="72" t="s">
        <v>128</v>
      </c>
      <c r="E43" s="14"/>
      <c r="F43" s="14"/>
      <c r="G43" s="14"/>
      <c r="H43" s="16"/>
      <c r="I43" s="16"/>
      <c r="J43" s="16"/>
      <c r="K43" s="38"/>
      <c r="L43" s="38"/>
      <c r="M43" s="38"/>
      <c r="N43" s="76"/>
      <c r="O43" s="76"/>
      <c r="P43" s="76"/>
    </row>
    <row r="44" spans="2:16" s="68" customFormat="1" x14ac:dyDescent="0.2">
      <c r="B44" s="110"/>
      <c r="C44" s="111"/>
      <c r="D44" s="72" t="s">
        <v>20</v>
      </c>
      <c r="E44" s="50"/>
      <c r="F44" s="50"/>
      <c r="G44" s="50"/>
      <c r="H44" s="47"/>
      <c r="I44" s="47"/>
      <c r="J44" s="47"/>
      <c r="K44" s="51"/>
      <c r="L44" s="51"/>
      <c r="M44" s="51"/>
      <c r="N44" s="76"/>
      <c r="O44" s="76"/>
      <c r="P44" s="76"/>
    </row>
    <row r="45" spans="2:16" s="68" customFormat="1" x14ac:dyDescent="0.2">
      <c r="B45" s="110"/>
      <c r="C45" s="111"/>
      <c r="D45" s="72" t="s">
        <v>45</v>
      </c>
      <c r="E45" s="14"/>
      <c r="F45" s="14"/>
      <c r="G45" s="14"/>
      <c r="H45" s="63"/>
      <c r="I45" s="42"/>
      <c r="J45" s="63"/>
      <c r="K45" s="46"/>
      <c r="L45" s="46"/>
      <c r="M45" s="46"/>
      <c r="N45" s="76"/>
      <c r="O45" s="76"/>
      <c r="P45" s="76"/>
    </row>
    <row r="46" spans="2:16" s="68" customFormat="1" x14ac:dyDescent="0.2">
      <c r="B46" s="112"/>
      <c r="C46" s="113"/>
      <c r="D46" s="69"/>
      <c r="E46" s="29"/>
      <c r="F46" s="69"/>
      <c r="G46" s="69"/>
      <c r="H46" s="29"/>
      <c r="I46" s="29"/>
      <c r="J46" s="29"/>
      <c r="K46" s="29"/>
      <c r="L46" s="29"/>
      <c r="M46" s="29"/>
      <c r="N46" s="29"/>
      <c r="O46" s="29"/>
      <c r="P46" s="69"/>
    </row>
    <row r="47" spans="2:16" s="68" customFormat="1" x14ac:dyDescent="0.2">
      <c r="C47" s="106" t="s">
        <v>21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2:16" s="68" customFormat="1" x14ac:dyDescent="0.2"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5" s="68" customFormat="1" x14ac:dyDescent="0.2">
      <c r="J49" s="1"/>
    </row>
    <row r="50" spans="2:15" s="4" customFormat="1" ht="13.5" thickBot="1" x14ac:dyDescent="0.25">
      <c r="C50" s="4" t="s">
        <v>31</v>
      </c>
      <c r="D50" s="65" t="s">
        <v>49</v>
      </c>
      <c r="G50" s="4" t="s">
        <v>32</v>
      </c>
      <c r="H50" s="104" t="s">
        <v>50</v>
      </c>
      <c r="I50" s="104"/>
      <c r="J50" s="104"/>
      <c r="L50" s="4" t="s">
        <v>33</v>
      </c>
      <c r="M50" s="105" t="s">
        <v>56</v>
      </c>
      <c r="N50" s="104"/>
      <c r="O50" s="104"/>
    </row>
    <row r="51" spans="2:15" s="68" customFormat="1" x14ac:dyDescent="0.2">
      <c r="E51" s="1"/>
      <c r="H51" s="1"/>
      <c r="K51" s="11"/>
    </row>
    <row r="52" spans="2:15" s="68" customFormat="1" x14ac:dyDescent="0.2">
      <c r="B52" s="68" t="s">
        <v>22</v>
      </c>
      <c r="D52" s="12"/>
    </row>
    <row r="53" spans="2:15" s="68" customFormat="1" x14ac:dyDescent="0.2">
      <c r="B53" s="68" t="s">
        <v>23</v>
      </c>
    </row>
    <row r="54" spans="2:15" s="68" customFormat="1" x14ac:dyDescent="0.2">
      <c r="B54" s="68" t="s">
        <v>46</v>
      </c>
    </row>
    <row r="55" spans="2:15" s="68" customFormat="1" x14ac:dyDescent="0.2">
      <c r="B55" s="68" t="s">
        <v>171</v>
      </c>
    </row>
    <row r="56" spans="2:15" s="68" customFormat="1" x14ac:dyDescent="0.2"/>
  </sheetData>
  <customSheetViews>
    <customSheetView guid="{CA37C710-4F8D-4D3D-9E49-464FB9F54C0E}" fitToPage="1" topLeftCell="A7">
      <selection activeCell="B34" sqref="B34:H34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C22">
      <selection activeCell="L33" sqref="L33"/>
      <pageMargins left="0.25" right="0.25" top="0.5" bottom="0.5" header="0.5" footer="0.5"/>
      <pageSetup scale="72" orientation="landscape" r:id="rId3"/>
      <headerFooter alignWithMargins="0"/>
    </customSheetView>
  </customSheetViews>
  <mergeCells count="26">
    <mergeCell ref="C47:P47"/>
    <mergeCell ref="H50:J50"/>
    <mergeCell ref="M50:O50"/>
    <mergeCell ref="B29:C34"/>
    <mergeCell ref="B40:C41"/>
    <mergeCell ref="B42:C46"/>
    <mergeCell ref="B20:B28"/>
    <mergeCell ref="C23:C25"/>
    <mergeCell ref="C26:C28"/>
    <mergeCell ref="B14:C17"/>
    <mergeCell ref="B35:C39"/>
    <mergeCell ref="B18:C18"/>
    <mergeCell ref="C20:C22"/>
    <mergeCell ref="C1:P1"/>
    <mergeCell ref="N7:P8"/>
    <mergeCell ref="B19:C19"/>
    <mergeCell ref="E7:G8"/>
    <mergeCell ref="K9:M9"/>
    <mergeCell ref="D2:E2"/>
    <mergeCell ref="H7:J8"/>
    <mergeCell ref="N9:P9"/>
    <mergeCell ref="E9:G9"/>
    <mergeCell ref="B7:D10"/>
    <mergeCell ref="K7:M8"/>
    <mergeCell ref="H9:J9"/>
    <mergeCell ref="B11:C13"/>
  </mergeCells>
  <phoneticPr fontId="4" type="noConversion"/>
  <hyperlinks>
    <hyperlink ref="M50" r:id="rId4"/>
  </hyperlinks>
  <pageMargins left="0.25" right="0.25" top="0.5" bottom="0.5" header="0.5" footer="0.5"/>
  <pageSetup scale="71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0</xdr:row>
                    <xdr:rowOff>981075</xdr:rowOff>
                  </from>
                  <to>
                    <xdr:col>3</xdr:col>
                    <xdr:colOff>685800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590550</xdr:colOff>
                    <xdr:row>0</xdr:row>
                    <xdr:rowOff>962025</xdr:rowOff>
                  </from>
                  <to>
                    <xdr:col>3</xdr:col>
                    <xdr:colOff>1114425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1104900</xdr:colOff>
                    <xdr:row>0</xdr:row>
                    <xdr:rowOff>962025</xdr:rowOff>
                  </from>
                  <to>
                    <xdr:col>3</xdr:col>
                    <xdr:colOff>57150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C6" workbookViewId="0">
      <selection activeCell="N10" sqref="N10:P45"/>
    </sheetView>
  </sheetViews>
  <sheetFormatPr defaultRowHeight="12.75" x14ac:dyDescent="0.2"/>
  <cols>
    <col min="1" max="1" width="2.7109375" style="60" customWidth="1"/>
    <col min="2" max="2" width="4.5703125" style="60" customWidth="1"/>
    <col min="3" max="3" width="26" style="60" customWidth="1"/>
    <col min="4" max="4" width="36.140625" style="60" customWidth="1"/>
    <col min="5" max="7" width="10.7109375" style="60" customWidth="1"/>
    <col min="8" max="16" width="9.7109375" style="60" customWidth="1"/>
    <col min="17" max="16384" width="9.140625" style="60"/>
  </cols>
  <sheetData>
    <row r="1" spans="2:16" ht="86.25" customHeight="1" x14ac:dyDescent="0.2">
      <c r="C1" s="114" t="s">
        <v>174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6" s="1" customFormat="1" ht="13.5" thickBot="1" x14ac:dyDescent="0.25">
      <c r="B2" s="1" t="s">
        <v>34</v>
      </c>
      <c r="D2" s="130" t="s">
        <v>47</v>
      </c>
      <c r="E2" s="130"/>
      <c r="I2" s="2" t="s">
        <v>30</v>
      </c>
      <c r="J2" s="6" t="s">
        <v>48</v>
      </c>
      <c r="M2" s="1" t="s">
        <v>35</v>
      </c>
      <c r="N2" s="4"/>
      <c r="O2" s="61">
        <f>+'GO 133-C Report-Total Company'!O2</f>
        <v>2016</v>
      </c>
    </row>
    <row r="3" spans="2:16" x14ac:dyDescent="0.2">
      <c r="B3" s="1"/>
      <c r="I3" s="1"/>
      <c r="J3" s="1"/>
      <c r="K3" s="1"/>
      <c r="L3" s="1"/>
      <c r="M3" s="1"/>
      <c r="N3" s="1"/>
    </row>
    <row r="4" spans="2:16" s="1" customFormat="1" ht="13.5" thickBot="1" x14ac:dyDescent="0.25">
      <c r="B4" s="1" t="s">
        <v>36</v>
      </c>
      <c r="D4" s="5"/>
      <c r="E4" s="5"/>
      <c r="I4" s="2" t="s">
        <v>37</v>
      </c>
      <c r="J4" s="4"/>
      <c r="L4" s="6" t="s">
        <v>51</v>
      </c>
      <c r="M4" s="6"/>
      <c r="N4" s="6"/>
      <c r="O4" s="3"/>
    </row>
    <row r="5" spans="2:16" x14ac:dyDescent="0.2">
      <c r="B5" s="1"/>
      <c r="C5" s="1"/>
      <c r="D5" s="1"/>
      <c r="E5" s="1"/>
    </row>
    <row r="7" spans="2:16" ht="12.75" customHeight="1" x14ac:dyDescent="0.2">
      <c r="B7" s="77" t="s">
        <v>0</v>
      </c>
      <c r="C7" s="78"/>
      <c r="D7" s="79"/>
      <c r="E7" s="116" t="str">
        <f>+'GO 133-C Report-Total Company'!E7:G8</f>
        <v>Date filed
(05/15/16)</v>
      </c>
      <c r="F7" s="117"/>
      <c r="G7" s="118"/>
      <c r="H7" s="86" t="str">
        <f>+'GO 133-C Report-Total Company'!H7:J8</f>
        <v>Date filed
(08/15/16)</v>
      </c>
      <c r="I7" s="87"/>
      <c r="J7" s="88"/>
      <c r="K7" s="116" t="str">
        <f>+'GO 133-C Report-Total Company'!K7:M8</f>
        <v>Date filed
(12/16/16)</v>
      </c>
      <c r="L7" s="117"/>
      <c r="M7" s="118"/>
      <c r="N7" s="86" t="str">
        <f>+'GO 133-C Report-Total Company'!N7:P8</f>
        <v>Date filed
(02/15/17)</v>
      </c>
      <c r="O7" s="87"/>
      <c r="P7" s="88"/>
    </row>
    <row r="8" spans="2:16" ht="12.75" customHeight="1" x14ac:dyDescent="0.2">
      <c r="B8" s="80"/>
      <c r="C8" s="81"/>
      <c r="D8" s="82"/>
      <c r="E8" s="119"/>
      <c r="F8" s="120"/>
      <c r="G8" s="121"/>
      <c r="H8" s="89"/>
      <c r="I8" s="90"/>
      <c r="J8" s="91"/>
      <c r="K8" s="119"/>
      <c r="L8" s="120"/>
      <c r="M8" s="121"/>
      <c r="N8" s="89"/>
      <c r="O8" s="90"/>
      <c r="P8" s="91"/>
    </row>
    <row r="9" spans="2:16" ht="12.75" customHeight="1" x14ac:dyDescent="0.2">
      <c r="B9" s="80"/>
      <c r="C9" s="81"/>
      <c r="D9" s="82"/>
      <c r="E9" s="127" t="s">
        <v>1</v>
      </c>
      <c r="F9" s="128"/>
      <c r="G9" s="129"/>
      <c r="H9" s="124" t="s">
        <v>2</v>
      </c>
      <c r="I9" s="125"/>
      <c r="J9" s="126"/>
      <c r="K9" s="127" t="s">
        <v>3</v>
      </c>
      <c r="L9" s="128"/>
      <c r="M9" s="129"/>
      <c r="N9" s="124" t="s">
        <v>4</v>
      </c>
      <c r="O9" s="125"/>
      <c r="P9" s="126"/>
    </row>
    <row r="10" spans="2:16" s="12" customFormat="1" ht="12.75" customHeight="1" x14ac:dyDescent="0.2">
      <c r="B10" s="83"/>
      <c r="C10" s="84"/>
      <c r="D10" s="85"/>
      <c r="E10" s="7" t="s">
        <v>5</v>
      </c>
      <c r="F10" s="7" t="s">
        <v>6</v>
      </c>
      <c r="G10" s="8" t="s">
        <v>7</v>
      </c>
      <c r="H10" s="9" t="s">
        <v>8</v>
      </c>
      <c r="I10" s="10" t="s">
        <v>9</v>
      </c>
      <c r="J10" s="9" t="s">
        <v>10</v>
      </c>
      <c r="K10" s="8" t="s">
        <v>11</v>
      </c>
      <c r="L10" s="7" t="s">
        <v>12</v>
      </c>
      <c r="M10" s="8" t="s">
        <v>13</v>
      </c>
      <c r="N10" s="9" t="s">
        <v>14</v>
      </c>
      <c r="O10" s="10" t="s">
        <v>15</v>
      </c>
      <c r="P10" s="9" t="s">
        <v>16</v>
      </c>
    </row>
    <row r="11" spans="2:16" ht="12.75" customHeight="1" x14ac:dyDescent="0.2">
      <c r="B11" s="99" t="s">
        <v>41</v>
      </c>
      <c r="C11" s="79"/>
      <c r="D11" s="13" t="s">
        <v>24</v>
      </c>
      <c r="E11" s="35">
        <v>11.86</v>
      </c>
      <c r="F11" s="30">
        <v>6.08</v>
      </c>
      <c r="G11" s="31">
        <v>17.52</v>
      </c>
      <c r="H11" s="33">
        <v>12.63</v>
      </c>
      <c r="I11" s="33">
        <v>9.18</v>
      </c>
      <c r="J11" s="33">
        <v>20.02</v>
      </c>
      <c r="K11" s="38">
        <v>0.31</v>
      </c>
      <c r="L11" s="46">
        <v>8</v>
      </c>
      <c r="M11" s="38">
        <v>7.85</v>
      </c>
      <c r="N11" s="33"/>
      <c r="O11" s="34"/>
      <c r="P11" s="33"/>
    </row>
    <row r="12" spans="2:16" x14ac:dyDescent="0.2">
      <c r="B12" s="80"/>
      <c r="C12" s="82"/>
      <c r="D12" s="16" t="s">
        <v>25</v>
      </c>
      <c r="E12" s="15">
        <v>9</v>
      </c>
      <c r="F12" s="14">
        <v>3</v>
      </c>
      <c r="G12" s="15">
        <v>9</v>
      </c>
      <c r="H12" s="16">
        <v>9</v>
      </c>
      <c r="I12" s="16">
        <v>6</v>
      </c>
      <c r="J12" s="16">
        <v>13</v>
      </c>
      <c r="K12" s="38">
        <v>4</v>
      </c>
      <c r="L12" s="38">
        <v>14</v>
      </c>
      <c r="M12" s="38">
        <v>8</v>
      </c>
      <c r="N12" s="16"/>
      <c r="O12" s="17"/>
      <c r="P12" s="16"/>
    </row>
    <row r="13" spans="2:16" x14ac:dyDescent="0.2">
      <c r="B13" s="83"/>
      <c r="C13" s="85"/>
      <c r="D13" s="13" t="s">
        <v>26</v>
      </c>
      <c r="E13" s="30">
        <f>E11/E12</f>
        <v>1.3177777777777777</v>
      </c>
      <c r="F13" s="30">
        <f>F11/F12</f>
        <v>2.0266666666666668</v>
      </c>
      <c r="G13" s="30">
        <f>G11/G12</f>
        <v>1.9466666666666665</v>
      </c>
      <c r="H13" s="33">
        <f>H11/H12</f>
        <v>1.4033333333333333</v>
      </c>
      <c r="I13" s="33">
        <f t="shared" ref="I13:J13" si="0">I11/I12</f>
        <v>1.53</v>
      </c>
      <c r="J13" s="33">
        <f t="shared" si="0"/>
        <v>1.54</v>
      </c>
      <c r="K13" s="30">
        <v>0.08</v>
      </c>
      <c r="L13" s="38">
        <v>0.56999999999999995</v>
      </c>
      <c r="M13" s="46">
        <v>0.98</v>
      </c>
      <c r="N13" s="16"/>
      <c r="O13" s="16"/>
      <c r="P13" s="13"/>
    </row>
    <row r="14" spans="2:16" ht="12.75" customHeight="1" x14ac:dyDescent="0.2">
      <c r="B14" s="99" t="s">
        <v>42</v>
      </c>
      <c r="C14" s="79"/>
      <c r="D14" s="21" t="s">
        <v>122</v>
      </c>
      <c r="E14" s="22">
        <v>14</v>
      </c>
      <c r="F14" s="23">
        <v>8</v>
      </c>
      <c r="G14" s="15">
        <v>15</v>
      </c>
      <c r="H14" s="16">
        <v>13</v>
      </c>
      <c r="I14" s="16">
        <v>15</v>
      </c>
      <c r="J14" s="21">
        <v>27</v>
      </c>
      <c r="K14" s="38">
        <v>12</v>
      </c>
      <c r="L14" s="38">
        <v>22</v>
      </c>
      <c r="M14" s="38">
        <v>14</v>
      </c>
      <c r="N14" s="21"/>
      <c r="O14" s="24"/>
      <c r="P14" s="21"/>
    </row>
    <row r="15" spans="2:16" ht="15" customHeight="1" x14ac:dyDescent="0.2">
      <c r="B15" s="80"/>
      <c r="C15" s="82"/>
      <c r="D15" s="25" t="s">
        <v>27</v>
      </c>
      <c r="E15" s="15">
        <v>14</v>
      </c>
      <c r="F15" s="14">
        <v>8</v>
      </c>
      <c r="G15" s="15">
        <v>15</v>
      </c>
      <c r="H15" s="16">
        <v>13</v>
      </c>
      <c r="I15" s="16">
        <v>15</v>
      </c>
      <c r="J15" s="16">
        <v>26</v>
      </c>
      <c r="K15" s="38">
        <v>12</v>
      </c>
      <c r="L15" s="38">
        <v>22</v>
      </c>
      <c r="M15" s="38">
        <v>14</v>
      </c>
      <c r="N15" s="16"/>
      <c r="O15" s="17"/>
      <c r="P15" s="16"/>
    </row>
    <row r="16" spans="2:16" ht="13.5" customHeight="1" x14ac:dyDescent="0.2">
      <c r="B16" s="80"/>
      <c r="C16" s="82"/>
      <c r="D16" s="25" t="s">
        <v>28</v>
      </c>
      <c r="E16" s="14">
        <f t="shared" ref="E16:L16" si="1">E14-E15</f>
        <v>0</v>
      </c>
      <c r="F16" s="14">
        <f t="shared" si="1"/>
        <v>0</v>
      </c>
      <c r="G16" s="14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1</v>
      </c>
      <c r="K16" s="14">
        <f t="shared" si="1"/>
        <v>0</v>
      </c>
      <c r="L16" s="14">
        <f t="shared" si="1"/>
        <v>0</v>
      </c>
      <c r="M16" s="14">
        <v>0</v>
      </c>
      <c r="N16" s="16"/>
      <c r="O16" s="16"/>
      <c r="P16" s="16"/>
    </row>
    <row r="17" spans="2:16" x14ac:dyDescent="0.2">
      <c r="B17" s="83"/>
      <c r="C17" s="85"/>
      <c r="D17" s="13" t="s">
        <v>17</v>
      </c>
      <c r="E17" s="45">
        <f t="shared" ref="E17:M17" si="2">E15/E14*100</f>
        <v>100</v>
      </c>
      <c r="F17" s="45">
        <f t="shared" si="2"/>
        <v>100</v>
      </c>
      <c r="G17" s="45">
        <f t="shared" si="2"/>
        <v>100</v>
      </c>
      <c r="H17" s="16">
        <f t="shared" si="2"/>
        <v>100</v>
      </c>
      <c r="I17" s="16">
        <f t="shared" si="2"/>
        <v>100</v>
      </c>
      <c r="J17" s="33">
        <f t="shared" si="2"/>
        <v>96.296296296296291</v>
      </c>
      <c r="K17" s="30">
        <f t="shared" si="2"/>
        <v>100</v>
      </c>
      <c r="L17" s="45">
        <f t="shared" si="2"/>
        <v>100</v>
      </c>
      <c r="M17" s="45">
        <f t="shared" si="2"/>
        <v>100</v>
      </c>
      <c r="N17" s="16"/>
      <c r="O17" s="34"/>
      <c r="P17" s="33"/>
    </row>
    <row r="18" spans="2:16" s="68" customFormat="1" x14ac:dyDescent="0.2">
      <c r="B18" s="122" t="s">
        <v>160</v>
      </c>
      <c r="C18" s="123"/>
      <c r="D18" s="13" t="s">
        <v>161</v>
      </c>
      <c r="E18" s="70"/>
      <c r="F18" s="45"/>
      <c r="G18" s="70"/>
      <c r="H18" s="33"/>
      <c r="I18" s="33"/>
      <c r="J18" s="33"/>
      <c r="K18" s="30"/>
      <c r="L18" s="30"/>
      <c r="M18" s="45"/>
      <c r="N18" s="16"/>
      <c r="O18" s="34"/>
      <c r="P18" s="33"/>
    </row>
    <row r="19" spans="2:16" s="68" customFormat="1" x14ac:dyDescent="0.2">
      <c r="B19" s="122" t="s">
        <v>18</v>
      </c>
      <c r="C19" s="131"/>
      <c r="D19" s="16"/>
      <c r="E19" s="15"/>
      <c r="F19" s="14"/>
      <c r="G19" s="15"/>
      <c r="H19" s="16"/>
      <c r="I19" s="16"/>
      <c r="J19" s="16"/>
      <c r="K19" s="38"/>
      <c r="L19" s="38"/>
      <c r="M19" s="38"/>
      <c r="N19" s="16"/>
      <c r="O19" s="17"/>
      <c r="P19" s="16"/>
    </row>
    <row r="20" spans="2:16" x14ac:dyDescent="0.2">
      <c r="B20" s="100" t="s">
        <v>19</v>
      </c>
      <c r="C20" s="92" t="s">
        <v>43</v>
      </c>
      <c r="D20" s="21" t="s">
        <v>123</v>
      </c>
      <c r="E20" s="15"/>
      <c r="F20" s="14"/>
      <c r="G20" s="15"/>
      <c r="H20" s="16"/>
      <c r="I20" s="16"/>
      <c r="J20" s="16"/>
      <c r="K20" s="38"/>
      <c r="L20" s="38"/>
      <c r="M20" s="38"/>
      <c r="N20" s="21"/>
      <c r="O20" s="52"/>
      <c r="P20" s="52"/>
    </row>
    <row r="21" spans="2:16" x14ac:dyDescent="0.2">
      <c r="B21" s="101"/>
      <c r="C21" s="93"/>
      <c r="D21" s="16" t="s">
        <v>124</v>
      </c>
      <c r="E21" s="15"/>
      <c r="F21" s="14"/>
      <c r="G21" s="15"/>
      <c r="H21" s="16"/>
      <c r="I21" s="16"/>
      <c r="J21" s="16"/>
      <c r="K21" s="38"/>
      <c r="L21" s="38"/>
      <c r="M21" s="38"/>
      <c r="N21" s="47"/>
      <c r="O21" s="48"/>
      <c r="P21" s="47"/>
    </row>
    <row r="22" spans="2:16" x14ac:dyDescent="0.2">
      <c r="B22" s="101"/>
      <c r="C22" s="94"/>
      <c r="D22" s="13" t="s">
        <v>38</v>
      </c>
      <c r="E22" s="15"/>
      <c r="F22" s="14"/>
      <c r="G22" s="15"/>
      <c r="H22" s="16"/>
      <c r="I22" s="16"/>
      <c r="J22" s="16"/>
      <c r="K22" s="38"/>
      <c r="L22" s="38"/>
      <c r="M22" s="38"/>
      <c r="N22" s="33"/>
      <c r="O22" s="34"/>
      <c r="P22" s="33"/>
    </row>
    <row r="23" spans="2:16" ht="12.75" customHeight="1" x14ac:dyDescent="0.2">
      <c r="B23" s="101"/>
      <c r="C23" s="92" t="s">
        <v>29</v>
      </c>
      <c r="D23" s="21" t="s">
        <v>123</v>
      </c>
      <c r="E23" s="22">
        <v>1382</v>
      </c>
      <c r="F23" s="23">
        <v>1363</v>
      </c>
      <c r="G23" s="15">
        <v>1352</v>
      </c>
      <c r="H23" s="16">
        <v>1337</v>
      </c>
      <c r="I23" s="16">
        <v>1332</v>
      </c>
      <c r="J23" s="21">
        <v>1328</v>
      </c>
      <c r="K23" s="38">
        <v>1321</v>
      </c>
      <c r="L23" s="38">
        <v>1313</v>
      </c>
      <c r="M23" s="38">
        <v>1307</v>
      </c>
      <c r="N23" s="21"/>
      <c r="O23" s="24"/>
      <c r="P23" s="21"/>
    </row>
    <row r="24" spans="2:16" x14ac:dyDescent="0.2">
      <c r="B24" s="101"/>
      <c r="C24" s="93"/>
      <c r="D24" s="16" t="s">
        <v>124</v>
      </c>
      <c r="E24" s="49">
        <v>21</v>
      </c>
      <c r="F24" s="50">
        <v>11</v>
      </c>
      <c r="G24" s="49">
        <v>13</v>
      </c>
      <c r="H24" s="47">
        <v>9</v>
      </c>
      <c r="I24" s="47">
        <v>15</v>
      </c>
      <c r="J24" s="47">
        <v>17</v>
      </c>
      <c r="K24" s="51">
        <v>15</v>
      </c>
      <c r="L24" s="51">
        <v>10</v>
      </c>
      <c r="M24" s="51">
        <v>13</v>
      </c>
      <c r="N24" s="16"/>
      <c r="O24" s="17"/>
      <c r="P24" s="16"/>
    </row>
    <row r="25" spans="2:16" x14ac:dyDescent="0.2">
      <c r="B25" s="101"/>
      <c r="C25" s="94"/>
      <c r="D25" s="13" t="s">
        <v>38</v>
      </c>
      <c r="E25" s="30">
        <f t="shared" ref="E25:M25" si="3">E24/E23*100</f>
        <v>1.519536903039074</v>
      </c>
      <c r="F25" s="30">
        <f t="shared" si="3"/>
        <v>0.80704328686720461</v>
      </c>
      <c r="G25" s="31">
        <f t="shared" si="3"/>
        <v>0.96153846153846156</v>
      </c>
      <c r="H25" s="33">
        <f>H24/H23*100</f>
        <v>0.67314884068810776</v>
      </c>
      <c r="I25" s="33">
        <f t="shared" si="3"/>
        <v>1.1261261261261262</v>
      </c>
      <c r="J25" s="33">
        <f t="shared" si="3"/>
        <v>1.2801204819277108</v>
      </c>
      <c r="K25" s="30">
        <f t="shared" si="3"/>
        <v>1.1355034065102196</v>
      </c>
      <c r="L25" s="30">
        <f t="shared" si="3"/>
        <v>0.76161462300076166</v>
      </c>
      <c r="M25" s="30">
        <f t="shared" si="3"/>
        <v>0.99464422341239478</v>
      </c>
      <c r="N25" s="13"/>
      <c r="O25" s="20"/>
      <c r="P25" s="13"/>
    </row>
    <row r="26" spans="2:16" ht="12.75" customHeight="1" x14ac:dyDescent="0.2">
      <c r="B26" s="101"/>
      <c r="C26" s="92" t="s">
        <v>44</v>
      </c>
      <c r="D26" s="21" t="s">
        <v>123</v>
      </c>
      <c r="E26" s="22"/>
      <c r="F26" s="23"/>
      <c r="G26" s="15"/>
      <c r="H26" s="16"/>
      <c r="I26" s="16"/>
      <c r="J26" s="21"/>
      <c r="K26" s="14"/>
      <c r="L26" s="14"/>
      <c r="M26" s="14"/>
      <c r="N26" s="21"/>
      <c r="O26" s="24"/>
      <c r="P26" s="21"/>
    </row>
    <row r="27" spans="2:16" x14ac:dyDescent="0.2">
      <c r="B27" s="101"/>
      <c r="C27" s="93"/>
      <c r="D27" s="16" t="s">
        <v>124</v>
      </c>
      <c r="E27" s="15"/>
      <c r="F27" s="14"/>
      <c r="G27" s="15"/>
      <c r="H27" s="16"/>
      <c r="I27" s="16"/>
      <c r="J27" s="16"/>
      <c r="K27" s="14"/>
      <c r="L27" s="14"/>
      <c r="M27" s="14"/>
      <c r="N27" s="16"/>
      <c r="O27" s="17"/>
      <c r="P27" s="16"/>
    </row>
    <row r="28" spans="2:16" x14ac:dyDescent="0.2">
      <c r="B28" s="102"/>
      <c r="C28" s="94"/>
      <c r="D28" s="13" t="s">
        <v>38</v>
      </c>
      <c r="E28" s="18"/>
      <c r="F28" s="19"/>
      <c r="G28" s="15"/>
      <c r="H28" s="16"/>
      <c r="I28" s="16"/>
      <c r="J28" s="13"/>
      <c r="K28" s="14"/>
      <c r="L28" s="14"/>
      <c r="M28" s="14"/>
      <c r="N28" s="13"/>
      <c r="O28" s="20"/>
      <c r="P28" s="13"/>
    </row>
    <row r="29" spans="2:16" ht="12.75" customHeight="1" x14ac:dyDescent="0.2">
      <c r="B29" s="103" t="s">
        <v>162</v>
      </c>
      <c r="C29" s="79"/>
      <c r="D29" s="26" t="s">
        <v>125</v>
      </c>
      <c r="E29" s="15">
        <v>6</v>
      </c>
      <c r="F29" s="14">
        <v>2</v>
      </c>
      <c r="G29" s="15">
        <v>2</v>
      </c>
      <c r="H29" s="16">
        <v>5</v>
      </c>
      <c r="I29" s="16">
        <v>2</v>
      </c>
      <c r="J29" s="16">
        <v>3</v>
      </c>
      <c r="K29" s="38">
        <v>9</v>
      </c>
      <c r="L29" s="38">
        <v>8</v>
      </c>
      <c r="M29" s="38">
        <v>3</v>
      </c>
      <c r="N29" s="16"/>
      <c r="O29" s="47"/>
      <c r="P29" s="47"/>
    </row>
    <row r="30" spans="2:16" x14ac:dyDescent="0.2">
      <c r="B30" s="80"/>
      <c r="C30" s="82"/>
      <c r="D30" s="16" t="s">
        <v>126</v>
      </c>
      <c r="E30" s="18">
        <v>6</v>
      </c>
      <c r="F30" s="19">
        <v>2</v>
      </c>
      <c r="G30" s="15">
        <v>2</v>
      </c>
      <c r="H30" s="16">
        <v>5</v>
      </c>
      <c r="I30" s="16">
        <v>2</v>
      </c>
      <c r="J30" s="16">
        <v>3</v>
      </c>
      <c r="K30" s="38">
        <v>9</v>
      </c>
      <c r="L30" s="38">
        <v>8</v>
      </c>
      <c r="M30" s="38">
        <v>3</v>
      </c>
      <c r="N30" s="16"/>
      <c r="O30" s="47"/>
      <c r="P30" s="47"/>
    </row>
    <row r="31" spans="2:16" x14ac:dyDescent="0.2">
      <c r="B31" s="80"/>
      <c r="C31" s="82"/>
      <c r="D31" s="27" t="s">
        <v>127</v>
      </c>
      <c r="E31" s="28">
        <f t="shared" ref="E31:J31" si="4">E30/E29*100</f>
        <v>100</v>
      </c>
      <c r="F31" s="19">
        <f t="shared" si="4"/>
        <v>100</v>
      </c>
      <c r="G31" s="15">
        <v>100</v>
      </c>
      <c r="H31" s="63">
        <v>100</v>
      </c>
      <c r="I31" s="63">
        <f t="shared" si="4"/>
        <v>100</v>
      </c>
      <c r="J31" s="63">
        <f t="shared" si="4"/>
        <v>100</v>
      </c>
      <c r="K31" s="45">
        <v>100</v>
      </c>
      <c r="L31" s="36">
        <v>100</v>
      </c>
      <c r="M31" s="36">
        <v>100</v>
      </c>
      <c r="N31" s="42"/>
      <c r="O31" s="42"/>
      <c r="P31" s="42"/>
    </row>
    <row r="32" spans="2:16" x14ac:dyDescent="0.2">
      <c r="B32" s="80"/>
      <c r="C32" s="82"/>
      <c r="D32" s="16" t="s">
        <v>39</v>
      </c>
      <c r="E32" s="37" t="s">
        <v>62</v>
      </c>
      <c r="F32" s="37" t="s">
        <v>71</v>
      </c>
      <c r="G32" s="40" t="s">
        <v>82</v>
      </c>
      <c r="H32" s="43" t="s">
        <v>120</v>
      </c>
      <c r="I32" s="32" t="s">
        <v>72</v>
      </c>
      <c r="J32" s="43" t="s">
        <v>112</v>
      </c>
      <c r="K32" s="37" t="s">
        <v>141</v>
      </c>
      <c r="L32" s="37" t="s">
        <v>131</v>
      </c>
      <c r="M32" s="37" t="s">
        <v>137</v>
      </c>
      <c r="N32" s="43"/>
      <c r="O32" s="32"/>
      <c r="P32" s="43"/>
    </row>
    <row r="33" spans="1:16" x14ac:dyDescent="0.2">
      <c r="B33" s="80"/>
      <c r="C33" s="82"/>
      <c r="D33" s="13" t="s">
        <v>40</v>
      </c>
      <c r="E33" s="41" t="s">
        <v>63</v>
      </c>
      <c r="F33" s="37" t="s">
        <v>72</v>
      </c>
      <c r="G33" s="39" t="s">
        <v>83</v>
      </c>
      <c r="H33" s="43" t="s">
        <v>121</v>
      </c>
      <c r="I33" s="32" t="s">
        <v>104</v>
      </c>
      <c r="J33" s="43" t="s">
        <v>113</v>
      </c>
      <c r="K33" s="37" t="s">
        <v>140</v>
      </c>
      <c r="L33" s="37" t="s">
        <v>132</v>
      </c>
      <c r="M33" s="37" t="s">
        <v>150</v>
      </c>
      <c r="N33" s="43"/>
      <c r="O33" s="32"/>
      <c r="P33" s="43"/>
    </row>
    <row r="34" spans="1:16" s="68" customFormat="1" x14ac:dyDescent="0.2">
      <c r="B34" s="83"/>
      <c r="C34" s="85"/>
      <c r="D34" s="13" t="s">
        <v>175</v>
      </c>
      <c r="E34" s="41"/>
      <c r="F34" s="37"/>
      <c r="G34" s="37"/>
      <c r="H34" s="43"/>
      <c r="I34" s="32"/>
      <c r="J34" s="43"/>
      <c r="K34" s="41"/>
      <c r="L34" s="37" t="s">
        <v>176</v>
      </c>
      <c r="M34" s="39" t="s">
        <v>176</v>
      </c>
      <c r="N34" s="71"/>
      <c r="O34" s="71"/>
      <c r="P34" s="71"/>
    </row>
    <row r="35" spans="1:16" s="68" customFormat="1" x14ac:dyDescent="0.2">
      <c r="B35" s="103" t="s">
        <v>163</v>
      </c>
      <c r="C35" s="79"/>
      <c r="D35" s="16" t="s">
        <v>164</v>
      </c>
      <c r="E35" s="15"/>
      <c r="F35" s="14"/>
      <c r="G35" s="14"/>
      <c r="H35" s="16"/>
      <c r="I35" s="16"/>
      <c r="J35" s="16"/>
      <c r="K35" s="38"/>
      <c r="L35" s="38">
        <v>9</v>
      </c>
      <c r="M35" s="38">
        <v>4</v>
      </c>
      <c r="N35" s="16"/>
      <c r="O35" s="47"/>
      <c r="P35" s="47"/>
    </row>
    <row r="36" spans="1:16" s="68" customFormat="1" x14ac:dyDescent="0.2">
      <c r="B36" s="80"/>
      <c r="C36" s="82"/>
      <c r="D36" s="13" t="s">
        <v>172</v>
      </c>
      <c r="E36" s="18"/>
      <c r="F36" s="19"/>
      <c r="G36" s="19"/>
      <c r="H36" s="16"/>
      <c r="I36" s="16"/>
      <c r="J36" s="16"/>
      <c r="K36" s="38"/>
      <c r="L36" s="38">
        <v>8</v>
      </c>
      <c r="M36" s="38">
        <v>3</v>
      </c>
      <c r="N36" s="16"/>
      <c r="O36" s="47"/>
      <c r="P36" s="47"/>
    </row>
    <row r="37" spans="1:16" s="68" customFormat="1" x14ac:dyDescent="0.2">
      <c r="B37" s="80"/>
      <c r="C37" s="82"/>
      <c r="D37" s="27" t="s">
        <v>127</v>
      </c>
      <c r="E37" s="28"/>
      <c r="F37" s="19"/>
      <c r="G37" s="19"/>
      <c r="H37" s="63"/>
      <c r="I37" s="42"/>
      <c r="J37" s="63"/>
      <c r="K37" s="64"/>
      <c r="L37" s="64">
        <f>L36/L35*100</f>
        <v>88.888888888888886</v>
      </c>
      <c r="M37" s="64">
        <f>M36/M35*100</f>
        <v>75</v>
      </c>
      <c r="N37" s="42"/>
      <c r="O37" s="42"/>
      <c r="P37" s="42"/>
    </row>
    <row r="38" spans="1:16" s="68" customFormat="1" x14ac:dyDescent="0.2">
      <c r="B38" s="80"/>
      <c r="C38" s="82"/>
      <c r="D38" s="16" t="s">
        <v>39</v>
      </c>
      <c r="E38" s="37"/>
      <c r="F38" s="37"/>
      <c r="G38" s="37"/>
      <c r="H38" s="43"/>
      <c r="I38" s="32"/>
      <c r="J38" s="43"/>
      <c r="K38" s="37"/>
      <c r="L38" s="37" t="s">
        <v>184</v>
      </c>
      <c r="M38" s="40" t="s">
        <v>186</v>
      </c>
      <c r="N38" s="43"/>
      <c r="O38" s="32"/>
      <c r="P38" s="43"/>
    </row>
    <row r="39" spans="1:16" s="68" customFormat="1" x14ac:dyDescent="0.2">
      <c r="B39" s="83"/>
      <c r="C39" s="85"/>
      <c r="D39" s="13" t="s">
        <v>165</v>
      </c>
      <c r="E39" s="41"/>
      <c r="F39" s="37"/>
      <c r="G39" s="37"/>
      <c r="H39" s="43"/>
      <c r="I39" s="32"/>
      <c r="J39" s="43"/>
      <c r="K39" s="41"/>
      <c r="L39" s="37" t="s">
        <v>185</v>
      </c>
      <c r="M39" s="39" t="s">
        <v>187</v>
      </c>
      <c r="N39" s="43"/>
      <c r="O39" s="32"/>
      <c r="P39" s="43"/>
    </row>
    <row r="40" spans="1:16" s="68" customFormat="1" x14ac:dyDescent="0.2">
      <c r="B40" s="95" t="s">
        <v>166</v>
      </c>
      <c r="C40" s="96"/>
      <c r="D40" s="16" t="s">
        <v>167</v>
      </c>
      <c r="E40" s="37" t="s">
        <v>169</v>
      </c>
      <c r="F40" s="37" t="s">
        <v>169</v>
      </c>
      <c r="G40" s="37" t="s">
        <v>169</v>
      </c>
      <c r="H40" s="71" t="s">
        <v>169</v>
      </c>
      <c r="I40" s="32" t="s">
        <v>169</v>
      </c>
      <c r="J40" s="71" t="s">
        <v>169</v>
      </c>
      <c r="K40" s="37" t="s">
        <v>169</v>
      </c>
      <c r="L40" s="37" t="s">
        <v>169</v>
      </c>
      <c r="M40" s="37" t="s">
        <v>169</v>
      </c>
      <c r="N40" s="71"/>
      <c r="O40" s="32"/>
      <c r="P40" s="71"/>
    </row>
    <row r="41" spans="1:16" s="68" customFormat="1" x14ac:dyDescent="0.2">
      <c r="B41" s="97"/>
      <c r="C41" s="98"/>
      <c r="D41" s="16" t="s">
        <v>168</v>
      </c>
      <c r="E41" s="37" t="s">
        <v>169</v>
      </c>
      <c r="F41" s="37" t="s">
        <v>169</v>
      </c>
      <c r="G41" s="37" t="s">
        <v>169</v>
      </c>
      <c r="H41" s="71" t="s">
        <v>169</v>
      </c>
      <c r="I41" s="32" t="s">
        <v>169</v>
      </c>
      <c r="J41" s="71" t="s">
        <v>169</v>
      </c>
      <c r="K41" s="37" t="s">
        <v>169</v>
      </c>
      <c r="L41" s="37" t="s">
        <v>169</v>
      </c>
      <c r="M41" s="37" t="s">
        <v>169</v>
      </c>
      <c r="N41" s="71"/>
      <c r="O41" s="32"/>
      <c r="P41" s="71"/>
    </row>
    <row r="42" spans="1:16" s="73" customFormat="1" ht="12.75" customHeight="1" x14ac:dyDescent="0.2">
      <c r="A42" s="68"/>
      <c r="B42" s="108" t="s">
        <v>170</v>
      </c>
      <c r="C42" s="10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1:16" s="68" customFormat="1" ht="12.75" customHeight="1" x14ac:dyDescent="0.2">
      <c r="A43" s="73"/>
      <c r="B43" s="110"/>
      <c r="C43" s="111"/>
      <c r="D43" s="72" t="s">
        <v>128</v>
      </c>
      <c r="E43" s="14"/>
      <c r="F43" s="14"/>
      <c r="G43" s="14"/>
      <c r="H43" s="16"/>
      <c r="I43" s="16"/>
      <c r="J43" s="16"/>
      <c r="K43" s="38"/>
      <c r="L43" s="38"/>
      <c r="M43" s="38"/>
      <c r="N43" s="76"/>
      <c r="O43" s="76"/>
      <c r="P43" s="76"/>
    </row>
    <row r="44" spans="1:16" s="68" customFormat="1" x14ac:dyDescent="0.2">
      <c r="B44" s="110"/>
      <c r="C44" s="111"/>
      <c r="D44" s="72" t="s">
        <v>20</v>
      </c>
      <c r="E44" s="50"/>
      <c r="F44" s="50"/>
      <c r="G44" s="50"/>
      <c r="H44" s="47"/>
      <c r="I44" s="47"/>
      <c r="J44" s="47"/>
      <c r="K44" s="51"/>
      <c r="L44" s="51"/>
      <c r="M44" s="51"/>
      <c r="N44" s="76"/>
      <c r="O44" s="76"/>
      <c r="P44" s="76"/>
    </row>
    <row r="45" spans="1:16" s="68" customFormat="1" x14ac:dyDescent="0.2">
      <c r="B45" s="110"/>
      <c r="C45" s="111"/>
      <c r="D45" s="72" t="s">
        <v>45</v>
      </c>
      <c r="E45" s="14"/>
      <c r="F45" s="14"/>
      <c r="G45" s="14"/>
      <c r="H45" s="63"/>
      <c r="I45" s="42"/>
      <c r="J45" s="63"/>
      <c r="K45" s="46"/>
      <c r="L45" s="46"/>
      <c r="M45" s="46"/>
      <c r="N45" s="76"/>
      <c r="O45" s="76"/>
      <c r="P45" s="76"/>
    </row>
    <row r="46" spans="1:16" s="68" customFormat="1" x14ac:dyDescent="0.2">
      <c r="B46" s="112"/>
      <c r="C46" s="113"/>
      <c r="D46" s="69"/>
      <c r="E46" s="29"/>
      <c r="F46" s="69"/>
      <c r="G46" s="69"/>
      <c r="H46" s="29"/>
      <c r="I46" s="29"/>
      <c r="J46" s="29"/>
      <c r="K46" s="29"/>
      <c r="L46" s="29"/>
      <c r="M46" s="29"/>
      <c r="N46" s="29"/>
      <c r="O46" s="29"/>
      <c r="P46" s="69"/>
    </row>
    <row r="47" spans="1:16" s="68" customFormat="1" x14ac:dyDescent="0.2">
      <c r="C47" s="106" t="s">
        <v>21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1:16" s="68" customFormat="1" x14ac:dyDescent="0.2"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5" s="68" customFormat="1" x14ac:dyDescent="0.2">
      <c r="J49" s="1"/>
    </row>
    <row r="50" spans="1:15" s="4" customFormat="1" ht="13.5" thickBot="1" x14ac:dyDescent="0.25">
      <c r="A50" s="68"/>
      <c r="C50" s="4" t="s">
        <v>31</v>
      </c>
      <c r="D50" s="65" t="s">
        <v>49</v>
      </c>
      <c r="G50" s="4" t="s">
        <v>32</v>
      </c>
      <c r="H50" s="104" t="s">
        <v>50</v>
      </c>
      <c r="I50" s="104"/>
      <c r="J50" s="104"/>
      <c r="L50" s="4" t="s">
        <v>33</v>
      </c>
      <c r="M50" s="105" t="s">
        <v>56</v>
      </c>
      <c r="N50" s="104"/>
      <c r="O50" s="104"/>
    </row>
    <row r="51" spans="1:15" s="68" customFormat="1" x14ac:dyDescent="0.2">
      <c r="A51" s="4"/>
      <c r="E51" s="1"/>
      <c r="H51" s="1"/>
      <c r="K51" s="11"/>
    </row>
    <row r="52" spans="1:15" s="68" customFormat="1" x14ac:dyDescent="0.2">
      <c r="B52" s="68" t="s">
        <v>22</v>
      </c>
      <c r="D52" s="12"/>
    </row>
    <row r="53" spans="1:15" s="68" customFormat="1" x14ac:dyDescent="0.2">
      <c r="B53" s="68" t="s">
        <v>23</v>
      </c>
    </row>
    <row r="54" spans="1:15" s="68" customFormat="1" x14ac:dyDescent="0.2">
      <c r="B54" s="68" t="s">
        <v>46</v>
      </c>
    </row>
    <row r="55" spans="1:15" s="68" customFormat="1" x14ac:dyDescent="0.2">
      <c r="B55" s="68" t="s">
        <v>171</v>
      </c>
    </row>
    <row r="56" spans="1:15" s="68" customFormat="1" x14ac:dyDescent="0.2"/>
    <row r="57" spans="1:15" x14ac:dyDescent="0.2">
      <c r="A57" s="68"/>
    </row>
  </sheetData>
  <customSheetViews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N13" sqref="N13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4">
      <selection activeCell="L33" sqref="L33"/>
      <pageMargins left="0.25" right="0.25" top="0.5" bottom="0.5" header="0.5" footer="0.5"/>
      <pageSetup scale="72" orientation="landscape" r:id="rId3"/>
      <headerFooter alignWithMargins="0"/>
    </customSheetView>
  </customSheetViews>
  <mergeCells count="26">
    <mergeCell ref="H50:J50"/>
    <mergeCell ref="M50:O50"/>
    <mergeCell ref="B29:C34"/>
    <mergeCell ref="B18:C18"/>
    <mergeCell ref="C47:P47"/>
    <mergeCell ref="B35:C39"/>
    <mergeCell ref="B40:C41"/>
    <mergeCell ref="B42:C46"/>
    <mergeCell ref="C23:C25"/>
    <mergeCell ref="C26:C28"/>
    <mergeCell ref="C20:C22"/>
    <mergeCell ref="B20:B28"/>
    <mergeCell ref="C1:P1"/>
    <mergeCell ref="N7:P8"/>
    <mergeCell ref="K7:M8"/>
    <mergeCell ref="B19:C19"/>
    <mergeCell ref="E7:G8"/>
    <mergeCell ref="N9:P9"/>
    <mergeCell ref="D2:E2"/>
    <mergeCell ref="E9:G9"/>
    <mergeCell ref="H9:J9"/>
    <mergeCell ref="K9:M9"/>
    <mergeCell ref="H7:J8"/>
    <mergeCell ref="B11:C13"/>
    <mergeCell ref="B14:C17"/>
    <mergeCell ref="B7:D10"/>
  </mergeCells>
  <phoneticPr fontId="4" type="noConversion"/>
  <hyperlinks>
    <hyperlink ref="M50" r:id="rId4"/>
  </hyperlinks>
  <pageMargins left="0.25" right="0.25" top="0.5" bottom="0.5" header="0.5" footer="0.5"/>
  <pageSetup scale="71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0</xdr:row>
                    <xdr:rowOff>981075</xdr:rowOff>
                  </from>
                  <to>
                    <xdr:col>3</xdr:col>
                    <xdr:colOff>685800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3</xdr:col>
                    <xdr:colOff>590550</xdr:colOff>
                    <xdr:row>0</xdr:row>
                    <xdr:rowOff>962025</xdr:rowOff>
                  </from>
                  <to>
                    <xdr:col>3</xdr:col>
                    <xdr:colOff>1114425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2</xdr:col>
                    <xdr:colOff>1104900</xdr:colOff>
                    <xdr:row>0</xdr:row>
                    <xdr:rowOff>962025</xdr:rowOff>
                  </from>
                  <to>
                    <xdr:col>3</xdr:col>
                    <xdr:colOff>57150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6"/>
  <sheetViews>
    <sheetView topLeftCell="C7" workbookViewId="0">
      <selection activeCell="N10" sqref="N10:P45"/>
    </sheetView>
  </sheetViews>
  <sheetFormatPr defaultRowHeight="12.75" x14ac:dyDescent="0.2"/>
  <cols>
    <col min="1" max="1" width="2.7109375" style="60" customWidth="1"/>
    <col min="2" max="2" width="4.5703125" style="60" customWidth="1"/>
    <col min="3" max="3" width="26" style="60" customWidth="1"/>
    <col min="4" max="4" width="36.140625" style="60" customWidth="1"/>
    <col min="5" max="7" width="10.7109375" style="60" customWidth="1"/>
    <col min="8" max="16" width="9.7109375" style="60" customWidth="1"/>
    <col min="17" max="16384" width="9.140625" style="60"/>
  </cols>
  <sheetData>
    <row r="1" spans="2:16" ht="86.25" customHeight="1" x14ac:dyDescent="0.2">
      <c r="C1" s="114" t="s">
        <v>174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2:16" s="1" customFormat="1" ht="13.5" thickBot="1" x14ac:dyDescent="0.25">
      <c r="B2" s="1" t="s">
        <v>34</v>
      </c>
      <c r="D2" s="130" t="s">
        <v>47</v>
      </c>
      <c r="E2" s="130"/>
      <c r="I2" s="2" t="s">
        <v>30</v>
      </c>
      <c r="J2" s="6" t="s">
        <v>48</v>
      </c>
      <c r="M2" s="1" t="s">
        <v>35</v>
      </c>
      <c r="N2" s="4"/>
      <c r="O2" s="61">
        <f>+'GO 133-C Report-Total Company'!O2</f>
        <v>2016</v>
      </c>
    </row>
    <row r="3" spans="2:16" x14ac:dyDescent="0.2">
      <c r="B3" s="1"/>
      <c r="I3" s="1"/>
      <c r="J3" s="1"/>
      <c r="K3" s="1"/>
      <c r="L3" s="1"/>
      <c r="M3" s="1"/>
      <c r="N3" s="1"/>
    </row>
    <row r="4" spans="2:16" s="1" customFormat="1" ht="13.5" thickBot="1" x14ac:dyDescent="0.25">
      <c r="B4" s="1" t="s">
        <v>36</v>
      </c>
      <c r="D4" s="5"/>
      <c r="E4" s="5"/>
      <c r="I4" s="2" t="s">
        <v>37</v>
      </c>
      <c r="J4" s="4"/>
      <c r="L4" s="6" t="s">
        <v>52</v>
      </c>
      <c r="M4" s="6"/>
      <c r="N4" s="6"/>
      <c r="O4" s="3"/>
    </row>
    <row r="5" spans="2:16" x14ac:dyDescent="0.2">
      <c r="B5" s="1"/>
      <c r="C5" s="1"/>
      <c r="D5" s="1"/>
      <c r="E5" s="1"/>
      <c r="K5" s="60" t="s">
        <v>158</v>
      </c>
    </row>
    <row r="7" spans="2:16" ht="12.75" customHeight="1" x14ac:dyDescent="0.2">
      <c r="B7" s="77" t="s">
        <v>0</v>
      </c>
      <c r="C7" s="78"/>
      <c r="D7" s="79"/>
      <c r="E7" s="116" t="str">
        <f>+'GO 133-C Report-Total Company'!E7:G8</f>
        <v>Date filed
(05/15/16)</v>
      </c>
      <c r="F7" s="137"/>
      <c r="G7" s="137"/>
      <c r="H7" s="86" t="str">
        <f>+'GO 133-C Report-Total Company'!H7:J8</f>
        <v>Date filed
(08/15/16)</v>
      </c>
      <c r="I7" s="132"/>
      <c r="J7" s="133"/>
      <c r="K7" s="117" t="str">
        <f>+'GO 133-C Report-Total Company'!K7:M8</f>
        <v>Date filed
(12/16/16)</v>
      </c>
      <c r="L7" s="137"/>
      <c r="M7" s="137"/>
      <c r="N7" s="86" t="str">
        <f>+'GO 133-C Report-Total Company'!N7:P8</f>
        <v>Date filed
(02/15/17)</v>
      </c>
      <c r="O7" s="132"/>
      <c r="P7" s="133"/>
    </row>
    <row r="8" spans="2:16" ht="12.75" customHeight="1" x14ac:dyDescent="0.2">
      <c r="B8" s="80"/>
      <c r="C8" s="81"/>
      <c r="D8" s="82"/>
      <c r="E8" s="138"/>
      <c r="F8" s="139"/>
      <c r="G8" s="139"/>
      <c r="H8" s="134"/>
      <c r="I8" s="135"/>
      <c r="J8" s="136"/>
      <c r="K8" s="139"/>
      <c r="L8" s="139"/>
      <c r="M8" s="139"/>
      <c r="N8" s="134"/>
      <c r="O8" s="135"/>
      <c r="P8" s="136"/>
    </row>
    <row r="9" spans="2:16" ht="12.75" customHeight="1" x14ac:dyDescent="0.2">
      <c r="B9" s="80"/>
      <c r="C9" s="81"/>
      <c r="D9" s="82"/>
      <c r="E9" s="127" t="s">
        <v>1</v>
      </c>
      <c r="F9" s="128"/>
      <c r="G9" s="129"/>
      <c r="H9" s="124" t="s">
        <v>2</v>
      </c>
      <c r="I9" s="125"/>
      <c r="J9" s="126"/>
      <c r="K9" s="127" t="s">
        <v>3</v>
      </c>
      <c r="L9" s="128"/>
      <c r="M9" s="129"/>
      <c r="N9" s="124" t="s">
        <v>4</v>
      </c>
      <c r="O9" s="125"/>
      <c r="P9" s="126"/>
    </row>
    <row r="10" spans="2:16" s="12" customFormat="1" ht="12.75" customHeight="1" x14ac:dyDescent="0.2">
      <c r="B10" s="83"/>
      <c r="C10" s="84"/>
      <c r="D10" s="85"/>
      <c r="E10" s="7" t="s">
        <v>5</v>
      </c>
      <c r="F10" s="7" t="s">
        <v>6</v>
      </c>
      <c r="G10" s="8" t="s">
        <v>7</v>
      </c>
      <c r="H10" s="9" t="s">
        <v>8</v>
      </c>
      <c r="I10" s="10" t="s">
        <v>9</v>
      </c>
      <c r="J10" s="9" t="s">
        <v>10</v>
      </c>
      <c r="K10" s="8" t="s">
        <v>11</v>
      </c>
      <c r="L10" s="7" t="s">
        <v>12</v>
      </c>
      <c r="M10" s="8" t="s">
        <v>13</v>
      </c>
      <c r="N10" s="9" t="s">
        <v>14</v>
      </c>
      <c r="O10" s="10" t="s">
        <v>15</v>
      </c>
      <c r="P10" s="9" t="s">
        <v>16</v>
      </c>
    </row>
    <row r="11" spans="2:16" ht="12.75" customHeight="1" x14ac:dyDescent="0.2">
      <c r="B11" s="99" t="s">
        <v>41</v>
      </c>
      <c r="C11" s="79"/>
      <c r="D11" s="13" t="s">
        <v>24</v>
      </c>
      <c r="E11" s="35">
        <v>13.47</v>
      </c>
      <c r="F11" s="30">
        <v>3.77</v>
      </c>
      <c r="G11" s="31">
        <v>1.95</v>
      </c>
      <c r="H11" s="16">
        <v>3.85</v>
      </c>
      <c r="I11" s="33">
        <v>3.11</v>
      </c>
      <c r="J11" s="33">
        <v>6.5</v>
      </c>
      <c r="K11" s="46">
        <v>0</v>
      </c>
      <c r="L11" s="38">
        <v>0.38</v>
      </c>
      <c r="M11" s="38">
        <v>3.13</v>
      </c>
      <c r="N11" s="33"/>
      <c r="O11" s="34"/>
      <c r="P11" s="33"/>
    </row>
    <row r="12" spans="2:16" x14ac:dyDescent="0.2">
      <c r="B12" s="80"/>
      <c r="C12" s="82"/>
      <c r="D12" s="16" t="s">
        <v>25</v>
      </c>
      <c r="E12" s="15">
        <v>19</v>
      </c>
      <c r="F12" s="14">
        <v>4</v>
      </c>
      <c r="G12" s="15">
        <v>1</v>
      </c>
      <c r="H12" s="16">
        <v>2</v>
      </c>
      <c r="I12" s="16">
        <v>3</v>
      </c>
      <c r="J12" s="16">
        <v>7</v>
      </c>
      <c r="K12" s="38">
        <v>2</v>
      </c>
      <c r="L12" s="38">
        <v>3</v>
      </c>
      <c r="M12" s="38">
        <v>3</v>
      </c>
      <c r="N12" s="16"/>
      <c r="O12" s="17"/>
      <c r="P12" s="16"/>
    </row>
    <row r="13" spans="2:16" x14ac:dyDescent="0.2">
      <c r="B13" s="83"/>
      <c r="C13" s="85"/>
      <c r="D13" s="13" t="s">
        <v>26</v>
      </c>
      <c r="E13" s="30">
        <f>E11/E12</f>
        <v>0.70894736842105266</v>
      </c>
      <c r="F13" s="30">
        <f>F11/F12</f>
        <v>0.9425</v>
      </c>
      <c r="G13" s="30">
        <f>G11/G12</f>
        <v>1.95</v>
      </c>
      <c r="H13" s="55">
        <f>H11/H12</f>
        <v>1.925</v>
      </c>
      <c r="I13" s="33">
        <f t="shared" ref="I13:J13" si="0">I11/I12</f>
        <v>1.0366666666666666</v>
      </c>
      <c r="J13" s="33">
        <f t="shared" si="0"/>
        <v>0.9285714285714286</v>
      </c>
      <c r="K13" s="46">
        <v>0</v>
      </c>
      <c r="L13" s="38">
        <v>0.13</v>
      </c>
      <c r="M13" s="46">
        <v>1.04</v>
      </c>
      <c r="N13" s="16"/>
      <c r="O13" s="16"/>
      <c r="P13" s="13"/>
    </row>
    <row r="14" spans="2:16" ht="12.75" customHeight="1" x14ac:dyDescent="0.2">
      <c r="B14" s="99" t="s">
        <v>42</v>
      </c>
      <c r="C14" s="79"/>
      <c r="D14" s="21" t="s">
        <v>122</v>
      </c>
      <c r="E14" s="22">
        <v>19</v>
      </c>
      <c r="F14" s="23">
        <v>5</v>
      </c>
      <c r="G14" s="15">
        <v>3</v>
      </c>
      <c r="H14" s="16">
        <v>4</v>
      </c>
      <c r="I14" s="16">
        <v>4</v>
      </c>
      <c r="J14" s="21">
        <v>10</v>
      </c>
      <c r="K14" s="38">
        <v>2</v>
      </c>
      <c r="L14" s="38">
        <v>5</v>
      </c>
      <c r="M14" s="38">
        <v>5</v>
      </c>
      <c r="N14" s="21"/>
      <c r="O14" s="24"/>
      <c r="P14" s="21"/>
    </row>
    <row r="15" spans="2:16" ht="15" customHeight="1" x14ac:dyDescent="0.2">
      <c r="B15" s="80"/>
      <c r="C15" s="82"/>
      <c r="D15" s="25" t="s">
        <v>27</v>
      </c>
      <c r="E15" s="15">
        <v>19</v>
      </c>
      <c r="F15" s="14">
        <v>5</v>
      </c>
      <c r="G15" s="15">
        <v>3</v>
      </c>
      <c r="H15" s="16">
        <v>4</v>
      </c>
      <c r="I15" s="16">
        <v>4</v>
      </c>
      <c r="J15" s="16">
        <v>10</v>
      </c>
      <c r="K15" s="38">
        <v>2</v>
      </c>
      <c r="L15" s="38">
        <v>5</v>
      </c>
      <c r="M15" s="38">
        <v>5</v>
      </c>
      <c r="N15" s="16"/>
      <c r="O15" s="17"/>
      <c r="P15" s="16"/>
    </row>
    <row r="16" spans="2:16" ht="13.5" customHeight="1" x14ac:dyDescent="0.2">
      <c r="B16" s="80"/>
      <c r="C16" s="82"/>
      <c r="D16" s="25" t="s">
        <v>28</v>
      </c>
      <c r="E16" s="14">
        <f t="shared" ref="E16:L16" si="1">E14-E15</f>
        <v>0</v>
      </c>
      <c r="F16" s="14">
        <f t="shared" si="1"/>
        <v>0</v>
      </c>
      <c r="G16" s="14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4">
        <f t="shared" si="1"/>
        <v>0</v>
      </c>
      <c r="L16" s="14">
        <f t="shared" si="1"/>
        <v>0</v>
      </c>
      <c r="M16" s="14">
        <v>0</v>
      </c>
      <c r="N16" s="16"/>
      <c r="O16" s="16"/>
      <c r="P16" s="16"/>
    </row>
    <row r="17" spans="2:16" x14ac:dyDescent="0.2">
      <c r="B17" s="83"/>
      <c r="C17" s="85"/>
      <c r="D17" s="13" t="s">
        <v>17</v>
      </c>
      <c r="E17" s="45">
        <f t="shared" ref="E17:M17" si="2">E15/E14*100</f>
        <v>100</v>
      </c>
      <c r="F17" s="45">
        <f t="shared" si="2"/>
        <v>100</v>
      </c>
      <c r="G17" s="45">
        <f t="shared" si="2"/>
        <v>100</v>
      </c>
      <c r="H17" s="16">
        <f t="shared" si="2"/>
        <v>100</v>
      </c>
      <c r="I17" s="16">
        <f t="shared" si="2"/>
        <v>100</v>
      </c>
      <c r="J17" s="16">
        <f t="shared" si="2"/>
        <v>100</v>
      </c>
      <c r="K17" s="45">
        <f t="shared" si="2"/>
        <v>100</v>
      </c>
      <c r="L17" s="45">
        <f t="shared" si="2"/>
        <v>100</v>
      </c>
      <c r="M17" s="45">
        <f t="shared" si="2"/>
        <v>100</v>
      </c>
      <c r="N17" s="16"/>
      <c r="O17" s="34"/>
      <c r="P17" s="33"/>
    </row>
    <row r="18" spans="2:16" s="68" customFormat="1" x14ac:dyDescent="0.2">
      <c r="B18" s="122" t="s">
        <v>160</v>
      </c>
      <c r="C18" s="123"/>
      <c r="D18" s="13" t="s">
        <v>161</v>
      </c>
      <c r="E18" s="70"/>
      <c r="F18" s="45"/>
      <c r="G18" s="70"/>
      <c r="H18" s="33"/>
      <c r="I18" s="33"/>
      <c r="J18" s="33"/>
      <c r="K18" s="30"/>
      <c r="L18" s="30"/>
      <c r="M18" s="45"/>
      <c r="N18" s="16"/>
      <c r="O18" s="34"/>
      <c r="P18" s="33"/>
    </row>
    <row r="19" spans="2:16" x14ac:dyDescent="0.2">
      <c r="B19" s="122" t="s">
        <v>18</v>
      </c>
      <c r="C19" s="123"/>
      <c r="D19" s="16"/>
      <c r="E19" s="15"/>
      <c r="F19" s="14"/>
      <c r="G19" s="15"/>
      <c r="H19" s="16"/>
      <c r="I19" s="16"/>
      <c r="J19" s="16"/>
      <c r="K19" s="38"/>
      <c r="L19" s="38"/>
      <c r="M19" s="38"/>
      <c r="N19" s="16"/>
      <c r="O19" s="17"/>
      <c r="P19" s="16"/>
    </row>
    <row r="20" spans="2:16" x14ac:dyDescent="0.2">
      <c r="B20" s="100" t="s">
        <v>19</v>
      </c>
      <c r="C20" s="92" t="s">
        <v>43</v>
      </c>
      <c r="D20" s="21" t="s">
        <v>123</v>
      </c>
      <c r="E20" s="15"/>
      <c r="F20" s="14"/>
      <c r="G20" s="15"/>
      <c r="H20" s="16"/>
      <c r="I20" s="16"/>
      <c r="J20" s="16"/>
      <c r="K20" s="38"/>
      <c r="L20" s="38"/>
      <c r="M20" s="38"/>
      <c r="N20" s="21"/>
      <c r="O20" s="52"/>
      <c r="P20" s="52"/>
    </row>
    <row r="21" spans="2:16" x14ac:dyDescent="0.2">
      <c r="B21" s="101"/>
      <c r="C21" s="93"/>
      <c r="D21" s="16" t="s">
        <v>124</v>
      </c>
      <c r="E21" s="15"/>
      <c r="F21" s="14"/>
      <c r="G21" s="15"/>
      <c r="H21" s="16"/>
      <c r="I21" s="16"/>
      <c r="J21" s="16"/>
      <c r="K21" s="38"/>
      <c r="L21" s="38"/>
      <c r="M21" s="38"/>
      <c r="N21" s="47"/>
      <c r="O21" s="48"/>
      <c r="P21" s="47"/>
    </row>
    <row r="22" spans="2:16" x14ac:dyDescent="0.2">
      <c r="B22" s="101"/>
      <c r="C22" s="94"/>
      <c r="D22" s="13" t="s">
        <v>38</v>
      </c>
      <c r="E22" s="15"/>
      <c r="F22" s="14"/>
      <c r="G22" s="15"/>
      <c r="H22" s="16"/>
      <c r="I22" s="16"/>
      <c r="J22" s="16"/>
      <c r="K22" s="38"/>
      <c r="L22" s="38"/>
      <c r="M22" s="38"/>
      <c r="N22" s="33"/>
      <c r="O22" s="34"/>
      <c r="P22" s="33"/>
    </row>
    <row r="23" spans="2:16" ht="12.75" customHeight="1" x14ac:dyDescent="0.2">
      <c r="B23" s="101"/>
      <c r="C23" s="92" t="s">
        <v>29</v>
      </c>
      <c r="D23" s="21" t="s">
        <v>123</v>
      </c>
      <c r="E23" s="22"/>
      <c r="F23" s="23"/>
      <c r="G23" s="15"/>
      <c r="H23" s="16"/>
      <c r="I23" s="16"/>
      <c r="J23" s="21"/>
      <c r="K23" s="14"/>
      <c r="L23" s="14"/>
      <c r="M23" s="14"/>
      <c r="N23" s="21"/>
      <c r="O23" s="24"/>
      <c r="P23" s="21"/>
    </row>
    <row r="24" spans="2:16" x14ac:dyDescent="0.2">
      <c r="B24" s="101"/>
      <c r="C24" s="93"/>
      <c r="D24" s="16" t="s">
        <v>124</v>
      </c>
      <c r="E24" s="15"/>
      <c r="F24" s="14"/>
      <c r="G24" s="15"/>
      <c r="H24" s="16"/>
      <c r="I24" s="16"/>
      <c r="J24" s="16"/>
      <c r="K24" s="14"/>
      <c r="L24" s="14"/>
      <c r="M24" s="14"/>
      <c r="N24" s="16"/>
      <c r="O24" s="17"/>
      <c r="P24" s="16"/>
    </row>
    <row r="25" spans="2:16" x14ac:dyDescent="0.2">
      <c r="B25" s="101"/>
      <c r="C25" s="94"/>
      <c r="D25" s="13" t="s">
        <v>38</v>
      </c>
      <c r="E25" s="18"/>
      <c r="F25" s="19"/>
      <c r="G25" s="15"/>
      <c r="H25" s="16"/>
      <c r="I25" s="16"/>
      <c r="J25" s="13"/>
      <c r="K25" s="14"/>
      <c r="L25" s="14"/>
      <c r="M25" s="14"/>
      <c r="N25" s="13"/>
      <c r="O25" s="20"/>
      <c r="P25" s="13"/>
    </row>
    <row r="26" spans="2:16" ht="12.75" customHeight="1" x14ac:dyDescent="0.2">
      <c r="B26" s="101"/>
      <c r="C26" s="92" t="s">
        <v>44</v>
      </c>
      <c r="D26" s="21" t="s">
        <v>123</v>
      </c>
      <c r="E26" s="22">
        <v>595</v>
      </c>
      <c r="F26" s="23">
        <v>586</v>
      </c>
      <c r="G26" s="15">
        <v>582</v>
      </c>
      <c r="H26" s="16">
        <v>584</v>
      </c>
      <c r="I26" s="16">
        <v>583</v>
      </c>
      <c r="J26" s="21">
        <v>585</v>
      </c>
      <c r="K26" s="38">
        <v>584</v>
      </c>
      <c r="L26" s="38">
        <v>584</v>
      </c>
      <c r="M26" s="38">
        <v>582</v>
      </c>
      <c r="N26" s="21"/>
      <c r="O26" s="24"/>
      <c r="P26" s="21"/>
    </row>
    <row r="27" spans="2:16" x14ac:dyDescent="0.2">
      <c r="B27" s="101"/>
      <c r="C27" s="93"/>
      <c r="D27" s="16" t="s">
        <v>124</v>
      </c>
      <c r="E27" s="49">
        <v>6</v>
      </c>
      <c r="F27" s="50">
        <v>0</v>
      </c>
      <c r="G27" s="49">
        <v>1</v>
      </c>
      <c r="H27" s="47">
        <v>5</v>
      </c>
      <c r="I27" s="47">
        <v>8</v>
      </c>
      <c r="J27" s="47">
        <v>9</v>
      </c>
      <c r="K27" s="51">
        <v>5</v>
      </c>
      <c r="L27" s="51">
        <v>1</v>
      </c>
      <c r="M27" s="51">
        <v>2</v>
      </c>
      <c r="N27" s="16"/>
      <c r="O27" s="17"/>
      <c r="P27" s="16"/>
    </row>
    <row r="28" spans="2:16" x14ac:dyDescent="0.2">
      <c r="B28" s="102"/>
      <c r="C28" s="94"/>
      <c r="D28" s="13" t="s">
        <v>38</v>
      </c>
      <c r="E28" s="30">
        <f t="shared" ref="E28:M28" si="3">E27/E26*100</f>
        <v>1.0084033613445378</v>
      </c>
      <c r="F28" s="30">
        <f t="shared" si="3"/>
        <v>0</v>
      </c>
      <c r="G28" s="35">
        <f t="shared" si="3"/>
        <v>0.1718213058419244</v>
      </c>
      <c r="H28" s="33">
        <f t="shared" si="3"/>
        <v>0.85616438356164382</v>
      </c>
      <c r="I28" s="33">
        <f t="shared" si="3"/>
        <v>1.3722126929674099</v>
      </c>
      <c r="J28" s="33">
        <f t="shared" si="3"/>
        <v>1.5384615384615385</v>
      </c>
      <c r="K28" s="30">
        <f t="shared" si="3"/>
        <v>0.85616438356164382</v>
      </c>
      <c r="L28" s="30">
        <f t="shared" si="3"/>
        <v>0.17123287671232876</v>
      </c>
      <c r="M28" s="30">
        <f t="shared" si="3"/>
        <v>0.3436426116838488</v>
      </c>
      <c r="N28" s="13"/>
      <c r="O28" s="20"/>
      <c r="P28" s="13"/>
    </row>
    <row r="29" spans="2:16" ht="12.75" customHeight="1" x14ac:dyDescent="0.2">
      <c r="B29" s="103" t="s">
        <v>162</v>
      </c>
      <c r="C29" s="79"/>
      <c r="D29" s="26" t="s">
        <v>125</v>
      </c>
      <c r="E29" s="15">
        <v>2</v>
      </c>
      <c r="F29" s="14">
        <v>0</v>
      </c>
      <c r="G29" s="14">
        <v>0</v>
      </c>
      <c r="H29" s="16">
        <v>0</v>
      </c>
      <c r="I29" s="16">
        <v>0</v>
      </c>
      <c r="J29" s="16">
        <v>0</v>
      </c>
      <c r="K29" s="38">
        <v>0</v>
      </c>
      <c r="L29" s="38">
        <v>1</v>
      </c>
      <c r="M29" s="38">
        <v>1</v>
      </c>
      <c r="N29" s="16"/>
      <c r="O29" s="47"/>
      <c r="P29" s="47"/>
    </row>
    <row r="30" spans="2:16" x14ac:dyDescent="0.2">
      <c r="B30" s="80"/>
      <c r="C30" s="82"/>
      <c r="D30" s="16" t="s">
        <v>126</v>
      </c>
      <c r="E30" s="18">
        <v>2</v>
      </c>
      <c r="F30" s="19">
        <v>0</v>
      </c>
      <c r="G30" s="19">
        <v>0</v>
      </c>
      <c r="H30" s="16">
        <v>0</v>
      </c>
      <c r="I30" s="16">
        <v>0</v>
      </c>
      <c r="J30" s="16">
        <v>0</v>
      </c>
      <c r="K30" s="38">
        <v>0</v>
      </c>
      <c r="L30" s="38">
        <v>1</v>
      </c>
      <c r="M30" s="38">
        <v>1</v>
      </c>
      <c r="N30" s="16"/>
      <c r="O30" s="47"/>
      <c r="P30" s="47"/>
    </row>
    <row r="31" spans="2:16" x14ac:dyDescent="0.2">
      <c r="B31" s="80"/>
      <c r="C31" s="82"/>
      <c r="D31" s="27" t="s">
        <v>127</v>
      </c>
      <c r="E31" s="28">
        <f t="shared" ref="E31" si="4">E30/E29*100</f>
        <v>100</v>
      </c>
      <c r="F31" s="19">
        <v>100</v>
      </c>
      <c r="G31" s="19">
        <v>100</v>
      </c>
      <c r="H31" s="63">
        <v>100</v>
      </c>
      <c r="I31" s="63">
        <v>100</v>
      </c>
      <c r="J31" s="63">
        <v>100</v>
      </c>
      <c r="K31" s="36">
        <v>100</v>
      </c>
      <c r="L31" s="36">
        <f t="shared" ref="L31:M31" si="5">L30/L29*100</f>
        <v>100</v>
      </c>
      <c r="M31" s="36">
        <f t="shared" si="5"/>
        <v>100</v>
      </c>
      <c r="N31" s="42"/>
      <c r="O31" s="42"/>
      <c r="P31" s="42"/>
    </row>
    <row r="32" spans="2:16" x14ac:dyDescent="0.2">
      <c r="B32" s="80"/>
      <c r="C32" s="82"/>
      <c r="D32" s="16" t="s">
        <v>39</v>
      </c>
      <c r="E32" s="37" t="s">
        <v>64</v>
      </c>
      <c r="F32" s="37" t="s">
        <v>73</v>
      </c>
      <c r="G32" s="37" t="s">
        <v>73</v>
      </c>
      <c r="H32" s="43" t="s">
        <v>95</v>
      </c>
      <c r="I32" s="43" t="s">
        <v>95</v>
      </c>
      <c r="J32" s="43" t="s">
        <v>95</v>
      </c>
      <c r="K32" s="37" t="s">
        <v>73</v>
      </c>
      <c r="L32" s="37" t="s">
        <v>133</v>
      </c>
      <c r="M32" s="40" t="s">
        <v>151</v>
      </c>
      <c r="N32" s="43"/>
      <c r="O32" s="32"/>
      <c r="P32" s="43"/>
    </row>
    <row r="33" spans="2:16" x14ac:dyDescent="0.2">
      <c r="B33" s="80"/>
      <c r="C33" s="82"/>
      <c r="D33" s="13" t="s">
        <v>40</v>
      </c>
      <c r="E33" s="41" t="s">
        <v>65</v>
      </c>
      <c r="F33" s="37" t="s">
        <v>73</v>
      </c>
      <c r="G33" s="37" t="s">
        <v>73</v>
      </c>
      <c r="H33" s="43" t="s">
        <v>95</v>
      </c>
      <c r="I33" s="43" t="s">
        <v>95</v>
      </c>
      <c r="J33" s="43" t="s">
        <v>95</v>
      </c>
      <c r="K33" s="37" t="s">
        <v>73</v>
      </c>
      <c r="L33" s="37" t="s">
        <v>133</v>
      </c>
      <c r="M33" s="39" t="s">
        <v>151</v>
      </c>
      <c r="N33" s="43"/>
      <c r="O33" s="32"/>
      <c r="P33" s="43"/>
    </row>
    <row r="34" spans="2:16" s="68" customFormat="1" x14ac:dyDescent="0.2">
      <c r="B34" s="83"/>
      <c r="C34" s="85"/>
      <c r="D34" s="13" t="s">
        <v>175</v>
      </c>
      <c r="E34" s="41"/>
      <c r="F34" s="37"/>
      <c r="G34" s="37"/>
      <c r="H34" s="43"/>
      <c r="I34" s="32"/>
      <c r="J34" s="43"/>
      <c r="K34" s="41"/>
      <c r="L34" s="37" t="s">
        <v>176</v>
      </c>
      <c r="M34" s="39"/>
      <c r="N34" s="71"/>
      <c r="O34" s="71"/>
      <c r="P34" s="71"/>
    </row>
    <row r="35" spans="2:16" s="68" customFormat="1" x14ac:dyDescent="0.2">
      <c r="B35" s="103" t="s">
        <v>163</v>
      </c>
      <c r="C35" s="79"/>
      <c r="D35" s="16" t="s">
        <v>164</v>
      </c>
      <c r="E35" s="15"/>
      <c r="F35" s="14"/>
      <c r="G35" s="14"/>
      <c r="H35" s="16"/>
      <c r="I35" s="16"/>
      <c r="J35" s="16"/>
      <c r="K35" s="38"/>
      <c r="L35" s="38">
        <v>1</v>
      </c>
      <c r="M35" s="38">
        <v>1</v>
      </c>
      <c r="N35" s="16"/>
      <c r="O35" s="47"/>
      <c r="P35" s="47"/>
    </row>
    <row r="36" spans="2:16" s="68" customFormat="1" x14ac:dyDescent="0.2">
      <c r="B36" s="80"/>
      <c r="C36" s="82"/>
      <c r="D36" s="13" t="s">
        <v>172</v>
      </c>
      <c r="E36" s="18"/>
      <c r="F36" s="19"/>
      <c r="G36" s="19"/>
      <c r="H36" s="16"/>
      <c r="I36" s="16"/>
      <c r="J36" s="16"/>
      <c r="K36" s="38"/>
      <c r="L36" s="38">
        <v>1</v>
      </c>
      <c r="M36" s="38">
        <v>1</v>
      </c>
      <c r="N36" s="16"/>
      <c r="O36" s="47"/>
      <c r="P36" s="47"/>
    </row>
    <row r="37" spans="2:16" s="68" customFormat="1" x14ac:dyDescent="0.2">
      <c r="B37" s="80"/>
      <c r="C37" s="82"/>
      <c r="D37" s="27" t="s">
        <v>127</v>
      </c>
      <c r="E37" s="28"/>
      <c r="F37" s="19"/>
      <c r="G37" s="19"/>
      <c r="H37" s="63"/>
      <c r="I37" s="42"/>
      <c r="J37" s="63"/>
      <c r="K37" s="64"/>
      <c r="L37" s="45">
        <f>L36/L35*100</f>
        <v>100</v>
      </c>
      <c r="M37" s="36">
        <f t="shared" ref="M37" si="6">M36/M35*100</f>
        <v>100</v>
      </c>
      <c r="N37" s="42"/>
      <c r="O37" s="42"/>
      <c r="P37" s="42"/>
    </row>
    <row r="38" spans="2:16" s="68" customFormat="1" x14ac:dyDescent="0.2">
      <c r="B38" s="80"/>
      <c r="C38" s="82"/>
      <c r="D38" s="16" t="s">
        <v>39</v>
      </c>
      <c r="E38" s="37"/>
      <c r="F38" s="37"/>
      <c r="G38" s="37"/>
      <c r="H38" s="43"/>
      <c r="I38" s="32"/>
      <c r="J38" s="43"/>
      <c r="K38" s="37"/>
      <c r="L38" s="37" t="s">
        <v>133</v>
      </c>
      <c r="M38" s="40" t="s">
        <v>151</v>
      </c>
      <c r="N38" s="43"/>
      <c r="O38" s="32"/>
      <c r="P38" s="43"/>
    </row>
    <row r="39" spans="2:16" s="68" customFormat="1" x14ac:dyDescent="0.2">
      <c r="B39" s="83"/>
      <c r="C39" s="85"/>
      <c r="D39" s="13" t="s">
        <v>165</v>
      </c>
      <c r="E39" s="41"/>
      <c r="F39" s="37"/>
      <c r="G39" s="37"/>
      <c r="H39" s="43"/>
      <c r="I39" s="32"/>
      <c r="J39" s="43"/>
      <c r="K39" s="41"/>
      <c r="L39" s="37" t="s">
        <v>133</v>
      </c>
      <c r="M39" s="39" t="s">
        <v>151</v>
      </c>
      <c r="N39" s="43"/>
      <c r="O39" s="32"/>
      <c r="P39" s="43"/>
    </row>
    <row r="40" spans="2:16" s="68" customFormat="1" x14ac:dyDescent="0.2">
      <c r="B40" s="95" t="s">
        <v>166</v>
      </c>
      <c r="C40" s="96"/>
      <c r="D40" s="16" t="s">
        <v>167</v>
      </c>
      <c r="E40" s="37" t="s">
        <v>169</v>
      </c>
      <c r="F40" s="37" t="s">
        <v>169</v>
      </c>
      <c r="G40" s="37" t="s">
        <v>169</v>
      </c>
      <c r="H40" s="71" t="s">
        <v>169</v>
      </c>
      <c r="I40" s="32" t="s">
        <v>169</v>
      </c>
      <c r="J40" s="71" t="s">
        <v>169</v>
      </c>
      <c r="K40" s="37" t="s">
        <v>169</v>
      </c>
      <c r="L40" s="37" t="s">
        <v>169</v>
      </c>
      <c r="M40" s="37" t="s">
        <v>169</v>
      </c>
      <c r="N40" s="71"/>
      <c r="O40" s="32"/>
      <c r="P40" s="71"/>
    </row>
    <row r="41" spans="2:16" s="68" customFormat="1" x14ac:dyDescent="0.2">
      <c r="B41" s="97"/>
      <c r="C41" s="98"/>
      <c r="D41" s="16" t="s">
        <v>168</v>
      </c>
      <c r="E41" s="37" t="s">
        <v>169</v>
      </c>
      <c r="F41" s="37" t="s">
        <v>169</v>
      </c>
      <c r="G41" s="37" t="s">
        <v>169</v>
      </c>
      <c r="H41" s="71" t="s">
        <v>169</v>
      </c>
      <c r="I41" s="32" t="s">
        <v>169</v>
      </c>
      <c r="J41" s="71" t="s">
        <v>169</v>
      </c>
      <c r="K41" s="37" t="s">
        <v>169</v>
      </c>
      <c r="L41" s="37" t="s">
        <v>169</v>
      </c>
      <c r="M41" s="37" t="s">
        <v>169</v>
      </c>
      <c r="N41" s="71"/>
      <c r="O41" s="32"/>
      <c r="P41" s="71"/>
    </row>
    <row r="42" spans="2:16" s="73" customFormat="1" ht="12.75" customHeight="1" x14ac:dyDescent="0.2">
      <c r="B42" s="108" t="s">
        <v>170</v>
      </c>
      <c r="C42" s="10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2:16" s="68" customFormat="1" ht="12.75" customHeight="1" x14ac:dyDescent="0.2">
      <c r="B43" s="110"/>
      <c r="C43" s="111"/>
      <c r="D43" s="72" t="s">
        <v>128</v>
      </c>
      <c r="E43" s="14"/>
      <c r="F43" s="14"/>
      <c r="G43" s="14"/>
      <c r="H43" s="16"/>
      <c r="I43" s="16"/>
      <c r="J43" s="16"/>
      <c r="K43" s="38"/>
      <c r="L43" s="38"/>
      <c r="M43" s="38"/>
      <c r="N43" s="76"/>
      <c r="O43" s="76"/>
      <c r="P43" s="76"/>
    </row>
    <row r="44" spans="2:16" s="68" customFormat="1" x14ac:dyDescent="0.2">
      <c r="B44" s="110"/>
      <c r="C44" s="111"/>
      <c r="D44" s="72" t="s">
        <v>20</v>
      </c>
      <c r="E44" s="50"/>
      <c r="F44" s="50"/>
      <c r="G44" s="50"/>
      <c r="H44" s="47"/>
      <c r="I44" s="47"/>
      <c r="J44" s="47"/>
      <c r="K44" s="51"/>
      <c r="L44" s="51"/>
      <c r="M44" s="51"/>
      <c r="N44" s="76"/>
      <c r="O44" s="76"/>
      <c r="P44" s="76"/>
    </row>
    <row r="45" spans="2:16" s="68" customFormat="1" x14ac:dyDescent="0.2">
      <c r="B45" s="110"/>
      <c r="C45" s="111"/>
      <c r="D45" s="72" t="s">
        <v>45</v>
      </c>
      <c r="E45" s="14"/>
      <c r="F45" s="14"/>
      <c r="G45" s="14"/>
      <c r="H45" s="63"/>
      <c r="I45" s="42"/>
      <c r="J45" s="63"/>
      <c r="K45" s="46"/>
      <c r="L45" s="46"/>
      <c r="M45" s="46"/>
      <c r="N45" s="76"/>
      <c r="O45" s="76"/>
      <c r="P45" s="76"/>
    </row>
    <row r="46" spans="2:16" s="68" customFormat="1" x14ac:dyDescent="0.2">
      <c r="B46" s="112"/>
      <c r="C46" s="113"/>
      <c r="D46" s="69"/>
      <c r="E46" s="29"/>
      <c r="F46" s="69"/>
      <c r="G46" s="69"/>
      <c r="H46" s="29"/>
      <c r="I46" s="29"/>
      <c r="J46" s="29"/>
      <c r="K46" s="29"/>
      <c r="L46" s="29"/>
      <c r="M46" s="29"/>
      <c r="N46" s="29"/>
      <c r="O46" s="29"/>
      <c r="P46" s="69"/>
    </row>
    <row r="47" spans="2:16" s="68" customFormat="1" x14ac:dyDescent="0.2">
      <c r="C47" s="106" t="s">
        <v>21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2:16" s="68" customFormat="1" x14ac:dyDescent="0.2"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5" s="68" customFormat="1" x14ac:dyDescent="0.2">
      <c r="J49" s="1"/>
    </row>
    <row r="50" spans="2:15" s="4" customFormat="1" ht="13.5" thickBot="1" x14ac:dyDescent="0.25">
      <c r="C50" s="4" t="s">
        <v>31</v>
      </c>
      <c r="D50" s="65" t="s">
        <v>49</v>
      </c>
      <c r="G50" s="4" t="s">
        <v>32</v>
      </c>
      <c r="H50" s="104" t="s">
        <v>50</v>
      </c>
      <c r="I50" s="104"/>
      <c r="J50" s="104"/>
      <c r="L50" s="4" t="s">
        <v>33</v>
      </c>
      <c r="M50" s="105" t="s">
        <v>56</v>
      </c>
      <c r="N50" s="104"/>
      <c r="O50" s="104"/>
    </row>
    <row r="51" spans="2:15" s="68" customFormat="1" x14ac:dyDescent="0.2">
      <c r="E51" s="1"/>
      <c r="H51" s="1"/>
      <c r="K51" s="11"/>
    </row>
    <row r="52" spans="2:15" s="68" customFormat="1" x14ac:dyDescent="0.2">
      <c r="B52" s="68" t="s">
        <v>22</v>
      </c>
      <c r="D52" s="12"/>
    </row>
    <row r="53" spans="2:15" s="68" customFormat="1" x14ac:dyDescent="0.2">
      <c r="B53" s="68" t="s">
        <v>23</v>
      </c>
    </row>
    <row r="54" spans="2:15" s="68" customFormat="1" x14ac:dyDescent="0.2">
      <c r="B54" s="68" t="s">
        <v>46</v>
      </c>
    </row>
    <row r="55" spans="2:15" s="68" customFormat="1" x14ac:dyDescent="0.2">
      <c r="B55" s="68" t="s">
        <v>171</v>
      </c>
    </row>
    <row r="56" spans="2:15" s="68" customFormat="1" x14ac:dyDescent="0.2"/>
  </sheetData>
  <customSheetViews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6" sqref="M26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4">
      <selection activeCell="G18" sqref="G18"/>
      <pageMargins left="0.25" right="0.25" top="0.5" bottom="0.5" header="0.5" footer="0.5"/>
      <pageSetup scale="72" orientation="landscape" r:id="rId3"/>
      <headerFooter alignWithMargins="0"/>
    </customSheetView>
  </customSheetViews>
  <mergeCells count="26">
    <mergeCell ref="C47:P47"/>
    <mergeCell ref="H50:J50"/>
    <mergeCell ref="M50:O50"/>
    <mergeCell ref="B29:C34"/>
    <mergeCell ref="B40:C41"/>
    <mergeCell ref="B42:C46"/>
    <mergeCell ref="B35:C39"/>
    <mergeCell ref="B20:B28"/>
    <mergeCell ref="C23:C25"/>
    <mergeCell ref="C26:C28"/>
    <mergeCell ref="B14:C17"/>
    <mergeCell ref="B18:C18"/>
    <mergeCell ref="C20:C22"/>
    <mergeCell ref="C1:P1"/>
    <mergeCell ref="N7:P8"/>
    <mergeCell ref="B19:C19"/>
    <mergeCell ref="E7:G8"/>
    <mergeCell ref="K9:M9"/>
    <mergeCell ref="D2:E2"/>
    <mergeCell ref="H7:J8"/>
    <mergeCell ref="N9:P9"/>
    <mergeCell ref="E9:G9"/>
    <mergeCell ref="B7:D10"/>
    <mergeCell ref="K7:M8"/>
    <mergeCell ref="H9:J9"/>
    <mergeCell ref="B11:C13"/>
  </mergeCells>
  <phoneticPr fontId="4" type="noConversion"/>
  <hyperlinks>
    <hyperlink ref="M50" r:id="rId4"/>
  </hyperlinks>
  <pageMargins left="0.25" right="0.25" top="0.5" bottom="0.5" header="0.5" footer="0.5"/>
  <pageSetup scale="71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8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0</xdr:row>
                    <xdr:rowOff>981075</xdr:rowOff>
                  </from>
                  <to>
                    <xdr:col>3</xdr:col>
                    <xdr:colOff>685800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9" name="Check Box 2">
              <controlPr defaultSize="0" autoFill="0" autoLine="0" autoPict="0">
                <anchor moveWithCells="1">
                  <from>
                    <xdr:col>3</xdr:col>
                    <xdr:colOff>590550</xdr:colOff>
                    <xdr:row>0</xdr:row>
                    <xdr:rowOff>962025</xdr:rowOff>
                  </from>
                  <to>
                    <xdr:col>3</xdr:col>
                    <xdr:colOff>1114425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0" name="Check Box 3">
              <controlPr defaultSize="0" autoFill="0" autoLine="0" autoPict="0">
                <anchor moveWithCells="1">
                  <from>
                    <xdr:col>2</xdr:col>
                    <xdr:colOff>1104900</xdr:colOff>
                    <xdr:row>0</xdr:row>
                    <xdr:rowOff>962025</xdr:rowOff>
                  </from>
                  <to>
                    <xdr:col>3</xdr:col>
                    <xdr:colOff>57150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6"/>
  <sheetViews>
    <sheetView topLeftCell="D5" workbookViewId="0">
      <selection activeCell="N10" sqref="N10:P45"/>
    </sheetView>
  </sheetViews>
  <sheetFormatPr defaultRowHeight="12.75" x14ac:dyDescent="0.2"/>
  <cols>
    <col min="1" max="1" width="2.7109375" style="60" customWidth="1"/>
    <col min="2" max="2" width="4.5703125" style="60" customWidth="1"/>
    <col min="3" max="3" width="26" style="60" customWidth="1"/>
    <col min="4" max="4" width="36.140625" style="60" customWidth="1"/>
    <col min="5" max="7" width="10.7109375" style="60" customWidth="1"/>
    <col min="8" max="16" width="9.7109375" style="60" customWidth="1"/>
    <col min="17" max="16384" width="9.140625" style="60"/>
  </cols>
  <sheetData>
    <row r="1" spans="2:16" ht="86.25" customHeight="1" x14ac:dyDescent="0.2">
      <c r="C1" s="114" t="s">
        <v>174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6" s="1" customFormat="1" ht="13.5" thickBot="1" x14ac:dyDescent="0.25">
      <c r="B2" s="1" t="s">
        <v>34</v>
      </c>
      <c r="D2" s="130" t="s">
        <v>47</v>
      </c>
      <c r="E2" s="130"/>
      <c r="I2" s="2" t="s">
        <v>30</v>
      </c>
      <c r="J2" s="6" t="s">
        <v>48</v>
      </c>
      <c r="M2" s="1" t="s">
        <v>35</v>
      </c>
      <c r="N2" s="4"/>
      <c r="O2" s="61">
        <f>+'GO 133-C Report-Total Company'!O2</f>
        <v>2016</v>
      </c>
    </row>
    <row r="3" spans="2:16" x14ac:dyDescent="0.2">
      <c r="B3" s="1"/>
      <c r="I3" s="1"/>
      <c r="J3" s="1"/>
      <c r="K3" s="1"/>
      <c r="L3" s="1"/>
      <c r="M3" s="1"/>
      <c r="N3" s="1"/>
    </row>
    <row r="4" spans="2:16" s="1" customFormat="1" ht="13.5" thickBot="1" x14ac:dyDescent="0.25">
      <c r="B4" s="1" t="s">
        <v>36</v>
      </c>
      <c r="D4" s="5"/>
      <c r="E4" s="5"/>
      <c r="I4" s="2" t="s">
        <v>37</v>
      </c>
      <c r="J4" s="4"/>
      <c r="L4" s="6" t="s">
        <v>53</v>
      </c>
      <c r="M4" s="6"/>
      <c r="N4" s="6"/>
      <c r="O4" s="3"/>
    </row>
    <row r="5" spans="2:16" x14ac:dyDescent="0.2">
      <c r="B5" s="1"/>
      <c r="C5" s="1"/>
      <c r="D5" s="1"/>
      <c r="E5" s="1"/>
    </row>
    <row r="7" spans="2:16" ht="12.75" customHeight="1" x14ac:dyDescent="0.2">
      <c r="B7" s="77" t="s">
        <v>0</v>
      </c>
      <c r="C7" s="78"/>
      <c r="D7" s="79"/>
      <c r="E7" s="116" t="str">
        <f>+'GO 133-C Report-Total Company'!E7:G8</f>
        <v>Date filed
(05/15/16)</v>
      </c>
      <c r="F7" s="137"/>
      <c r="G7" s="137"/>
      <c r="H7" s="86" t="str">
        <f>+'GO 133-C Report-Total Company'!H7:J8</f>
        <v>Date filed
(08/15/16)</v>
      </c>
      <c r="I7" s="132"/>
      <c r="J7" s="133"/>
      <c r="K7" s="117" t="str">
        <f>+'GO 133-C Report-Total Company'!K7:M8</f>
        <v>Date filed
(12/16/16)</v>
      </c>
      <c r="L7" s="137"/>
      <c r="M7" s="137"/>
      <c r="N7" s="86" t="str">
        <f>+'GO 133-C Report-Total Company'!N7:P8</f>
        <v>Date filed
(02/15/17)</v>
      </c>
      <c r="O7" s="132"/>
      <c r="P7" s="133"/>
    </row>
    <row r="8" spans="2:16" ht="12.75" customHeight="1" x14ac:dyDescent="0.2">
      <c r="B8" s="80"/>
      <c r="C8" s="81"/>
      <c r="D8" s="82"/>
      <c r="E8" s="138"/>
      <c r="F8" s="139"/>
      <c r="G8" s="139"/>
      <c r="H8" s="134"/>
      <c r="I8" s="135"/>
      <c r="J8" s="136"/>
      <c r="K8" s="139"/>
      <c r="L8" s="139"/>
      <c r="M8" s="139"/>
      <c r="N8" s="134"/>
      <c r="O8" s="135"/>
      <c r="P8" s="136"/>
    </row>
    <row r="9" spans="2:16" ht="12.75" customHeight="1" x14ac:dyDescent="0.2">
      <c r="B9" s="80"/>
      <c r="C9" s="81"/>
      <c r="D9" s="82"/>
      <c r="E9" s="127" t="s">
        <v>1</v>
      </c>
      <c r="F9" s="128"/>
      <c r="G9" s="129"/>
      <c r="H9" s="124" t="s">
        <v>2</v>
      </c>
      <c r="I9" s="125"/>
      <c r="J9" s="126"/>
      <c r="K9" s="127" t="s">
        <v>3</v>
      </c>
      <c r="L9" s="128"/>
      <c r="M9" s="129"/>
      <c r="N9" s="124" t="s">
        <v>4</v>
      </c>
      <c r="O9" s="125"/>
      <c r="P9" s="126"/>
    </row>
    <row r="10" spans="2:16" s="12" customFormat="1" ht="12.75" customHeight="1" x14ac:dyDescent="0.2">
      <c r="B10" s="83"/>
      <c r="C10" s="84"/>
      <c r="D10" s="85"/>
      <c r="E10" s="7" t="s">
        <v>5</v>
      </c>
      <c r="F10" s="7" t="s">
        <v>6</v>
      </c>
      <c r="G10" s="8" t="s">
        <v>7</v>
      </c>
      <c r="H10" s="9" t="s">
        <v>8</v>
      </c>
      <c r="I10" s="10" t="s">
        <v>9</v>
      </c>
      <c r="J10" s="9" t="s">
        <v>10</v>
      </c>
      <c r="K10" s="8" t="s">
        <v>11</v>
      </c>
      <c r="L10" s="7" t="s">
        <v>12</v>
      </c>
      <c r="M10" s="8" t="s">
        <v>13</v>
      </c>
      <c r="N10" s="9" t="s">
        <v>14</v>
      </c>
      <c r="O10" s="10" t="s">
        <v>15</v>
      </c>
      <c r="P10" s="9" t="s">
        <v>16</v>
      </c>
    </row>
    <row r="11" spans="2:16" ht="12.75" customHeight="1" x14ac:dyDescent="0.2">
      <c r="B11" s="99" t="s">
        <v>41</v>
      </c>
      <c r="C11" s="79"/>
      <c r="D11" s="13" t="s">
        <v>24</v>
      </c>
      <c r="E11" s="35">
        <v>26.31</v>
      </c>
      <c r="F11" s="30">
        <v>16.350000000000001</v>
      </c>
      <c r="G11" s="31">
        <v>10.37</v>
      </c>
      <c r="H11" s="16">
        <v>22.96</v>
      </c>
      <c r="I11" s="33">
        <v>24.55</v>
      </c>
      <c r="J11" s="33">
        <v>5.04</v>
      </c>
      <c r="K11" s="38">
        <v>7.95</v>
      </c>
      <c r="L11" s="38">
        <v>3.77</v>
      </c>
      <c r="M11" s="38">
        <v>6.92</v>
      </c>
      <c r="N11" s="33"/>
      <c r="O11" s="34"/>
      <c r="P11" s="33"/>
    </row>
    <row r="12" spans="2:16" x14ac:dyDescent="0.2">
      <c r="B12" s="80"/>
      <c r="C12" s="82"/>
      <c r="D12" s="16" t="s">
        <v>25</v>
      </c>
      <c r="E12" s="15">
        <v>31</v>
      </c>
      <c r="F12" s="14">
        <v>16</v>
      </c>
      <c r="G12" s="15">
        <v>9</v>
      </c>
      <c r="H12" s="16">
        <v>15</v>
      </c>
      <c r="I12" s="16">
        <v>21</v>
      </c>
      <c r="J12" s="16">
        <v>5</v>
      </c>
      <c r="K12" s="38">
        <v>15</v>
      </c>
      <c r="L12" s="38">
        <v>10</v>
      </c>
      <c r="M12" s="38">
        <v>12</v>
      </c>
      <c r="N12" s="16"/>
      <c r="O12" s="17"/>
      <c r="P12" s="16"/>
    </row>
    <row r="13" spans="2:16" x14ac:dyDescent="0.2">
      <c r="B13" s="83"/>
      <c r="C13" s="85"/>
      <c r="D13" s="13" t="s">
        <v>26</v>
      </c>
      <c r="E13" s="30">
        <f>E11/E12</f>
        <v>0.84870967741935477</v>
      </c>
      <c r="F13" s="30">
        <f>F11/F12</f>
        <v>1.0218750000000001</v>
      </c>
      <c r="G13" s="30">
        <f t="shared" ref="G13:J13" si="0">G11/G12</f>
        <v>1.152222222222222</v>
      </c>
      <c r="H13" s="33">
        <f t="shared" si="0"/>
        <v>1.5306666666666666</v>
      </c>
      <c r="I13" s="33">
        <f t="shared" si="0"/>
        <v>1.1690476190476191</v>
      </c>
      <c r="J13" s="33">
        <f t="shared" si="0"/>
        <v>1.008</v>
      </c>
      <c r="K13" s="38">
        <v>0.53</v>
      </c>
      <c r="L13" s="38">
        <v>0.38</v>
      </c>
      <c r="M13" s="46">
        <v>0.57999999999999996</v>
      </c>
      <c r="N13" s="16"/>
      <c r="O13" s="16"/>
      <c r="P13" s="13"/>
    </row>
    <row r="14" spans="2:16" ht="12.75" customHeight="1" x14ac:dyDescent="0.2">
      <c r="B14" s="99" t="s">
        <v>42</v>
      </c>
      <c r="C14" s="79"/>
      <c r="D14" s="21" t="s">
        <v>122</v>
      </c>
      <c r="E14" s="22">
        <v>52</v>
      </c>
      <c r="F14" s="23">
        <v>33</v>
      </c>
      <c r="G14" s="15">
        <v>30</v>
      </c>
      <c r="H14" s="16">
        <v>42</v>
      </c>
      <c r="I14" s="16">
        <v>36</v>
      </c>
      <c r="J14" s="21">
        <v>20</v>
      </c>
      <c r="K14" s="38">
        <v>31</v>
      </c>
      <c r="L14" s="38">
        <v>28</v>
      </c>
      <c r="M14" s="38">
        <v>30</v>
      </c>
      <c r="N14" s="21"/>
      <c r="O14" s="24"/>
      <c r="P14" s="21"/>
    </row>
    <row r="15" spans="2:16" ht="15" customHeight="1" x14ac:dyDescent="0.2">
      <c r="B15" s="80"/>
      <c r="C15" s="82"/>
      <c r="D15" s="25" t="s">
        <v>27</v>
      </c>
      <c r="E15" s="15">
        <v>52</v>
      </c>
      <c r="F15" s="14">
        <v>33</v>
      </c>
      <c r="G15" s="15">
        <v>30</v>
      </c>
      <c r="H15" s="16">
        <v>41</v>
      </c>
      <c r="I15" s="16">
        <v>35</v>
      </c>
      <c r="J15" s="16">
        <v>20</v>
      </c>
      <c r="K15" s="38">
        <v>31</v>
      </c>
      <c r="L15" s="38">
        <v>28</v>
      </c>
      <c r="M15" s="38">
        <v>30</v>
      </c>
      <c r="N15" s="16"/>
      <c r="O15" s="17"/>
      <c r="P15" s="16"/>
    </row>
    <row r="16" spans="2:16" ht="13.5" customHeight="1" x14ac:dyDescent="0.2">
      <c r="B16" s="80"/>
      <c r="C16" s="82"/>
      <c r="D16" s="25" t="s">
        <v>28</v>
      </c>
      <c r="E16" s="14">
        <f t="shared" ref="E16:L16" si="1">E14-E15</f>
        <v>0</v>
      </c>
      <c r="F16" s="14">
        <f t="shared" si="1"/>
        <v>0</v>
      </c>
      <c r="G16" s="14">
        <f t="shared" si="1"/>
        <v>0</v>
      </c>
      <c r="H16" s="16">
        <f t="shared" si="1"/>
        <v>1</v>
      </c>
      <c r="I16" s="16">
        <v>1</v>
      </c>
      <c r="J16" s="16">
        <f t="shared" si="1"/>
        <v>0</v>
      </c>
      <c r="K16" s="14">
        <v>0</v>
      </c>
      <c r="L16" s="14">
        <f t="shared" si="1"/>
        <v>0</v>
      </c>
      <c r="M16" s="14">
        <v>0</v>
      </c>
      <c r="N16" s="16"/>
      <c r="O16" s="16"/>
      <c r="P16" s="16"/>
    </row>
    <row r="17" spans="2:16" x14ac:dyDescent="0.2">
      <c r="B17" s="83"/>
      <c r="C17" s="85"/>
      <c r="D17" s="13" t="s">
        <v>17</v>
      </c>
      <c r="E17" s="45">
        <f t="shared" ref="E17:M17" si="2">E15/E14*100</f>
        <v>100</v>
      </c>
      <c r="F17" s="45">
        <f t="shared" si="2"/>
        <v>100</v>
      </c>
      <c r="G17" s="45">
        <f t="shared" si="2"/>
        <v>100</v>
      </c>
      <c r="H17" s="33">
        <f t="shared" si="2"/>
        <v>97.61904761904762</v>
      </c>
      <c r="I17" s="33">
        <f t="shared" si="2"/>
        <v>97.222222222222214</v>
      </c>
      <c r="J17" s="16">
        <f t="shared" si="2"/>
        <v>100</v>
      </c>
      <c r="K17" s="45">
        <v>100</v>
      </c>
      <c r="L17" s="45">
        <f t="shared" si="2"/>
        <v>100</v>
      </c>
      <c r="M17" s="45">
        <f t="shared" si="2"/>
        <v>100</v>
      </c>
      <c r="N17" s="16"/>
      <c r="O17" s="34"/>
      <c r="P17" s="33"/>
    </row>
    <row r="18" spans="2:16" s="68" customFormat="1" x14ac:dyDescent="0.2">
      <c r="B18" s="122" t="s">
        <v>160</v>
      </c>
      <c r="C18" s="123"/>
      <c r="D18" s="13" t="s">
        <v>161</v>
      </c>
      <c r="E18" s="70"/>
      <c r="F18" s="45"/>
      <c r="G18" s="70"/>
      <c r="H18" s="33"/>
      <c r="I18" s="33"/>
      <c r="J18" s="33"/>
      <c r="K18" s="30"/>
      <c r="L18" s="30"/>
      <c r="M18" s="45"/>
      <c r="N18" s="16"/>
      <c r="O18" s="34"/>
      <c r="P18" s="33"/>
    </row>
    <row r="19" spans="2:16" x14ac:dyDescent="0.2">
      <c r="B19" s="122" t="s">
        <v>18</v>
      </c>
      <c r="C19" s="123"/>
      <c r="D19" s="16"/>
      <c r="E19" s="15"/>
      <c r="F19" s="14"/>
      <c r="G19" s="15"/>
      <c r="H19" s="16"/>
      <c r="I19" s="16"/>
      <c r="J19" s="16"/>
      <c r="K19" s="38"/>
      <c r="L19" s="38"/>
      <c r="M19" s="38"/>
      <c r="N19" s="16"/>
      <c r="O19" s="17"/>
      <c r="P19" s="16"/>
    </row>
    <row r="20" spans="2:16" x14ac:dyDescent="0.2">
      <c r="B20" s="100" t="s">
        <v>19</v>
      </c>
      <c r="C20" s="92" t="s">
        <v>43</v>
      </c>
      <c r="D20" s="21" t="s">
        <v>123</v>
      </c>
      <c r="E20" s="15"/>
      <c r="F20" s="14"/>
      <c r="G20" s="15"/>
      <c r="H20" s="16"/>
      <c r="I20" s="16"/>
      <c r="J20" s="16"/>
      <c r="K20" s="38"/>
      <c r="L20" s="38"/>
      <c r="M20" s="38"/>
      <c r="N20" s="21"/>
      <c r="O20" s="52"/>
      <c r="P20" s="52"/>
    </row>
    <row r="21" spans="2:16" x14ac:dyDescent="0.2">
      <c r="B21" s="101"/>
      <c r="C21" s="93"/>
      <c r="D21" s="16" t="s">
        <v>124</v>
      </c>
      <c r="E21" s="15"/>
      <c r="F21" s="14"/>
      <c r="G21" s="15"/>
      <c r="H21" s="16"/>
      <c r="I21" s="16"/>
      <c r="J21" s="16"/>
      <c r="K21" s="38"/>
      <c r="L21" s="38"/>
      <c r="M21" s="38"/>
      <c r="N21" s="47"/>
      <c r="O21" s="48"/>
      <c r="P21" s="47"/>
    </row>
    <row r="22" spans="2:16" x14ac:dyDescent="0.2">
      <c r="B22" s="101"/>
      <c r="C22" s="94"/>
      <c r="D22" s="13" t="s">
        <v>38</v>
      </c>
      <c r="E22" s="15"/>
      <c r="F22" s="14"/>
      <c r="G22" s="15"/>
      <c r="H22" s="16"/>
      <c r="I22" s="16"/>
      <c r="J22" s="16"/>
      <c r="K22" s="38"/>
      <c r="L22" s="38"/>
      <c r="M22" s="38"/>
      <c r="N22" s="33"/>
      <c r="O22" s="34"/>
      <c r="P22" s="33"/>
    </row>
    <row r="23" spans="2:16" ht="12.75" customHeight="1" x14ac:dyDescent="0.2">
      <c r="B23" s="101"/>
      <c r="C23" s="92" t="s">
        <v>29</v>
      </c>
      <c r="D23" s="21" t="s">
        <v>123</v>
      </c>
      <c r="E23" s="15">
        <v>2899</v>
      </c>
      <c r="F23" s="23">
        <v>2880</v>
      </c>
      <c r="G23" s="15">
        <v>2839</v>
      </c>
      <c r="H23" s="16">
        <v>2838</v>
      </c>
      <c r="I23" s="16">
        <v>2828</v>
      </c>
      <c r="J23" s="21">
        <v>2814</v>
      </c>
      <c r="K23" s="38">
        <v>2772</v>
      </c>
      <c r="L23" s="38">
        <v>2704</v>
      </c>
      <c r="M23" s="38">
        <v>2695</v>
      </c>
      <c r="N23" s="21"/>
      <c r="O23" s="24"/>
      <c r="P23" s="21"/>
    </row>
    <row r="24" spans="2:16" x14ac:dyDescent="0.2">
      <c r="B24" s="101"/>
      <c r="C24" s="93"/>
      <c r="D24" s="16" t="s">
        <v>124</v>
      </c>
      <c r="E24" s="22">
        <v>26</v>
      </c>
      <c r="F24" s="50">
        <v>18</v>
      </c>
      <c r="G24" s="49">
        <v>21</v>
      </c>
      <c r="H24" s="47">
        <v>27</v>
      </c>
      <c r="I24" s="47">
        <v>21</v>
      </c>
      <c r="J24" s="47">
        <v>13</v>
      </c>
      <c r="K24" s="51">
        <v>22</v>
      </c>
      <c r="L24" s="51">
        <v>24</v>
      </c>
      <c r="M24" s="51">
        <v>17</v>
      </c>
      <c r="N24" s="16"/>
      <c r="O24" s="17"/>
      <c r="P24" s="16"/>
    </row>
    <row r="25" spans="2:16" x14ac:dyDescent="0.2">
      <c r="B25" s="101"/>
      <c r="C25" s="94"/>
      <c r="D25" s="13" t="s">
        <v>38</v>
      </c>
      <c r="E25" s="30">
        <f t="shared" ref="E25:M25" si="3">E24/E23*100</f>
        <v>0.89686098654708524</v>
      </c>
      <c r="F25" s="30">
        <f t="shared" si="3"/>
        <v>0.625</v>
      </c>
      <c r="G25" s="35">
        <f t="shared" si="3"/>
        <v>0.73969707643536453</v>
      </c>
      <c r="H25" s="33">
        <f t="shared" si="3"/>
        <v>0.95137420718816068</v>
      </c>
      <c r="I25" s="33">
        <f t="shared" si="3"/>
        <v>0.74257425742574257</v>
      </c>
      <c r="J25" s="33">
        <f t="shared" si="3"/>
        <v>0.46197583511016344</v>
      </c>
      <c r="K25" s="30">
        <f>K24/K23*100</f>
        <v>0.79365079365079361</v>
      </c>
      <c r="L25" s="30">
        <f t="shared" si="3"/>
        <v>0.8875739644970414</v>
      </c>
      <c r="M25" s="30">
        <f t="shared" si="3"/>
        <v>0.63079777365491652</v>
      </c>
      <c r="N25" s="13"/>
      <c r="O25" s="20"/>
      <c r="P25" s="13"/>
    </row>
    <row r="26" spans="2:16" ht="12.75" customHeight="1" x14ac:dyDescent="0.2">
      <c r="B26" s="101"/>
      <c r="C26" s="92" t="s">
        <v>44</v>
      </c>
      <c r="D26" s="21" t="s">
        <v>123</v>
      </c>
      <c r="E26" s="22"/>
      <c r="F26" s="23"/>
      <c r="G26" s="15"/>
      <c r="H26" s="16"/>
      <c r="I26" s="16"/>
      <c r="J26" s="21"/>
      <c r="K26" s="14"/>
      <c r="L26" s="14"/>
      <c r="M26" s="14"/>
      <c r="N26" s="21"/>
      <c r="O26" s="24"/>
      <c r="P26" s="21"/>
    </row>
    <row r="27" spans="2:16" x14ac:dyDescent="0.2">
      <c r="B27" s="101"/>
      <c r="C27" s="93"/>
      <c r="D27" s="16" t="s">
        <v>124</v>
      </c>
      <c r="E27" s="15"/>
      <c r="F27" s="14"/>
      <c r="G27" s="15"/>
      <c r="H27" s="16"/>
      <c r="I27" s="16"/>
      <c r="J27" s="16"/>
      <c r="K27" s="14"/>
      <c r="L27" s="14"/>
      <c r="M27" s="14"/>
      <c r="N27" s="16"/>
      <c r="O27" s="17"/>
      <c r="P27" s="16"/>
    </row>
    <row r="28" spans="2:16" x14ac:dyDescent="0.2">
      <c r="B28" s="102"/>
      <c r="C28" s="94"/>
      <c r="D28" s="13" t="s">
        <v>38</v>
      </c>
      <c r="E28" s="18"/>
      <c r="F28" s="19"/>
      <c r="G28" s="15"/>
      <c r="H28" s="16"/>
      <c r="I28" s="16"/>
      <c r="J28" s="13"/>
      <c r="K28" s="14"/>
      <c r="L28" s="14"/>
      <c r="M28" s="14"/>
      <c r="N28" s="13"/>
      <c r="O28" s="20"/>
      <c r="P28" s="13"/>
    </row>
    <row r="29" spans="2:16" ht="12.75" customHeight="1" x14ac:dyDescent="0.2">
      <c r="B29" s="103" t="s">
        <v>162</v>
      </c>
      <c r="C29" s="79"/>
      <c r="D29" s="26" t="s">
        <v>125</v>
      </c>
      <c r="E29" s="15">
        <v>8</v>
      </c>
      <c r="F29" s="14">
        <v>5</v>
      </c>
      <c r="G29" s="14">
        <v>2</v>
      </c>
      <c r="H29" s="16">
        <v>6</v>
      </c>
      <c r="I29" s="16">
        <v>4</v>
      </c>
      <c r="J29" s="16">
        <v>2</v>
      </c>
      <c r="K29" s="38">
        <v>3</v>
      </c>
      <c r="L29" s="38">
        <v>13</v>
      </c>
      <c r="M29" s="38">
        <v>1</v>
      </c>
      <c r="N29" s="16"/>
      <c r="O29" s="47"/>
      <c r="P29" s="47"/>
    </row>
    <row r="30" spans="2:16" x14ac:dyDescent="0.2">
      <c r="B30" s="80"/>
      <c r="C30" s="82"/>
      <c r="D30" s="16" t="s">
        <v>126</v>
      </c>
      <c r="E30" s="18">
        <v>8</v>
      </c>
      <c r="F30" s="19">
        <v>5</v>
      </c>
      <c r="G30" s="19">
        <v>2</v>
      </c>
      <c r="H30" s="16">
        <v>6</v>
      </c>
      <c r="I30" s="16">
        <v>4</v>
      </c>
      <c r="J30" s="16">
        <v>2</v>
      </c>
      <c r="K30" s="38">
        <v>3</v>
      </c>
      <c r="L30" s="38">
        <v>13</v>
      </c>
      <c r="M30" s="38">
        <v>1</v>
      </c>
      <c r="N30" s="16"/>
      <c r="O30" s="47"/>
      <c r="P30" s="47"/>
    </row>
    <row r="31" spans="2:16" x14ac:dyDescent="0.2">
      <c r="B31" s="80"/>
      <c r="C31" s="82"/>
      <c r="D31" s="27" t="s">
        <v>127</v>
      </c>
      <c r="E31" s="18">
        <f t="shared" ref="E31:J31" si="4">E30/E29*100</f>
        <v>100</v>
      </c>
      <c r="F31" s="19">
        <f t="shared" si="4"/>
        <v>100</v>
      </c>
      <c r="G31" s="19">
        <v>100</v>
      </c>
      <c r="H31" s="63">
        <f t="shared" si="4"/>
        <v>100</v>
      </c>
      <c r="I31" s="63">
        <f t="shared" si="4"/>
        <v>100</v>
      </c>
      <c r="J31" s="63">
        <f t="shared" si="4"/>
        <v>100</v>
      </c>
      <c r="K31" s="36">
        <v>100</v>
      </c>
      <c r="L31" s="36">
        <v>100</v>
      </c>
      <c r="M31" s="36">
        <v>100</v>
      </c>
      <c r="N31" s="42"/>
      <c r="O31" s="42"/>
      <c r="P31" s="42"/>
    </row>
    <row r="32" spans="2:16" x14ac:dyDescent="0.2">
      <c r="B32" s="80"/>
      <c r="C32" s="82"/>
      <c r="D32" s="16" t="s">
        <v>39</v>
      </c>
      <c r="E32" s="37" t="s">
        <v>67</v>
      </c>
      <c r="F32" s="37" t="s">
        <v>75</v>
      </c>
      <c r="G32" s="37" t="s">
        <v>84</v>
      </c>
      <c r="H32" s="43" t="s">
        <v>96</v>
      </c>
      <c r="I32" s="32" t="s">
        <v>105</v>
      </c>
      <c r="J32" s="43" t="s">
        <v>114</v>
      </c>
      <c r="K32" s="37" t="s">
        <v>142</v>
      </c>
      <c r="L32" s="37" t="s">
        <v>134</v>
      </c>
      <c r="M32" s="37" t="s">
        <v>152</v>
      </c>
      <c r="N32" s="43"/>
      <c r="O32" s="32"/>
      <c r="P32" s="43"/>
    </row>
    <row r="33" spans="2:16" x14ac:dyDescent="0.2">
      <c r="B33" s="80"/>
      <c r="C33" s="82"/>
      <c r="D33" s="13" t="s">
        <v>40</v>
      </c>
      <c r="E33" s="41" t="s">
        <v>66</v>
      </c>
      <c r="F33" s="37" t="s">
        <v>74</v>
      </c>
      <c r="G33" s="37" t="s">
        <v>85</v>
      </c>
      <c r="H33" s="43" t="s">
        <v>97</v>
      </c>
      <c r="I33" s="32" t="s">
        <v>106</v>
      </c>
      <c r="J33" s="43" t="s">
        <v>115</v>
      </c>
      <c r="K33" s="37" t="s">
        <v>143</v>
      </c>
      <c r="L33" s="37" t="s">
        <v>135</v>
      </c>
      <c r="M33" s="37" t="s">
        <v>152</v>
      </c>
      <c r="N33" s="43"/>
      <c r="O33" s="32"/>
      <c r="P33" s="43"/>
    </row>
    <row r="34" spans="2:16" s="68" customFormat="1" x14ac:dyDescent="0.2">
      <c r="B34" s="83"/>
      <c r="C34" s="85"/>
      <c r="D34" s="13" t="s">
        <v>175</v>
      </c>
      <c r="E34" s="41"/>
      <c r="F34" s="37"/>
      <c r="G34" s="37"/>
      <c r="H34" s="43"/>
      <c r="I34" s="32"/>
      <c r="J34" s="43"/>
      <c r="K34" s="41"/>
      <c r="L34" s="37" t="s">
        <v>176</v>
      </c>
      <c r="M34" s="39" t="s">
        <v>176</v>
      </c>
      <c r="N34" s="71"/>
      <c r="O34" s="71"/>
      <c r="P34" s="71"/>
    </row>
    <row r="35" spans="2:16" s="68" customFormat="1" x14ac:dyDescent="0.2">
      <c r="B35" s="103" t="s">
        <v>163</v>
      </c>
      <c r="C35" s="79"/>
      <c r="D35" s="16" t="s">
        <v>164</v>
      </c>
      <c r="E35" s="15"/>
      <c r="F35" s="14"/>
      <c r="G35" s="14"/>
      <c r="H35" s="16"/>
      <c r="I35" s="16"/>
      <c r="J35" s="16"/>
      <c r="K35" s="38"/>
      <c r="L35" s="38">
        <v>20</v>
      </c>
      <c r="M35" s="38">
        <v>5</v>
      </c>
      <c r="N35" s="16"/>
      <c r="O35" s="47"/>
      <c r="P35" s="47"/>
    </row>
    <row r="36" spans="2:16" s="68" customFormat="1" x14ac:dyDescent="0.2">
      <c r="B36" s="80"/>
      <c r="C36" s="82"/>
      <c r="D36" s="13" t="s">
        <v>172</v>
      </c>
      <c r="E36" s="18"/>
      <c r="F36" s="19"/>
      <c r="G36" s="19"/>
      <c r="H36" s="16"/>
      <c r="I36" s="16"/>
      <c r="J36" s="16"/>
      <c r="K36" s="38"/>
      <c r="L36" s="38">
        <v>18</v>
      </c>
      <c r="M36" s="38">
        <v>4</v>
      </c>
      <c r="N36" s="16"/>
      <c r="O36" s="47"/>
      <c r="P36" s="47"/>
    </row>
    <row r="37" spans="2:16" s="68" customFormat="1" x14ac:dyDescent="0.2">
      <c r="B37" s="80"/>
      <c r="C37" s="82"/>
      <c r="D37" s="27" t="s">
        <v>127</v>
      </c>
      <c r="E37" s="28"/>
      <c r="F37" s="19"/>
      <c r="G37" s="19"/>
      <c r="H37" s="63"/>
      <c r="I37" s="42"/>
      <c r="J37" s="63"/>
      <c r="K37" s="64"/>
      <c r="L37" s="36">
        <f t="shared" ref="L37" si="5">L36/L35*100</f>
        <v>90</v>
      </c>
      <c r="M37" s="64">
        <f t="shared" ref="M37" si="6">M36/M35*100</f>
        <v>80</v>
      </c>
      <c r="N37" s="42"/>
      <c r="O37" s="42"/>
      <c r="P37" s="42"/>
    </row>
    <row r="38" spans="2:16" s="68" customFormat="1" x14ac:dyDescent="0.2">
      <c r="B38" s="80"/>
      <c r="C38" s="82"/>
      <c r="D38" s="16" t="s">
        <v>39</v>
      </c>
      <c r="E38" s="37"/>
      <c r="F38" s="37"/>
      <c r="G38" s="37"/>
      <c r="H38" s="43"/>
      <c r="I38" s="32"/>
      <c r="J38" s="43"/>
      <c r="K38" s="37"/>
      <c r="L38" s="37" t="s">
        <v>188</v>
      </c>
      <c r="M38" s="40" t="s">
        <v>190</v>
      </c>
      <c r="N38" s="43"/>
      <c r="O38" s="32"/>
      <c r="P38" s="43"/>
    </row>
    <row r="39" spans="2:16" s="68" customFormat="1" x14ac:dyDescent="0.2">
      <c r="B39" s="83"/>
      <c r="C39" s="85"/>
      <c r="D39" s="13" t="s">
        <v>165</v>
      </c>
      <c r="E39" s="41"/>
      <c r="F39" s="37"/>
      <c r="G39" s="37"/>
      <c r="H39" s="43"/>
      <c r="I39" s="32"/>
      <c r="J39" s="43"/>
      <c r="K39" s="41"/>
      <c r="L39" s="37" t="s">
        <v>189</v>
      </c>
      <c r="M39" s="39" t="s">
        <v>191</v>
      </c>
      <c r="N39" s="43"/>
      <c r="O39" s="32"/>
      <c r="P39" s="43"/>
    </row>
    <row r="40" spans="2:16" s="68" customFormat="1" x14ac:dyDescent="0.2">
      <c r="B40" s="95" t="s">
        <v>166</v>
      </c>
      <c r="C40" s="96"/>
      <c r="D40" s="16" t="s">
        <v>167</v>
      </c>
      <c r="E40" s="37" t="s">
        <v>169</v>
      </c>
      <c r="F40" s="37" t="s">
        <v>169</v>
      </c>
      <c r="G40" s="37" t="s">
        <v>169</v>
      </c>
      <c r="H40" s="71" t="s">
        <v>169</v>
      </c>
      <c r="I40" s="32" t="s">
        <v>169</v>
      </c>
      <c r="J40" s="71" t="s">
        <v>169</v>
      </c>
      <c r="K40" s="37" t="s">
        <v>169</v>
      </c>
      <c r="L40" s="37" t="s">
        <v>169</v>
      </c>
      <c r="M40" s="37" t="s">
        <v>169</v>
      </c>
      <c r="N40" s="71"/>
      <c r="O40" s="32"/>
      <c r="P40" s="71"/>
    </row>
    <row r="41" spans="2:16" s="68" customFormat="1" x14ac:dyDescent="0.2">
      <c r="B41" s="97"/>
      <c r="C41" s="98"/>
      <c r="D41" s="16" t="s">
        <v>168</v>
      </c>
      <c r="E41" s="37" t="s">
        <v>169</v>
      </c>
      <c r="F41" s="37" t="s">
        <v>169</v>
      </c>
      <c r="G41" s="37" t="s">
        <v>169</v>
      </c>
      <c r="H41" s="71" t="s">
        <v>169</v>
      </c>
      <c r="I41" s="32" t="s">
        <v>169</v>
      </c>
      <c r="J41" s="71" t="s">
        <v>169</v>
      </c>
      <c r="K41" s="37" t="s">
        <v>169</v>
      </c>
      <c r="L41" s="37" t="s">
        <v>169</v>
      </c>
      <c r="M41" s="37" t="s">
        <v>169</v>
      </c>
      <c r="N41" s="71"/>
      <c r="O41" s="32"/>
      <c r="P41" s="71"/>
    </row>
    <row r="42" spans="2:16" s="73" customFormat="1" ht="12.75" customHeight="1" x14ac:dyDescent="0.2">
      <c r="B42" s="108" t="s">
        <v>170</v>
      </c>
      <c r="C42" s="10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2:16" s="68" customFormat="1" ht="12.75" customHeight="1" x14ac:dyDescent="0.2">
      <c r="B43" s="110"/>
      <c r="C43" s="111"/>
      <c r="D43" s="72" t="s">
        <v>128</v>
      </c>
      <c r="E43" s="14"/>
      <c r="F43" s="14"/>
      <c r="G43" s="14"/>
      <c r="H43" s="16"/>
      <c r="I43" s="16"/>
      <c r="J43" s="16"/>
      <c r="K43" s="38"/>
      <c r="L43" s="38"/>
      <c r="M43" s="38"/>
      <c r="N43" s="76"/>
      <c r="O43" s="76"/>
      <c r="P43" s="76"/>
    </row>
    <row r="44" spans="2:16" s="68" customFormat="1" x14ac:dyDescent="0.2">
      <c r="B44" s="110"/>
      <c r="C44" s="111"/>
      <c r="D44" s="72" t="s">
        <v>20</v>
      </c>
      <c r="E44" s="50"/>
      <c r="F44" s="50"/>
      <c r="G44" s="50"/>
      <c r="H44" s="47"/>
      <c r="I44" s="47"/>
      <c r="J44" s="47"/>
      <c r="K44" s="51"/>
      <c r="L44" s="51"/>
      <c r="M44" s="51"/>
      <c r="N44" s="76"/>
      <c r="O44" s="76"/>
      <c r="P44" s="76"/>
    </row>
    <row r="45" spans="2:16" s="68" customFormat="1" x14ac:dyDescent="0.2">
      <c r="B45" s="110"/>
      <c r="C45" s="111"/>
      <c r="D45" s="72" t="s">
        <v>45</v>
      </c>
      <c r="E45" s="14"/>
      <c r="F45" s="14"/>
      <c r="G45" s="14"/>
      <c r="H45" s="63"/>
      <c r="I45" s="42"/>
      <c r="J45" s="63"/>
      <c r="K45" s="46"/>
      <c r="L45" s="46"/>
      <c r="M45" s="46"/>
      <c r="N45" s="76"/>
      <c r="O45" s="76"/>
      <c r="P45" s="76"/>
    </row>
    <row r="46" spans="2:16" s="68" customFormat="1" x14ac:dyDescent="0.2">
      <c r="B46" s="112"/>
      <c r="C46" s="113"/>
      <c r="D46" s="69"/>
      <c r="E46" s="29"/>
      <c r="F46" s="69"/>
      <c r="G46" s="69"/>
      <c r="H46" s="29"/>
      <c r="I46" s="29"/>
      <c r="J46" s="29"/>
      <c r="K46" s="29"/>
      <c r="L46" s="29"/>
      <c r="M46" s="29"/>
      <c r="N46" s="29"/>
      <c r="O46" s="29"/>
      <c r="P46" s="69"/>
    </row>
    <row r="47" spans="2:16" s="68" customFormat="1" x14ac:dyDescent="0.2">
      <c r="C47" s="106" t="s">
        <v>21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2:16" s="68" customFormat="1" x14ac:dyDescent="0.2"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5" s="68" customFormat="1" x14ac:dyDescent="0.2">
      <c r="J49" s="1"/>
    </row>
    <row r="50" spans="2:15" s="4" customFormat="1" ht="13.5" thickBot="1" x14ac:dyDescent="0.25">
      <c r="C50" s="4" t="s">
        <v>31</v>
      </c>
      <c r="D50" s="65" t="s">
        <v>49</v>
      </c>
      <c r="G50" s="4" t="s">
        <v>32</v>
      </c>
      <c r="H50" s="104" t="s">
        <v>50</v>
      </c>
      <c r="I50" s="104"/>
      <c r="J50" s="104"/>
      <c r="L50" s="4" t="s">
        <v>33</v>
      </c>
      <c r="M50" s="105" t="s">
        <v>56</v>
      </c>
      <c r="N50" s="104"/>
      <c r="O50" s="104"/>
    </row>
    <row r="51" spans="2:15" s="68" customFormat="1" x14ac:dyDescent="0.2">
      <c r="E51" s="1"/>
      <c r="H51" s="1"/>
      <c r="K51" s="11"/>
    </row>
    <row r="52" spans="2:15" s="68" customFormat="1" x14ac:dyDescent="0.2">
      <c r="B52" s="68" t="s">
        <v>22</v>
      </c>
      <c r="D52" s="12"/>
    </row>
    <row r="53" spans="2:15" s="68" customFormat="1" x14ac:dyDescent="0.2">
      <c r="B53" s="68" t="s">
        <v>23</v>
      </c>
    </row>
    <row r="54" spans="2:15" s="68" customFormat="1" x14ac:dyDescent="0.2">
      <c r="B54" s="68" t="s">
        <v>46</v>
      </c>
    </row>
    <row r="55" spans="2:15" s="68" customFormat="1" x14ac:dyDescent="0.2">
      <c r="B55" s="68" t="s">
        <v>171</v>
      </c>
    </row>
    <row r="56" spans="2:15" s="68" customFormat="1" x14ac:dyDescent="0.2"/>
  </sheetData>
  <customSheetViews>
    <customSheetView guid="{CA37C710-4F8D-4D3D-9E49-464FB9F54C0E}" fitToPage="1" topLeftCell="A2">
      <selection activeCell="E21" sqref="E21:G21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4">
      <selection activeCell="L31" sqref="L31"/>
      <pageMargins left="0.25" right="0.25" top="0.5" bottom="0.5" header="0.5" footer="0.5"/>
      <pageSetup scale="72" orientation="landscape" r:id="rId3"/>
      <headerFooter alignWithMargins="0"/>
    </customSheetView>
  </customSheetViews>
  <mergeCells count="26">
    <mergeCell ref="C47:P47"/>
    <mergeCell ref="H50:J50"/>
    <mergeCell ref="M50:O50"/>
    <mergeCell ref="B29:C34"/>
    <mergeCell ref="B18:C18"/>
    <mergeCell ref="B35:C39"/>
    <mergeCell ref="B40:C41"/>
    <mergeCell ref="B42:C46"/>
    <mergeCell ref="C23:C25"/>
    <mergeCell ref="C26:C28"/>
    <mergeCell ref="C20:C22"/>
    <mergeCell ref="B20:B28"/>
    <mergeCell ref="C1:P1"/>
    <mergeCell ref="N7:P8"/>
    <mergeCell ref="K7:M8"/>
    <mergeCell ref="B19:C19"/>
    <mergeCell ref="E7:G8"/>
    <mergeCell ref="N9:P9"/>
    <mergeCell ref="D2:E2"/>
    <mergeCell ref="E9:G9"/>
    <mergeCell ref="H9:J9"/>
    <mergeCell ref="K9:M9"/>
    <mergeCell ref="H7:J8"/>
    <mergeCell ref="B11:C13"/>
    <mergeCell ref="B14:C17"/>
    <mergeCell ref="B7:D10"/>
  </mergeCells>
  <phoneticPr fontId="4" type="noConversion"/>
  <hyperlinks>
    <hyperlink ref="M50" r:id="rId4"/>
  </hyperlinks>
  <pageMargins left="0.25" right="0.25" top="0.5" bottom="0.5" header="0.5" footer="0.5"/>
  <pageSetup scale="71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0</xdr:row>
                    <xdr:rowOff>981075</xdr:rowOff>
                  </from>
                  <to>
                    <xdr:col>3</xdr:col>
                    <xdr:colOff>685800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3</xdr:col>
                    <xdr:colOff>590550</xdr:colOff>
                    <xdr:row>0</xdr:row>
                    <xdr:rowOff>962025</xdr:rowOff>
                  </from>
                  <to>
                    <xdr:col>3</xdr:col>
                    <xdr:colOff>1114425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2</xdr:col>
                    <xdr:colOff>1104900</xdr:colOff>
                    <xdr:row>0</xdr:row>
                    <xdr:rowOff>962025</xdr:rowOff>
                  </from>
                  <to>
                    <xdr:col>3</xdr:col>
                    <xdr:colOff>57150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6"/>
  <sheetViews>
    <sheetView topLeftCell="A22" workbookViewId="0">
      <selection activeCell="M37" sqref="M37"/>
    </sheetView>
  </sheetViews>
  <sheetFormatPr defaultRowHeight="12.75" x14ac:dyDescent="0.2"/>
  <cols>
    <col min="1" max="1" width="2.7109375" style="60" customWidth="1"/>
    <col min="2" max="2" width="4.5703125" style="60" customWidth="1"/>
    <col min="3" max="3" width="26" style="60" customWidth="1"/>
    <col min="4" max="4" width="39.42578125" style="60" bestFit="1" customWidth="1"/>
    <col min="5" max="7" width="10.7109375" style="60" customWidth="1"/>
    <col min="8" max="16" width="9.7109375" style="60" customWidth="1"/>
    <col min="17" max="16384" width="9.140625" style="60"/>
  </cols>
  <sheetData>
    <row r="1" spans="2:16" ht="86.25" customHeight="1" x14ac:dyDescent="0.2">
      <c r="C1" s="114" t="s">
        <v>174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6" s="1" customFormat="1" ht="13.5" customHeight="1" thickBot="1" x14ac:dyDescent="0.25">
      <c r="B2" s="1" t="s">
        <v>34</v>
      </c>
      <c r="D2" s="130" t="s">
        <v>47</v>
      </c>
      <c r="E2" s="130"/>
      <c r="I2" s="2" t="s">
        <v>30</v>
      </c>
      <c r="J2" s="6" t="s">
        <v>48</v>
      </c>
      <c r="M2" s="1" t="s">
        <v>35</v>
      </c>
      <c r="N2" s="4"/>
      <c r="O2" s="61">
        <f>+'GO 133-C Report-Total Company'!O2</f>
        <v>2016</v>
      </c>
    </row>
    <row r="3" spans="2:16" x14ac:dyDescent="0.2">
      <c r="B3" s="1"/>
      <c r="I3" s="1"/>
      <c r="J3" s="1"/>
      <c r="K3" s="1"/>
      <c r="L3" s="1"/>
      <c r="M3" s="1"/>
      <c r="N3" s="1"/>
    </row>
    <row r="4" spans="2:16" s="1" customFormat="1" ht="13.5" thickBot="1" x14ac:dyDescent="0.25">
      <c r="B4" s="1" t="s">
        <v>36</v>
      </c>
      <c r="D4" s="5"/>
      <c r="E4" s="5"/>
      <c r="I4" s="2" t="s">
        <v>37</v>
      </c>
      <c r="J4" s="4"/>
      <c r="L4" s="6" t="s">
        <v>54</v>
      </c>
      <c r="M4" s="6"/>
      <c r="N4" s="6"/>
      <c r="O4" s="3"/>
    </row>
    <row r="5" spans="2:16" x14ac:dyDescent="0.2">
      <c r="B5" s="1"/>
      <c r="C5" s="1"/>
      <c r="D5" s="1"/>
      <c r="E5" s="1"/>
    </row>
    <row r="7" spans="2:16" ht="12.75" customHeight="1" x14ac:dyDescent="0.2">
      <c r="B7" s="77" t="s">
        <v>0</v>
      </c>
      <c r="C7" s="78"/>
      <c r="D7" s="79"/>
      <c r="E7" s="116" t="str">
        <f>+'GO 133-C Report-Total Company'!E7:G8</f>
        <v>Date filed
(05/15/16)</v>
      </c>
      <c r="F7" s="137"/>
      <c r="G7" s="137"/>
      <c r="H7" s="86" t="str">
        <f>+'GO 133-C Report-Total Company'!H7:J8</f>
        <v>Date filed
(08/15/16)</v>
      </c>
      <c r="I7" s="132"/>
      <c r="J7" s="133"/>
      <c r="K7" s="117" t="str">
        <f>+'GO 133-C Report-Total Company'!K7:M8</f>
        <v>Date filed
(12/16/16)</v>
      </c>
      <c r="L7" s="137"/>
      <c r="M7" s="137"/>
      <c r="N7" s="86" t="str">
        <f>+'GO 133-C Report-Total Company'!N7:P8</f>
        <v>Date filed
(02/15/17)</v>
      </c>
      <c r="O7" s="132"/>
      <c r="P7" s="133"/>
    </row>
    <row r="8" spans="2:16" ht="12.75" customHeight="1" x14ac:dyDescent="0.2">
      <c r="B8" s="80"/>
      <c r="C8" s="81"/>
      <c r="D8" s="82"/>
      <c r="E8" s="138"/>
      <c r="F8" s="139"/>
      <c r="G8" s="139"/>
      <c r="H8" s="134"/>
      <c r="I8" s="135"/>
      <c r="J8" s="136"/>
      <c r="K8" s="139"/>
      <c r="L8" s="139"/>
      <c r="M8" s="139"/>
      <c r="N8" s="134"/>
      <c r="O8" s="135"/>
      <c r="P8" s="136"/>
    </row>
    <row r="9" spans="2:16" ht="12.75" customHeight="1" x14ac:dyDescent="0.2">
      <c r="B9" s="80"/>
      <c r="C9" s="81"/>
      <c r="D9" s="82"/>
      <c r="E9" s="127" t="s">
        <v>1</v>
      </c>
      <c r="F9" s="128"/>
      <c r="G9" s="129"/>
      <c r="H9" s="124" t="s">
        <v>2</v>
      </c>
      <c r="I9" s="125"/>
      <c r="J9" s="126"/>
      <c r="K9" s="127" t="s">
        <v>3</v>
      </c>
      <c r="L9" s="128"/>
      <c r="M9" s="129"/>
      <c r="N9" s="124" t="s">
        <v>4</v>
      </c>
      <c r="O9" s="125"/>
      <c r="P9" s="126"/>
    </row>
    <row r="10" spans="2:16" s="12" customFormat="1" ht="12.75" customHeight="1" x14ac:dyDescent="0.2">
      <c r="B10" s="83"/>
      <c r="C10" s="84"/>
      <c r="D10" s="85"/>
      <c r="E10" s="7" t="s">
        <v>5</v>
      </c>
      <c r="F10" s="7" t="s">
        <v>6</v>
      </c>
      <c r="G10" s="8" t="s">
        <v>7</v>
      </c>
      <c r="H10" s="9" t="s">
        <v>8</v>
      </c>
      <c r="I10" s="10" t="s">
        <v>9</v>
      </c>
      <c r="J10" s="9" t="s">
        <v>10</v>
      </c>
      <c r="K10" s="8" t="s">
        <v>11</v>
      </c>
      <c r="L10" s="7" t="s">
        <v>12</v>
      </c>
      <c r="M10" s="8" t="s">
        <v>13</v>
      </c>
      <c r="N10" s="9" t="s">
        <v>14</v>
      </c>
      <c r="O10" s="10" t="s">
        <v>15</v>
      </c>
      <c r="P10" s="9" t="s">
        <v>16</v>
      </c>
    </row>
    <row r="11" spans="2:16" ht="12.75" customHeight="1" x14ac:dyDescent="0.2">
      <c r="B11" s="99" t="s">
        <v>41</v>
      </c>
      <c r="C11" s="79"/>
      <c r="D11" s="13" t="s">
        <v>24</v>
      </c>
      <c r="E11" s="35">
        <v>62.04</v>
      </c>
      <c r="F11" s="30">
        <v>14.59</v>
      </c>
      <c r="G11" s="31">
        <v>14.04</v>
      </c>
      <c r="H11" s="16">
        <v>20.239999999999998</v>
      </c>
      <c r="I11" s="33">
        <v>29.73</v>
      </c>
      <c r="J11" s="33">
        <v>21.88</v>
      </c>
      <c r="K11" s="38">
        <v>8.01</v>
      </c>
      <c r="L11" s="38">
        <v>12.32</v>
      </c>
      <c r="M11" s="38">
        <v>4.58</v>
      </c>
      <c r="N11" s="33"/>
      <c r="O11" s="34"/>
      <c r="P11" s="33"/>
    </row>
    <row r="12" spans="2:16" x14ac:dyDescent="0.2">
      <c r="B12" s="80"/>
      <c r="C12" s="82"/>
      <c r="D12" s="16" t="s">
        <v>25</v>
      </c>
      <c r="E12" s="15">
        <v>61</v>
      </c>
      <c r="F12" s="14">
        <v>21</v>
      </c>
      <c r="G12" s="15">
        <v>14</v>
      </c>
      <c r="H12" s="16">
        <v>15</v>
      </c>
      <c r="I12" s="16">
        <v>27</v>
      </c>
      <c r="J12" s="16">
        <v>20</v>
      </c>
      <c r="K12" s="38">
        <v>20</v>
      </c>
      <c r="L12" s="38">
        <v>24</v>
      </c>
      <c r="M12" s="38">
        <v>22</v>
      </c>
      <c r="N12" s="16"/>
      <c r="O12" s="17"/>
      <c r="P12" s="16"/>
    </row>
    <row r="13" spans="2:16" x14ac:dyDescent="0.2">
      <c r="B13" s="83"/>
      <c r="C13" s="85"/>
      <c r="D13" s="13" t="s">
        <v>26</v>
      </c>
      <c r="E13" s="30">
        <f>E11/E12</f>
        <v>1.0170491803278687</v>
      </c>
      <c r="F13" s="30">
        <f>F11/F12</f>
        <v>0.6947619047619048</v>
      </c>
      <c r="G13" s="30">
        <f>G11/G12</f>
        <v>1.0028571428571429</v>
      </c>
      <c r="H13" s="33">
        <f t="shared" ref="H13:I13" si="0">H11/H12</f>
        <v>1.3493333333333333</v>
      </c>
      <c r="I13" s="33">
        <f t="shared" si="0"/>
        <v>1.1011111111111112</v>
      </c>
      <c r="J13" s="56">
        <v>1.0900000000000001</v>
      </c>
      <c r="K13" s="38">
        <v>0.4</v>
      </c>
      <c r="L13" s="38">
        <v>0.51</v>
      </c>
      <c r="M13" s="46">
        <v>0.21</v>
      </c>
      <c r="N13" s="16"/>
      <c r="O13" s="16"/>
      <c r="P13" s="13"/>
    </row>
    <row r="14" spans="2:16" ht="12.75" customHeight="1" x14ac:dyDescent="0.2">
      <c r="B14" s="99" t="s">
        <v>42</v>
      </c>
      <c r="C14" s="79"/>
      <c r="D14" s="21" t="s">
        <v>122</v>
      </c>
      <c r="E14" s="22">
        <v>90</v>
      </c>
      <c r="F14" s="23">
        <v>39</v>
      </c>
      <c r="G14" s="15">
        <v>41</v>
      </c>
      <c r="H14" s="16">
        <v>37</v>
      </c>
      <c r="I14" s="16">
        <v>55</v>
      </c>
      <c r="J14" s="21">
        <v>54</v>
      </c>
      <c r="K14" s="38">
        <v>42</v>
      </c>
      <c r="L14" s="38">
        <v>60</v>
      </c>
      <c r="M14" s="38">
        <v>49</v>
      </c>
      <c r="N14" s="21"/>
      <c r="O14" s="24"/>
      <c r="P14" s="21"/>
    </row>
    <row r="15" spans="2:16" ht="15" customHeight="1" x14ac:dyDescent="0.2">
      <c r="B15" s="80"/>
      <c r="C15" s="82"/>
      <c r="D15" s="25" t="s">
        <v>27</v>
      </c>
      <c r="E15" s="15">
        <v>90</v>
      </c>
      <c r="F15" s="14">
        <v>39</v>
      </c>
      <c r="G15" s="15">
        <v>41</v>
      </c>
      <c r="H15" s="16">
        <v>37</v>
      </c>
      <c r="I15" s="16">
        <v>54</v>
      </c>
      <c r="J15" s="16">
        <v>53</v>
      </c>
      <c r="K15" s="38">
        <v>42</v>
      </c>
      <c r="L15" s="38">
        <v>60</v>
      </c>
      <c r="M15" s="38">
        <v>49</v>
      </c>
      <c r="N15" s="16"/>
      <c r="O15" s="17"/>
      <c r="P15" s="16"/>
    </row>
    <row r="16" spans="2:16" ht="13.5" customHeight="1" x14ac:dyDescent="0.2">
      <c r="B16" s="80"/>
      <c r="C16" s="82"/>
      <c r="D16" s="25" t="s">
        <v>28</v>
      </c>
      <c r="E16" s="14">
        <f>E14-E15</f>
        <v>0</v>
      </c>
      <c r="F16" s="14">
        <v>0</v>
      </c>
      <c r="G16" s="14">
        <f t="shared" ref="G16:L16" si="1">G14-G15</f>
        <v>0</v>
      </c>
      <c r="H16" s="16">
        <f t="shared" si="1"/>
        <v>0</v>
      </c>
      <c r="I16" s="16">
        <f t="shared" si="1"/>
        <v>1</v>
      </c>
      <c r="J16" s="16">
        <f t="shared" si="1"/>
        <v>1</v>
      </c>
      <c r="K16" s="14">
        <f t="shared" si="1"/>
        <v>0</v>
      </c>
      <c r="L16" s="14">
        <f t="shared" si="1"/>
        <v>0</v>
      </c>
      <c r="M16" s="14">
        <v>0</v>
      </c>
      <c r="N16" s="16"/>
      <c r="O16" s="16"/>
      <c r="P16" s="16"/>
    </row>
    <row r="17" spans="2:16" x14ac:dyDescent="0.2">
      <c r="B17" s="83"/>
      <c r="C17" s="85"/>
      <c r="D17" s="13" t="s">
        <v>17</v>
      </c>
      <c r="E17" s="45">
        <f t="shared" ref="E17:M17" si="2">E15/E14*100</f>
        <v>100</v>
      </c>
      <c r="F17" s="45">
        <f t="shared" si="2"/>
        <v>100</v>
      </c>
      <c r="G17" s="45">
        <f t="shared" si="2"/>
        <v>100</v>
      </c>
      <c r="H17" s="16">
        <f t="shared" si="2"/>
        <v>100</v>
      </c>
      <c r="I17" s="33">
        <f t="shared" si="2"/>
        <v>98.181818181818187</v>
      </c>
      <c r="J17" s="33">
        <f t="shared" si="2"/>
        <v>98.148148148148152</v>
      </c>
      <c r="K17" s="45">
        <f t="shared" si="2"/>
        <v>100</v>
      </c>
      <c r="L17" s="45">
        <f t="shared" si="2"/>
        <v>100</v>
      </c>
      <c r="M17" s="45">
        <f t="shared" si="2"/>
        <v>100</v>
      </c>
      <c r="N17" s="16"/>
      <c r="O17" s="34"/>
      <c r="P17" s="33"/>
    </row>
    <row r="18" spans="2:16" s="68" customFormat="1" x14ac:dyDescent="0.2">
      <c r="B18" s="122" t="s">
        <v>160</v>
      </c>
      <c r="C18" s="123"/>
      <c r="D18" s="13" t="s">
        <v>161</v>
      </c>
      <c r="E18" s="70"/>
      <c r="F18" s="45"/>
      <c r="G18" s="70"/>
      <c r="H18" s="33"/>
      <c r="I18" s="33"/>
      <c r="J18" s="33"/>
      <c r="K18" s="30"/>
      <c r="L18" s="30"/>
      <c r="M18" s="45"/>
      <c r="N18" s="16"/>
      <c r="O18" s="34"/>
      <c r="P18" s="33"/>
    </row>
    <row r="19" spans="2:16" x14ac:dyDescent="0.2">
      <c r="B19" s="122" t="s">
        <v>18</v>
      </c>
      <c r="C19" s="123"/>
      <c r="D19" s="16"/>
      <c r="E19" s="15"/>
      <c r="F19" s="14"/>
      <c r="G19" s="15"/>
      <c r="H19" s="16"/>
      <c r="I19" s="16"/>
      <c r="J19" s="16"/>
      <c r="K19" s="38"/>
      <c r="L19" s="38"/>
      <c r="M19" s="38"/>
      <c r="N19" s="16"/>
      <c r="O19" s="17"/>
      <c r="P19" s="16"/>
    </row>
    <row r="20" spans="2:16" x14ac:dyDescent="0.2">
      <c r="B20" s="100" t="s">
        <v>19</v>
      </c>
      <c r="C20" s="92" t="s">
        <v>43</v>
      </c>
      <c r="D20" s="21" t="s">
        <v>123</v>
      </c>
      <c r="E20" s="22">
        <v>3781</v>
      </c>
      <c r="F20" s="23">
        <v>3761</v>
      </c>
      <c r="G20" s="23">
        <v>3780</v>
      </c>
      <c r="H20" s="16">
        <v>3772</v>
      </c>
      <c r="I20" s="16">
        <v>3764</v>
      </c>
      <c r="J20" s="21">
        <v>3742</v>
      </c>
      <c r="K20" s="38">
        <v>3779</v>
      </c>
      <c r="L20" s="38">
        <v>3773</v>
      </c>
      <c r="M20" s="38">
        <v>3674</v>
      </c>
      <c r="N20" s="21"/>
      <c r="O20" s="52"/>
      <c r="P20" s="52"/>
    </row>
    <row r="21" spans="2:16" x14ac:dyDescent="0.2">
      <c r="B21" s="101"/>
      <c r="C21" s="93"/>
      <c r="D21" s="16" t="s">
        <v>124</v>
      </c>
      <c r="E21" s="49">
        <v>41</v>
      </c>
      <c r="F21" s="50">
        <v>37</v>
      </c>
      <c r="G21" s="50">
        <v>47</v>
      </c>
      <c r="H21" s="47">
        <v>29</v>
      </c>
      <c r="I21" s="47">
        <v>69</v>
      </c>
      <c r="J21" s="47">
        <v>39</v>
      </c>
      <c r="K21" s="51">
        <v>46</v>
      </c>
      <c r="L21" s="51">
        <v>29</v>
      </c>
      <c r="M21" s="51">
        <v>25</v>
      </c>
      <c r="N21" s="47"/>
      <c r="O21" s="48"/>
      <c r="P21" s="47"/>
    </row>
    <row r="22" spans="2:16" x14ac:dyDescent="0.2">
      <c r="B22" s="101"/>
      <c r="C22" s="94"/>
      <c r="D22" s="13" t="s">
        <v>38</v>
      </c>
      <c r="E22" s="30">
        <f t="shared" ref="E22:M22" si="3">E21/E20*100</f>
        <v>1.0843692144935202</v>
      </c>
      <c r="F22" s="30">
        <f t="shared" si="3"/>
        <v>0.98378090933262441</v>
      </c>
      <c r="G22" s="30">
        <f t="shared" si="3"/>
        <v>1.2433862433862435</v>
      </c>
      <c r="H22" s="33">
        <f t="shared" si="3"/>
        <v>0.7688229056203606</v>
      </c>
      <c r="I22" s="33">
        <f t="shared" si="3"/>
        <v>1.8331562167906483</v>
      </c>
      <c r="J22" s="33">
        <f t="shared" si="3"/>
        <v>1.042223409941208</v>
      </c>
      <c r="K22" s="30">
        <v>1.22</v>
      </c>
      <c r="L22" s="30">
        <f t="shared" si="3"/>
        <v>0.76861913596607478</v>
      </c>
      <c r="M22" s="30">
        <f t="shared" si="3"/>
        <v>0.68045726728361466</v>
      </c>
      <c r="N22" s="33"/>
      <c r="O22" s="34"/>
      <c r="P22" s="33"/>
    </row>
    <row r="23" spans="2:16" ht="12.75" customHeight="1" x14ac:dyDescent="0.2">
      <c r="B23" s="101"/>
      <c r="C23" s="92" t="s">
        <v>29</v>
      </c>
      <c r="D23" s="21" t="s">
        <v>123</v>
      </c>
      <c r="E23" s="22"/>
      <c r="F23" s="23"/>
      <c r="G23" s="15"/>
      <c r="H23" s="16"/>
      <c r="I23" s="16"/>
      <c r="J23" s="21"/>
      <c r="K23" s="14"/>
      <c r="L23" s="14"/>
      <c r="M23" s="14"/>
      <c r="N23" s="21"/>
      <c r="O23" s="24"/>
      <c r="P23" s="21"/>
    </row>
    <row r="24" spans="2:16" x14ac:dyDescent="0.2">
      <c r="B24" s="101"/>
      <c r="C24" s="93"/>
      <c r="D24" s="16" t="s">
        <v>124</v>
      </c>
      <c r="E24" s="15"/>
      <c r="F24" s="14"/>
      <c r="G24" s="15"/>
      <c r="H24" s="16"/>
      <c r="I24" s="16"/>
      <c r="J24" s="16"/>
      <c r="K24" s="14"/>
      <c r="L24" s="14"/>
      <c r="M24" s="14"/>
      <c r="N24" s="16"/>
      <c r="O24" s="17"/>
      <c r="P24" s="16"/>
    </row>
    <row r="25" spans="2:16" x14ac:dyDescent="0.2">
      <c r="B25" s="101"/>
      <c r="C25" s="94"/>
      <c r="D25" s="13" t="s">
        <v>38</v>
      </c>
      <c r="E25" s="18"/>
      <c r="F25" s="19"/>
      <c r="G25" s="15"/>
      <c r="H25" s="16"/>
      <c r="I25" s="16"/>
      <c r="J25" s="13"/>
      <c r="K25" s="14"/>
      <c r="L25" s="14"/>
      <c r="M25" s="14"/>
      <c r="N25" s="13"/>
      <c r="O25" s="20"/>
      <c r="P25" s="13"/>
    </row>
    <row r="26" spans="2:16" ht="12.75" customHeight="1" x14ac:dyDescent="0.2">
      <c r="B26" s="101"/>
      <c r="C26" s="92" t="s">
        <v>44</v>
      </c>
      <c r="D26" s="21" t="s">
        <v>123</v>
      </c>
      <c r="E26" s="22"/>
      <c r="F26" s="23"/>
      <c r="G26" s="15"/>
      <c r="H26" s="16"/>
      <c r="I26" s="16"/>
      <c r="J26" s="21"/>
      <c r="K26" s="14"/>
      <c r="L26" s="14"/>
      <c r="M26" s="14"/>
      <c r="N26" s="21"/>
      <c r="O26" s="24"/>
      <c r="P26" s="21"/>
    </row>
    <row r="27" spans="2:16" x14ac:dyDescent="0.2">
      <c r="B27" s="101"/>
      <c r="C27" s="93"/>
      <c r="D27" s="16" t="s">
        <v>124</v>
      </c>
      <c r="E27" s="15"/>
      <c r="F27" s="14"/>
      <c r="G27" s="15"/>
      <c r="H27" s="16"/>
      <c r="I27" s="16"/>
      <c r="J27" s="16"/>
      <c r="K27" s="14"/>
      <c r="L27" s="14"/>
      <c r="M27" s="14"/>
      <c r="N27" s="16"/>
      <c r="O27" s="17"/>
      <c r="P27" s="16"/>
    </row>
    <row r="28" spans="2:16" x14ac:dyDescent="0.2">
      <c r="B28" s="102"/>
      <c r="C28" s="94"/>
      <c r="D28" s="13" t="s">
        <v>38</v>
      </c>
      <c r="E28" s="18"/>
      <c r="F28" s="19"/>
      <c r="G28" s="15"/>
      <c r="H28" s="16"/>
      <c r="I28" s="16"/>
      <c r="J28" s="13"/>
      <c r="K28" s="14"/>
      <c r="L28" s="14"/>
      <c r="M28" s="14"/>
      <c r="N28" s="13"/>
      <c r="O28" s="20"/>
      <c r="P28" s="13"/>
    </row>
    <row r="29" spans="2:16" ht="12.75" customHeight="1" x14ac:dyDescent="0.2">
      <c r="B29" s="103" t="s">
        <v>162</v>
      </c>
      <c r="C29" s="79"/>
      <c r="D29" s="26" t="s">
        <v>125</v>
      </c>
      <c r="E29" s="15">
        <v>14</v>
      </c>
      <c r="F29" s="14">
        <v>2</v>
      </c>
      <c r="G29" s="14">
        <v>6</v>
      </c>
      <c r="H29" s="16">
        <v>7</v>
      </c>
      <c r="I29" s="16">
        <v>7</v>
      </c>
      <c r="J29" s="16">
        <v>2</v>
      </c>
      <c r="K29" s="38">
        <v>14</v>
      </c>
      <c r="L29" s="38">
        <v>5</v>
      </c>
      <c r="M29" s="38">
        <v>1</v>
      </c>
      <c r="N29" s="16"/>
      <c r="O29" s="47"/>
      <c r="P29" s="47"/>
    </row>
    <row r="30" spans="2:16" x14ac:dyDescent="0.2">
      <c r="B30" s="80"/>
      <c r="C30" s="82"/>
      <c r="D30" s="16" t="s">
        <v>126</v>
      </c>
      <c r="E30" s="18">
        <v>14</v>
      </c>
      <c r="F30" s="19">
        <v>2</v>
      </c>
      <c r="G30" s="19">
        <v>6</v>
      </c>
      <c r="H30" s="16">
        <v>7</v>
      </c>
      <c r="I30" s="16">
        <v>6</v>
      </c>
      <c r="J30" s="16">
        <v>2</v>
      </c>
      <c r="K30" s="38">
        <v>13</v>
      </c>
      <c r="L30" s="38">
        <v>5</v>
      </c>
      <c r="M30" s="38">
        <v>1</v>
      </c>
      <c r="N30" s="16"/>
      <c r="O30" s="47"/>
      <c r="P30" s="47"/>
    </row>
    <row r="31" spans="2:16" x14ac:dyDescent="0.2">
      <c r="B31" s="80"/>
      <c r="C31" s="82"/>
      <c r="D31" s="27" t="s">
        <v>127</v>
      </c>
      <c r="E31" s="28">
        <f t="shared" ref="E31:J31" si="4">E30/E29*100</f>
        <v>100</v>
      </c>
      <c r="F31" s="19">
        <f t="shared" si="4"/>
        <v>100</v>
      </c>
      <c r="G31" s="19">
        <v>100</v>
      </c>
      <c r="H31" s="63">
        <f t="shared" si="4"/>
        <v>100</v>
      </c>
      <c r="I31" s="42">
        <f t="shared" si="4"/>
        <v>85.714285714285708</v>
      </c>
      <c r="J31" s="63">
        <f t="shared" si="4"/>
        <v>100</v>
      </c>
      <c r="K31" s="64">
        <f>K30/K29*100</f>
        <v>92.857142857142861</v>
      </c>
      <c r="L31" s="64">
        <f t="shared" ref="L31:M31" si="5">L30/L29*100</f>
        <v>100</v>
      </c>
      <c r="M31" s="64">
        <f t="shared" si="5"/>
        <v>100</v>
      </c>
      <c r="N31" s="42"/>
      <c r="O31" s="42"/>
      <c r="P31" s="42"/>
    </row>
    <row r="32" spans="2:16" x14ac:dyDescent="0.2">
      <c r="B32" s="80"/>
      <c r="C32" s="82"/>
      <c r="D32" s="16" t="s">
        <v>39</v>
      </c>
      <c r="E32" s="37" t="s">
        <v>68</v>
      </c>
      <c r="F32" s="37" t="s">
        <v>76</v>
      </c>
      <c r="G32" s="37" t="s">
        <v>86</v>
      </c>
      <c r="H32" s="43" t="s">
        <v>98</v>
      </c>
      <c r="I32" s="32" t="s">
        <v>107</v>
      </c>
      <c r="J32" s="43" t="s">
        <v>116</v>
      </c>
      <c r="K32" s="37" t="s">
        <v>144</v>
      </c>
      <c r="L32" s="37" t="s">
        <v>136</v>
      </c>
      <c r="M32" s="37" t="s">
        <v>153</v>
      </c>
      <c r="N32" s="43"/>
      <c r="O32" s="32"/>
      <c r="P32" s="43"/>
    </row>
    <row r="33" spans="2:16" x14ac:dyDescent="0.2">
      <c r="B33" s="80"/>
      <c r="C33" s="82"/>
      <c r="D33" s="13" t="s">
        <v>40</v>
      </c>
      <c r="E33" s="41" t="s">
        <v>69</v>
      </c>
      <c r="F33" s="37" t="s">
        <v>77</v>
      </c>
      <c r="G33" s="37" t="s">
        <v>87</v>
      </c>
      <c r="H33" s="43" t="s">
        <v>99</v>
      </c>
      <c r="I33" s="32" t="s">
        <v>108</v>
      </c>
      <c r="J33" s="43" t="s">
        <v>117</v>
      </c>
      <c r="K33" s="41" t="s">
        <v>145</v>
      </c>
      <c r="L33" s="37" t="s">
        <v>137</v>
      </c>
      <c r="M33" s="37" t="s">
        <v>153</v>
      </c>
      <c r="N33" s="43"/>
      <c r="O33" s="32"/>
      <c r="P33" s="43"/>
    </row>
    <row r="34" spans="2:16" s="68" customFormat="1" x14ac:dyDescent="0.2">
      <c r="B34" s="83"/>
      <c r="C34" s="85"/>
      <c r="D34" s="13" t="s">
        <v>175</v>
      </c>
      <c r="E34" s="41"/>
      <c r="F34" s="37"/>
      <c r="G34" s="37"/>
      <c r="H34" s="43"/>
      <c r="I34" s="32"/>
      <c r="J34" s="43"/>
      <c r="K34" s="41"/>
      <c r="L34" s="37" t="s">
        <v>176</v>
      </c>
      <c r="M34" s="39" t="s">
        <v>176</v>
      </c>
      <c r="N34" s="71"/>
      <c r="O34" s="71"/>
      <c r="P34" s="71"/>
    </row>
    <row r="35" spans="2:16" s="68" customFormat="1" x14ac:dyDescent="0.2">
      <c r="B35" s="103" t="s">
        <v>163</v>
      </c>
      <c r="C35" s="79"/>
      <c r="D35" s="16" t="s">
        <v>164</v>
      </c>
      <c r="E35" s="15"/>
      <c r="F35" s="14"/>
      <c r="G35" s="14"/>
      <c r="H35" s="16"/>
      <c r="I35" s="16"/>
      <c r="J35" s="16"/>
      <c r="K35" s="38"/>
      <c r="L35" s="38">
        <v>11</v>
      </c>
      <c r="M35" s="38">
        <v>8</v>
      </c>
      <c r="N35" s="16"/>
      <c r="O35" s="47"/>
      <c r="P35" s="47"/>
    </row>
    <row r="36" spans="2:16" s="68" customFormat="1" x14ac:dyDescent="0.2">
      <c r="B36" s="80"/>
      <c r="C36" s="82"/>
      <c r="D36" s="13" t="s">
        <v>172</v>
      </c>
      <c r="E36" s="18"/>
      <c r="F36" s="19"/>
      <c r="G36" s="19"/>
      <c r="H36" s="16"/>
      <c r="I36" s="16"/>
      <c r="J36" s="16"/>
      <c r="K36" s="38"/>
      <c r="L36" s="38">
        <v>9</v>
      </c>
      <c r="M36" s="38">
        <v>8</v>
      </c>
      <c r="N36" s="16"/>
      <c r="O36" s="47"/>
      <c r="P36" s="47"/>
    </row>
    <row r="37" spans="2:16" s="68" customFormat="1" x14ac:dyDescent="0.2">
      <c r="B37" s="80"/>
      <c r="C37" s="82"/>
      <c r="D37" s="27" t="s">
        <v>127</v>
      </c>
      <c r="E37" s="28"/>
      <c r="F37" s="19"/>
      <c r="G37" s="19"/>
      <c r="H37" s="63"/>
      <c r="I37" s="42"/>
      <c r="J37" s="63"/>
      <c r="K37" s="64"/>
      <c r="L37" s="64">
        <f t="shared" ref="L37:M37" si="6">L36/L35*100</f>
        <v>81.818181818181827</v>
      </c>
      <c r="M37" s="64">
        <f t="shared" si="6"/>
        <v>100</v>
      </c>
      <c r="N37" s="42"/>
      <c r="O37" s="42"/>
      <c r="P37" s="42"/>
    </row>
    <row r="38" spans="2:16" s="68" customFormat="1" x14ac:dyDescent="0.2">
      <c r="B38" s="80"/>
      <c r="C38" s="82"/>
      <c r="D38" s="16" t="s">
        <v>39</v>
      </c>
      <c r="E38" s="37"/>
      <c r="F38" s="37"/>
      <c r="G38" s="37"/>
      <c r="H38" s="43"/>
      <c r="I38" s="32"/>
      <c r="J38" s="43"/>
      <c r="K38" s="37"/>
      <c r="L38" s="37" t="s">
        <v>192</v>
      </c>
      <c r="M38" s="40" t="s">
        <v>194</v>
      </c>
      <c r="N38" s="43"/>
      <c r="O38" s="32"/>
      <c r="P38" s="43"/>
    </row>
    <row r="39" spans="2:16" s="68" customFormat="1" x14ac:dyDescent="0.2">
      <c r="B39" s="83"/>
      <c r="C39" s="85"/>
      <c r="D39" s="13" t="s">
        <v>165</v>
      </c>
      <c r="E39" s="41"/>
      <c r="F39" s="37"/>
      <c r="G39" s="37"/>
      <c r="H39" s="43"/>
      <c r="I39" s="32"/>
      <c r="J39" s="43"/>
      <c r="K39" s="41"/>
      <c r="L39" s="37" t="s">
        <v>193</v>
      </c>
      <c r="M39" s="39" t="s">
        <v>195</v>
      </c>
      <c r="N39" s="43"/>
      <c r="O39" s="32"/>
      <c r="P39" s="43"/>
    </row>
    <row r="40" spans="2:16" s="68" customFormat="1" x14ac:dyDescent="0.2">
      <c r="B40" s="95" t="s">
        <v>166</v>
      </c>
      <c r="C40" s="96"/>
      <c r="D40" s="16" t="s">
        <v>167</v>
      </c>
      <c r="E40" s="37" t="s">
        <v>169</v>
      </c>
      <c r="F40" s="37" t="s">
        <v>169</v>
      </c>
      <c r="G40" s="37" t="s">
        <v>169</v>
      </c>
      <c r="H40" s="71" t="s">
        <v>169</v>
      </c>
      <c r="I40" s="32" t="s">
        <v>169</v>
      </c>
      <c r="J40" s="71" t="s">
        <v>169</v>
      </c>
      <c r="K40" s="37" t="s">
        <v>169</v>
      </c>
      <c r="L40" s="37" t="s">
        <v>169</v>
      </c>
      <c r="M40" s="37" t="s">
        <v>169</v>
      </c>
      <c r="N40" s="71"/>
      <c r="O40" s="32"/>
      <c r="P40" s="71"/>
    </row>
    <row r="41" spans="2:16" s="68" customFormat="1" x14ac:dyDescent="0.2">
      <c r="B41" s="97"/>
      <c r="C41" s="98"/>
      <c r="D41" s="16" t="s">
        <v>168</v>
      </c>
      <c r="E41" s="37" t="s">
        <v>169</v>
      </c>
      <c r="F41" s="37" t="s">
        <v>169</v>
      </c>
      <c r="G41" s="37" t="s">
        <v>169</v>
      </c>
      <c r="H41" s="71" t="s">
        <v>169</v>
      </c>
      <c r="I41" s="32" t="s">
        <v>169</v>
      </c>
      <c r="J41" s="71" t="s">
        <v>169</v>
      </c>
      <c r="K41" s="37" t="s">
        <v>169</v>
      </c>
      <c r="L41" s="37" t="s">
        <v>169</v>
      </c>
      <c r="M41" s="37" t="s">
        <v>169</v>
      </c>
      <c r="N41" s="71"/>
      <c r="O41" s="32"/>
      <c r="P41" s="71"/>
    </row>
    <row r="42" spans="2:16" s="73" customFormat="1" ht="12.75" customHeight="1" x14ac:dyDescent="0.2">
      <c r="B42" s="108" t="s">
        <v>170</v>
      </c>
      <c r="C42" s="10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2:16" s="68" customFormat="1" ht="12.75" customHeight="1" x14ac:dyDescent="0.2">
      <c r="B43" s="110"/>
      <c r="C43" s="111"/>
      <c r="D43" s="72" t="s">
        <v>128</v>
      </c>
      <c r="E43" s="14"/>
      <c r="F43" s="14"/>
      <c r="G43" s="14"/>
      <c r="H43" s="16"/>
      <c r="I43" s="16"/>
      <c r="J43" s="16"/>
      <c r="K43" s="38"/>
      <c r="L43" s="38"/>
      <c r="M43" s="38"/>
      <c r="N43" s="76"/>
      <c r="O43" s="76"/>
      <c r="P43" s="76"/>
    </row>
    <row r="44" spans="2:16" s="68" customFormat="1" x14ac:dyDescent="0.2">
      <c r="B44" s="110"/>
      <c r="C44" s="111"/>
      <c r="D44" s="72" t="s">
        <v>20</v>
      </c>
      <c r="E44" s="50"/>
      <c r="F44" s="50"/>
      <c r="G44" s="50"/>
      <c r="H44" s="47"/>
      <c r="I44" s="47"/>
      <c r="J44" s="47"/>
      <c r="K44" s="51"/>
      <c r="L44" s="51"/>
      <c r="M44" s="51"/>
      <c r="N44" s="76"/>
      <c r="O44" s="76"/>
      <c r="P44" s="76"/>
    </row>
    <row r="45" spans="2:16" s="68" customFormat="1" x14ac:dyDescent="0.2">
      <c r="B45" s="110"/>
      <c r="C45" s="111"/>
      <c r="D45" s="72" t="s">
        <v>45</v>
      </c>
      <c r="E45" s="14"/>
      <c r="F45" s="14"/>
      <c r="G45" s="14"/>
      <c r="H45" s="63"/>
      <c r="I45" s="42"/>
      <c r="J45" s="63"/>
      <c r="K45" s="46"/>
      <c r="L45" s="46"/>
      <c r="M45" s="46"/>
      <c r="N45" s="76"/>
      <c r="O45" s="76"/>
      <c r="P45" s="76"/>
    </row>
    <row r="46" spans="2:16" s="68" customFormat="1" x14ac:dyDescent="0.2">
      <c r="B46" s="112"/>
      <c r="C46" s="113"/>
      <c r="D46" s="69"/>
      <c r="E46" s="29"/>
      <c r="F46" s="69"/>
      <c r="G46" s="69"/>
      <c r="H46" s="29"/>
      <c r="I46" s="29"/>
      <c r="J46" s="29"/>
      <c r="K46" s="29"/>
      <c r="L46" s="29"/>
      <c r="M46" s="29"/>
      <c r="N46" s="29"/>
      <c r="O46" s="29"/>
      <c r="P46" s="69"/>
    </row>
    <row r="47" spans="2:16" s="68" customFormat="1" x14ac:dyDescent="0.2">
      <c r="C47" s="106" t="s">
        <v>21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 spans="2:16" s="68" customFormat="1" x14ac:dyDescent="0.2"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5" s="68" customFormat="1" x14ac:dyDescent="0.2">
      <c r="J49" s="1"/>
    </row>
    <row r="50" spans="2:15" s="4" customFormat="1" ht="13.5" thickBot="1" x14ac:dyDescent="0.25">
      <c r="C50" s="4" t="s">
        <v>31</v>
      </c>
      <c r="D50" s="65" t="s">
        <v>49</v>
      </c>
      <c r="G50" s="4" t="s">
        <v>32</v>
      </c>
      <c r="H50" s="104" t="s">
        <v>50</v>
      </c>
      <c r="I50" s="104"/>
      <c r="J50" s="104"/>
      <c r="L50" s="4" t="s">
        <v>33</v>
      </c>
      <c r="M50" s="105" t="s">
        <v>56</v>
      </c>
      <c r="N50" s="104"/>
      <c r="O50" s="104"/>
    </row>
    <row r="51" spans="2:15" s="68" customFormat="1" x14ac:dyDescent="0.2">
      <c r="E51" s="1"/>
      <c r="H51" s="1"/>
      <c r="K51" s="11"/>
    </row>
    <row r="52" spans="2:15" s="68" customFormat="1" x14ac:dyDescent="0.2">
      <c r="B52" s="68" t="s">
        <v>22</v>
      </c>
      <c r="D52" s="12"/>
    </row>
    <row r="53" spans="2:15" s="68" customFormat="1" x14ac:dyDescent="0.2">
      <c r="B53" s="68" t="s">
        <v>23</v>
      </c>
    </row>
    <row r="54" spans="2:15" s="68" customFormat="1" x14ac:dyDescent="0.2">
      <c r="B54" s="68" t="s">
        <v>46</v>
      </c>
    </row>
    <row r="55" spans="2:15" s="68" customFormat="1" x14ac:dyDescent="0.2">
      <c r="B55" s="68" t="s">
        <v>171</v>
      </c>
    </row>
    <row r="56" spans="2:15" s="68" customFormat="1" x14ac:dyDescent="0.2"/>
  </sheetData>
  <customSheetViews>
    <customSheetView guid="{CA37C710-4F8D-4D3D-9E49-464FB9F54C0E}" fitToPage="1" topLeftCell="A8">
      <selection activeCell="F13" sqref="F13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7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39FE100F-E25A-49B4-A06A-4A57B7375656}" fitToPage="1" topLeftCell="A7">
      <selection activeCell="L33" sqref="L33"/>
      <pageMargins left="0.25" right="0.25" top="0.5" bottom="0.5" header="0.5" footer="0.5"/>
      <pageSetup scale="72" orientation="landscape" r:id="rId3"/>
      <headerFooter alignWithMargins="0"/>
    </customSheetView>
  </customSheetViews>
  <mergeCells count="26">
    <mergeCell ref="C47:P47"/>
    <mergeCell ref="H50:J50"/>
    <mergeCell ref="M50:O50"/>
    <mergeCell ref="B29:C34"/>
    <mergeCell ref="B40:C41"/>
    <mergeCell ref="B42:C46"/>
    <mergeCell ref="B35:C39"/>
    <mergeCell ref="B20:B28"/>
    <mergeCell ref="C23:C25"/>
    <mergeCell ref="C26:C28"/>
    <mergeCell ref="B14:C17"/>
    <mergeCell ref="B18:C18"/>
    <mergeCell ref="C20:C22"/>
    <mergeCell ref="C1:P1"/>
    <mergeCell ref="N7:P8"/>
    <mergeCell ref="B19:C19"/>
    <mergeCell ref="E7:G8"/>
    <mergeCell ref="K9:M9"/>
    <mergeCell ref="D2:E2"/>
    <mergeCell ref="H7:J8"/>
    <mergeCell ref="N9:P9"/>
    <mergeCell ref="E9:G9"/>
    <mergeCell ref="B7:D10"/>
    <mergeCell ref="K7:M8"/>
    <mergeCell ref="H9:J9"/>
    <mergeCell ref="B11:C13"/>
  </mergeCells>
  <phoneticPr fontId="4" type="noConversion"/>
  <hyperlinks>
    <hyperlink ref="M50" r:id="rId4"/>
  </hyperlinks>
  <pageMargins left="0.25" right="0.25" top="0.5" bottom="0.5" header="0.5" footer="0.5"/>
  <pageSetup scale="71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942975</xdr:colOff>
                    <xdr:row>2</xdr:row>
                    <xdr:rowOff>114300</xdr:rowOff>
                  </from>
                  <to>
                    <xdr:col>3</xdr:col>
                    <xdr:colOff>1857375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1714500</xdr:colOff>
                    <xdr:row>2</xdr:row>
                    <xdr:rowOff>85725</xdr:rowOff>
                  </from>
                  <to>
                    <xdr:col>3</xdr:col>
                    <xdr:colOff>2457450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</xdr:row>
                    <xdr:rowOff>95250</xdr:rowOff>
                  </from>
                  <to>
                    <xdr:col>3</xdr:col>
                    <xdr:colOff>962025</xdr:colOff>
                    <xdr:row>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GO 133-C Report-Total Company</vt:lpstr>
      <vt:lpstr>GO 133-C Report-Host-OKHR</vt:lpstr>
      <vt:lpstr>GO 133-C Report-YMLP</vt:lpstr>
      <vt:lpstr>GO 133-C Report-BSLK</vt:lpstr>
      <vt:lpstr>GO 133-C Report-MMPA</vt:lpstr>
      <vt:lpstr>GO 133-C Report-MRPS</vt:lpstr>
      <vt:lpstr>Sheet1</vt:lpstr>
      <vt:lpstr>'GO 133-C Report-Total Company'!Print_Area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Ann Hennon</cp:lastModifiedBy>
  <cp:lastPrinted>2016-12-15T23:53:07Z</cp:lastPrinted>
  <dcterms:created xsi:type="dcterms:W3CDTF">2009-11-05T22:32:05Z</dcterms:created>
  <dcterms:modified xsi:type="dcterms:W3CDTF">2016-12-16T16:09:28Z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